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idji AGOSSOU\Desktop\INNO\GABS\"/>
    </mc:Choice>
  </mc:AlternateContent>
  <xr:revisionPtr revIDLastSave="0" documentId="8_{DD685882-816B-44CC-9D2F-12089CB9A44D}" xr6:coauthVersionLast="36" xr6:coauthVersionMax="36" xr10:uidLastSave="{00000000-0000-0000-0000-000000000000}"/>
  <bookViews>
    <workbookView xWindow="0" yWindow="0" windowWidth="23040" windowHeight="8940" firstSheet="2" activeTab="2" xr2:uid="{00000000-000D-0000-FFFF-FFFF00000000}"/>
  </bookViews>
  <sheets>
    <sheet name="RECAP 1,0" sheetId="22" state="hidden" r:id="rId1"/>
    <sheet name="RECAP 1,2" sheetId="23" state="hidden" r:id="rId2"/>
    <sheet name="CADRE DQE " sheetId="25" r:id="rId3"/>
    <sheet name="BPU" sheetId="28" r:id="rId4"/>
    <sheet name="AMENAGEMENTS EXTERIEURS" sheetId="21" state="hidden" r:id="rId5"/>
  </sheets>
  <definedNames>
    <definedName name="_xlnm.Print_Titles" localSheetId="4">'AMENAGEMENTS EXTERIEURS'!$1:$5</definedName>
    <definedName name="_xlnm.Print_Titles" localSheetId="3">BPU!#REF!</definedName>
    <definedName name="_xlnm.Print_Titles" localSheetId="2">'CADRE DQE '!#REF!</definedName>
    <definedName name="_xlnm.Print_Area" localSheetId="4">'AMENAGEMENTS EXTERIEURS'!$A$1:$F$18</definedName>
    <definedName name="_xlnm.Print_Area" localSheetId="3">BPU!$A$1:$E$58</definedName>
    <definedName name="_xlnm.Print_Area" localSheetId="2">'CADRE DQE '!$A$1:$F$70</definedName>
  </definedNames>
  <calcPr calcId="191029"/>
</workbook>
</file>

<file path=xl/calcChain.xml><?xml version="1.0" encoding="utf-8"?>
<calcChain xmlns="http://schemas.openxmlformats.org/spreadsheetml/2006/main">
  <c r="D65" i="25" l="1"/>
  <c r="D11" i="25"/>
  <c r="F14" i="23" l="1"/>
  <c r="F15" i="23" s="1"/>
  <c r="G15" i="23" s="1"/>
  <c r="G10" i="23"/>
  <c r="H10" i="23" s="1"/>
  <c r="G11" i="23"/>
  <c r="H11" i="23" s="1"/>
  <c r="F12" i="23"/>
  <c r="G12" i="23" s="1"/>
  <c r="G13" i="23"/>
  <c r="H13" i="23" s="1"/>
  <c r="G14" i="23" l="1"/>
  <c r="H14" i="23" s="1"/>
  <c r="H12" i="23"/>
  <c r="H15" i="23"/>
  <c r="F13" i="21" l="1"/>
  <c r="F12" i="21"/>
  <c r="F11" i="21"/>
  <c r="F10" i="21"/>
  <c r="F9" i="21"/>
  <c r="F8" i="21"/>
  <c r="F7" i="21"/>
  <c r="F15" i="21" l="1"/>
  <c r="F16" i="21" l="1"/>
  <c r="F17" i="21" s="1"/>
</calcChain>
</file>

<file path=xl/sharedStrings.xml><?xml version="1.0" encoding="utf-8"?>
<sst xmlns="http://schemas.openxmlformats.org/spreadsheetml/2006/main" count="406" uniqueCount="183">
  <si>
    <t>ff</t>
  </si>
  <si>
    <t>ml</t>
  </si>
  <si>
    <t>MONTANT TOTAL FCFA TTC</t>
  </si>
  <si>
    <t>TVA 18%</t>
  </si>
  <si>
    <t>U</t>
  </si>
  <si>
    <t>PEINTURE</t>
  </si>
  <si>
    <t>9.00</t>
  </si>
  <si>
    <t>m²</t>
  </si>
  <si>
    <t>Enduits verticaux sur murs</t>
  </si>
  <si>
    <t>4.01</t>
  </si>
  <si>
    <t>ENDUITS – REVETEMENTS - ETANCHEITE</t>
  </si>
  <si>
    <t>4.00</t>
  </si>
  <si>
    <t>Mur de soubassement en agglos pleins de 15</t>
  </si>
  <si>
    <t>3.00</t>
  </si>
  <si>
    <t>Fouilles en rigoles et en tranchée en terrain toutes natures</t>
  </si>
  <si>
    <t>2.00</t>
  </si>
  <si>
    <t>TRAVAUX PREPARATOIRES</t>
  </si>
  <si>
    <t>1.00</t>
  </si>
  <si>
    <t xml:space="preserve">CHARPENTE – COUVERTURE – PLAFOND </t>
  </si>
  <si>
    <t>TOTAL 9.00</t>
  </si>
  <si>
    <t>9.0.2</t>
  </si>
  <si>
    <t>TOTAL 8.00</t>
  </si>
  <si>
    <t xml:space="preserve">Construction de regard EP en maçonnerie de 50 x 50 x 60 </t>
  </si>
  <si>
    <t>8.0.2</t>
  </si>
  <si>
    <t>ens</t>
  </si>
  <si>
    <t>Fourniture et pose, de tuyauterie d’alimentation y compris robinet d’arrêt et d’évacuation eau pluviale, eau vanne, eau usée</t>
  </si>
  <si>
    <t>PLOMBERIE - SANITAIRES</t>
  </si>
  <si>
    <t>8.00</t>
  </si>
  <si>
    <t>TOTAL 7.00</t>
  </si>
  <si>
    <t>7.0.6</t>
  </si>
  <si>
    <t>Interrupteur simple allumage</t>
  </si>
  <si>
    <t>Réseau de terre plus toutes sujétions (R ≤ 10W)</t>
  </si>
  <si>
    <t>7.0.3</t>
  </si>
  <si>
    <t xml:space="preserve">Forfait </t>
  </si>
  <si>
    <t>Liaison coffret au réseau d'abonnement par cable U 1000 R 02 V 4x6 mm2 avec dispositif avertisseur</t>
  </si>
  <si>
    <t>Fourniture et pose d’un tableau divisionnaire</t>
  </si>
  <si>
    <t>Canalisation électrique intérieure</t>
  </si>
  <si>
    <t>ELECTRICITE – TELEPHONE – VENTILATION – CLIMATISATION – SECURITE INCENDIE</t>
  </si>
  <si>
    <t>7.00</t>
  </si>
  <si>
    <t>TOTAL 5.00</t>
  </si>
  <si>
    <t>5.00</t>
  </si>
  <si>
    <t>TOTAL 4.00</t>
  </si>
  <si>
    <t>4.02</t>
  </si>
  <si>
    <t>TOTAL 3.00</t>
  </si>
  <si>
    <t>3.08</t>
  </si>
  <si>
    <t>3.03</t>
  </si>
  <si>
    <t>3.02</t>
  </si>
  <si>
    <t>Béton de propreté dosé à 150 Kg/m3</t>
  </si>
  <si>
    <t>3.01</t>
  </si>
  <si>
    <t>MACONNERIE - BETON</t>
  </si>
  <si>
    <t>SOUS - TOTAL 2.00</t>
  </si>
  <si>
    <t>Remblais en terre d'apport</t>
  </si>
  <si>
    <t>2.03</t>
  </si>
  <si>
    <t>Remblais provenant des fouilles</t>
  </si>
  <si>
    <t>2.02</t>
  </si>
  <si>
    <t>2.01</t>
  </si>
  <si>
    <t>TERRASSEMENTS</t>
  </si>
  <si>
    <t>SOUS- TOTAL 1.00</t>
  </si>
  <si>
    <t xml:space="preserve">Désherbage, dessouchage et nivellement de terrain </t>
  </si>
  <si>
    <t>1.02</t>
  </si>
  <si>
    <t>Installation de chantier</t>
  </si>
  <si>
    <t>1.01</t>
  </si>
  <si>
    <t>Montant (FCFA/HTVA)</t>
  </si>
  <si>
    <t>Prix Unitaire (FCFA/HTVA)</t>
  </si>
  <si>
    <t>Quantité</t>
  </si>
  <si>
    <t>Unité</t>
  </si>
  <si>
    <t>Désignation</t>
  </si>
  <si>
    <t>N°</t>
  </si>
  <si>
    <t>Béton armé dosé à 300 kg/m3 pour fondation</t>
  </si>
  <si>
    <t>Goutière en PVC  y compris accessoirs et toutes sujétions de pose</t>
  </si>
  <si>
    <t>MONTANT TOTAL  FCFA HTVA</t>
  </si>
  <si>
    <t>FF</t>
  </si>
  <si>
    <t>Peinture vinylique « FOM » au plafond</t>
  </si>
  <si>
    <t>3.04</t>
  </si>
  <si>
    <t>3.07</t>
  </si>
  <si>
    <t>4.03</t>
  </si>
  <si>
    <t>4.04</t>
  </si>
  <si>
    <t>5.0.2</t>
  </si>
  <si>
    <t>6.00</t>
  </si>
  <si>
    <t xml:space="preserve">6.0.1 </t>
  </si>
  <si>
    <t>6.0.2</t>
  </si>
  <si>
    <t>6.0.3</t>
  </si>
  <si>
    <t>6.0.4</t>
  </si>
  <si>
    <t>6.0.5</t>
  </si>
  <si>
    <t>6.0.6</t>
  </si>
  <si>
    <t>6.0.8</t>
  </si>
  <si>
    <t>TOTAL 6.00</t>
  </si>
  <si>
    <t>7.0.1</t>
  </si>
  <si>
    <t>7.0.7</t>
  </si>
  <si>
    <t xml:space="preserve">8.0.1 </t>
  </si>
  <si>
    <t>6.0.9</t>
  </si>
  <si>
    <t>9.0.3</t>
  </si>
  <si>
    <t>5.0.1</t>
  </si>
  <si>
    <t>5.0.10</t>
  </si>
  <si>
    <t>Plantation d'arbres</t>
  </si>
  <si>
    <t>1.03</t>
  </si>
  <si>
    <t>1.04</t>
  </si>
  <si>
    <t>1.05</t>
  </si>
  <si>
    <t>Fourniture et pose de bac à ordure métallique de (Diamètre = 1m, hauteur  = 1m) avec toutes sujétions de pose</t>
  </si>
  <si>
    <t>1.06</t>
  </si>
  <si>
    <t>CADRE DU DEVIS QUANTITATIF ET ESTIMATIF DES AMENAGEMENTS EXTERIEURS</t>
  </si>
  <si>
    <t>Fourniture et pose de lampadaires solaires y compris toutes sujétions pour l'éclairage public</t>
  </si>
  <si>
    <t>Fourniture et pose d'une enseigne d'identification du marché en panneau métallique avec toutes sujétions de pose (inscriptions à préciser par le maitre d'ouvrage)</t>
  </si>
  <si>
    <t>Construction de murs de clôture aveugle en élévation de 1,40m hors -sol sur une fondation en semelle filante de 40x20 avec des raidisseurs 15x15 de 2,0m au-dessus du T.N à tous les 3,0m sur semelles isolées de 80x80 et chainages bas et haut de 20x15 y compris enduit conformément aux plans et détails</t>
  </si>
  <si>
    <t>Béton armé dosé à 350 kg/m3 pour poteaux, chaînages, linteaux,  longrines, raidisseurs, poutres……</t>
  </si>
  <si>
    <t>Fourniture et pose de portail métallique coulissant de 6,00 x 2,10 en tôle 20/10 double face sur ossature en tuyaux galvanisé avec quincaillerie, serrurerie y compris toutes sujétions de fabrication et de pose</t>
  </si>
  <si>
    <t>Fourniture et pose de porte métalique y compris tous accessoires de pose et toutes sujétions</t>
  </si>
  <si>
    <t>Descente d'eau pluviale en PVC de diamètre 100 y compris accessoirs et toutes sujétions</t>
  </si>
  <si>
    <t>Aménagement de parking y compris espace vert avec toutes sujétions de pose (inscriptions à préciser par le maitre d'ouvrage)</t>
  </si>
  <si>
    <t>CHAINE DE VALEUR DE JUS D'ANANAS                                                                                                                                                                                              Type de production : Artisanale</t>
  </si>
  <si>
    <t>Fourniture et pose de lavabo simple y compris robinet</t>
  </si>
  <si>
    <t>3.09</t>
  </si>
  <si>
    <t xml:space="preserve">Revêtement de sol en carreaux grès cérame 60x60  </t>
  </si>
  <si>
    <t xml:space="preserve">Revêtement de sol en carreaux grès cérame 30x30  </t>
  </si>
  <si>
    <t>4.05</t>
  </si>
  <si>
    <t>Fourniture et pose de porte en  en aluminium plein y compris tous accessoires de pose et toutes sujétions</t>
  </si>
  <si>
    <t>Fourniture et pose de fenêtre chassis naco y compris tous accessoires et sujétions</t>
  </si>
  <si>
    <t>Interrupteur va et vient</t>
  </si>
  <si>
    <t>Prise courant 2P+T</t>
  </si>
  <si>
    <t>6.0.11</t>
  </si>
  <si>
    <t>Peinture vinylique « FOM » sur murs intérieurs et extérieurs</t>
  </si>
  <si>
    <t>Peinture à huile sur menuiseries métalliques</t>
  </si>
  <si>
    <t>Fourniture et pose de Panne métallique en IPE 100</t>
  </si>
  <si>
    <t>3.10</t>
  </si>
  <si>
    <t>Fourniture et pose de claustras</t>
  </si>
  <si>
    <t>MENUISERIES METALLIQUE - ALU - VITRERIE</t>
  </si>
  <si>
    <t>5.0.4</t>
  </si>
  <si>
    <t>9.0.5</t>
  </si>
  <si>
    <t>Paroi grillagée y compris porte et toutes sujétions</t>
  </si>
  <si>
    <t xml:space="preserve">Réglette complète fluorescente 1,20 m </t>
  </si>
  <si>
    <t>6.0.12</t>
  </si>
  <si>
    <t>6.0.13</t>
  </si>
  <si>
    <t xml:space="preserve">Béton armé dosé à 300 kg/m3 pour forme de dallage de 10cm d'épaisseur </t>
  </si>
  <si>
    <t>Interrupteur va et vient double allumage</t>
  </si>
  <si>
    <r>
      <t xml:space="preserve"> </t>
    </r>
    <r>
      <rPr>
        <b/>
        <u/>
        <sz val="11"/>
        <color theme="1"/>
        <rFont val="Bahnschrift Light"/>
        <family val="2"/>
      </rPr>
      <t>POINT ESTIMATIF TOILETTE + CLOTURE GRILLAGEE</t>
    </r>
  </si>
  <si>
    <t>Prix Unitaire</t>
  </si>
  <si>
    <t>Montant</t>
  </si>
  <si>
    <t>Toilette</t>
  </si>
  <si>
    <t>Clôture Grillagée</t>
  </si>
  <si>
    <t xml:space="preserve">MONTANT TOTAL FCFA HTVA </t>
  </si>
  <si>
    <t xml:space="preserve">MONTANT TOTAL FCFA TTC </t>
  </si>
  <si>
    <t>Point hangar + cloture grillagé sans toilette</t>
  </si>
  <si>
    <t xml:space="preserve">Point hangar avec option toilette et grillage </t>
  </si>
  <si>
    <t xml:space="preserve">Point Toilette </t>
  </si>
  <si>
    <t>Montant HT</t>
  </si>
  <si>
    <t>Montant TTC</t>
  </si>
  <si>
    <t xml:space="preserve">Point clôture grillagé </t>
  </si>
  <si>
    <t>1-</t>
  </si>
  <si>
    <t>2-</t>
  </si>
  <si>
    <t>6-</t>
  </si>
  <si>
    <t>3-</t>
  </si>
  <si>
    <t>4-</t>
  </si>
  <si>
    <t>5-</t>
  </si>
  <si>
    <r>
      <t xml:space="preserve"> </t>
    </r>
    <r>
      <rPr>
        <b/>
        <u/>
        <sz val="14"/>
        <color theme="1"/>
        <rFont val="Bahnschrift Light"/>
        <family val="2"/>
      </rPr>
      <t>RECAPITULATIF</t>
    </r>
  </si>
  <si>
    <t>Point hangar ouvert + toilette</t>
  </si>
  <si>
    <t>Point hangar ouvert sant toilette</t>
  </si>
  <si>
    <t xml:space="preserve">TVA 18% </t>
  </si>
  <si>
    <t>Fourniture et pose de Poutre en IPE de 120</t>
  </si>
  <si>
    <t>Fourniture et pose de couverture en tôle bac acier
 y compris toutes sujétions de pose</t>
  </si>
  <si>
    <t>7.0.2</t>
  </si>
  <si>
    <t>7.0.5</t>
  </si>
  <si>
    <t>8.0.3</t>
  </si>
  <si>
    <t>Mur d’élévation en agglos creux de 15</t>
  </si>
  <si>
    <t>Plafonnier</t>
  </si>
  <si>
    <t>lampe supendue</t>
  </si>
  <si>
    <t>Construction d’un puisard de diamètre 1,80 m et de 2,50 m de profondeur</t>
  </si>
  <si>
    <t xml:space="preserve">Etude géotchnique </t>
  </si>
  <si>
    <t xml:space="preserve">Plinthe en carreaux grès cérame </t>
  </si>
  <si>
    <t xml:space="preserve">Revêtement en carreaux faïence de 1,70 m 
</t>
  </si>
  <si>
    <t xml:space="preserve">CADRE DE DEVIS QUANTITATIF ET ESTIMATIF : </t>
  </si>
  <si>
    <t>DESIGNATION</t>
  </si>
  <si>
    <t>QTE</t>
  </si>
  <si>
    <t>PRIX UNITAIRE</t>
  </si>
  <si>
    <t>MONTANT</t>
  </si>
  <si>
    <t>I</t>
  </si>
  <si>
    <t xml:space="preserve"> UNITE DE TRANSFORMATION GABS     </t>
  </si>
  <si>
    <r>
      <t>m</t>
    </r>
    <r>
      <rPr>
        <vertAlign val="superscript"/>
        <sz val="11"/>
        <rFont val="Shruti"/>
        <family val="2"/>
      </rPr>
      <t>2</t>
    </r>
  </si>
  <si>
    <r>
      <t>m</t>
    </r>
    <r>
      <rPr>
        <vertAlign val="superscript"/>
        <sz val="11"/>
        <rFont val="Shruti"/>
        <family val="2"/>
      </rPr>
      <t>3</t>
    </r>
  </si>
  <si>
    <r>
      <t>m</t>
    </r>
    <r>
      <rPr>
        <vertAlign val="superscript"/>
        <sz val="11"/>
        <rFont val="Shruti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</si>
  <si>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Béton armé dosé à 250 kg/m</t>
    </r>
    <r>
      <rPr>
        <vertAlign val="superscript"/>
        <sz val="11"/>
        <rFont val="Shruti"/>
        <family val="2"/>
      </rPr>
      <t>3</t>
    </r>
    <r>
      <rPr>
        <sz val="11"/>
        <rFont val="Shruti"/>
        <family val="2"/>
      </rPr>
      <t xml:space="preserve"> pour perron, marche et
rampe d'accès </t>
    </r>
  </si>
  <si>
    <t>Prix Unitaire (en chiffre)</t>
  </si>
  <si>
    <t>Prix Unitaire(en lettre )</t>
  </si>
  <si>
    <t xml:space="preserve">BORDEREAU DES PRIX UNITAIRES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</si>
</sst>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.00\ &quot;F&quot;_-;\-* #,##0.00\ &quot;F&quot;_-;_-* &quot;-&quot;??\ &quot;F&quot;_-;_-@_-"/>
    <numFmt numFmtId="166" formatCode="_-* #,##0\ &quot;F&quot;_-;\-* #,##0\ &quot;F&quot;_-;_-* &quot;-&quot;??\ &quot;F&quot;_-;_-@_-"/>
    <numFmt numFmtId="167" formatCode="_-* #,##0.00\ _F_-;\-* #,##0.00\ _F_-;_-* &quot;-&quot;??\ _F_-;_-@_-"/>
    <numFmt numFmtId="171" formatCode="_-* #,##0\ _€_-;\-* #,##0\ _€_-;_-* &quot;-&quot;??\ _€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Helv"/>
    </font>
    <font>
      <b/>
      <u/>
      <sz val="11"/>
      <name val="Arial"/>
      <family val="2"/>
    </font>
    <font>
      <sz val="11"/>
      <name val="Arial"/>
      <family val="2"/>
    </font>
    <font>
      <sz val="10"/>
      <name val="Geneva"/>
    </font>
    <font>
      <sz val="10"/>
      <name val="Geneva"/>
      <family val="2"/>
    </font>
    <font>
      <sz val="11"/>
      <color theme="0"/>
      <name val="Calibri"/>
      <family val="2"/>
      <scheme val="minor"/>
    </font>
    <font>
      <sz val="11"/>
      <color theme="1"/>
      <name val="Bahnschrift Light"/>
      <family val="2"/>
    </font>
    <font>
      <b/>
      <u/>
      <sz val="11"/>
      <color theme="1"/>
      <name val="Bahnschrift Light"/>
      <family val="2"/>
    </font>
    <font>
      <sz val="12"/>
      <color theme="1"/>
      <name val="Bahnschrift Light"/>
      <family val="2"/>
    </font>
    <font>
      <b/>
      <sz val="11"/>
      <color theme="1"/>
      <name val="Bahnschrift Light"/>
      <family val="2"/>
    </font>
    <font>
      <b/>
      <sz val="11"/>
      <color theme="0"/>
      <name val="Bahnschrift Light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Bahnschrift Light"/>
      <family val="2"/>
    </font>
    <font>
      <sz val="11"/>
      <color theme="0"/>
      <name val="Bahnschrift Light"/>
      <family val="2"/>
    </font>
    <font>
      <sz val="11"/>
      <color theme="1"/>
      <name val="Shruti"/>
      <family val="2"/>
    </font>
    <font>
      <b/>
      <sz val="11"/>
      <color theme="1"/>
      <name val="Shruti"/>
      <family val="2"/>
    </font>
    <font>
      <sz val="11"/>
      <name val="Shruti"/>
      <family val="2"/>
    </font>
    <font>
      <vertAlign val="superscript"/>
      <sz val="11"/>
      <name val="Shruti"/>
      <family val="2"/>
    </font>
    <font>
      <b/>
      <sz val="11"/>
      <name val="Shruti"/>
      <family val="2"/>
    </font>
    <font>
      <sz val="11"/>
      <color rgb="FF0070C0"/>
      <name val="Shruti"/>
      <family val="2"/>
    </font>
    <font>
      <sz val="11"/>
      <color rgb="FF000000"/>
      <name val="Shruti"/>
      <family val="2"/>
    </font>
    <font>
      <b/>
      <sz val="11"/>
      <color rgb="FF000000"/>
      <name val="Shrut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4" fillId="0" borderId="0"/>
    <xf numFmtId="4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40" fontId="8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6" fillId="2" borderId="0" xfId="7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center" vertical="center"/>
    </xf>
    <xf numFmtId="2" fontId="6" fillId="2" borderId="0" xfId="10" applyNumberFormat="1" applyFont="1" applyFill="1" applyAlignment="1">
      <alignment horizontal="center" vertical="center"/>
    </xf>
    <xf numFmtId="0" fontId="6" fillId="2" borderId="0" xfId="7" applyFont="1" applyFill="1" applyAlignment="1">
      <alignment horizontal="center" vertical="center"/>
    </xf>
    <xf numFmtId="0" fontId="6" fillId="0" borderId="0" xfId="7" applyFont="1" applyFill="1" applyAlignment="1">
      <alignment horizontal="left" vertical="center"/>
    </xf>
    <xf numFmtId="166" fontId="3" fillId="0" borderId="1" xfId="9" applyNumberFormat="1" applyFont="1" applyFill="1" applyBorder="1" applyAlignment="1">
      <alignment horizontal="center" vertical="center"/>
    </xf>
    <xf numFmtId="2" fontId="3" fillId="0" borderId="1" xfId="10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/>
    </xf>
    <xf numFmtId="166" fontId="6" fillId="0" borderId="1" xfId="9" applyNumberFormat="1" applyFont="1" applyFill="1" applyBorder="1" applyAlignment="1">
      <alignment horizontal="center" vertical="center"/>
    </xf>
    <xf numFmtId="2" fontId="6" fillId="0" borderId="1" xfId="10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left" vertical="center"/>
    </xf>
    <xf numFmtId="3" fontId="6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left" vertical="center"/>
    </xf>
    <xf numFmtId="0" fontId="3" fillId="0" borderId="1" xfId="7" applyFont="1" applyFill="1" applyBorder="1" applyAlignment="1">
      <alignment horizontal="center" vertical="center"/>
    </xf>
    <xf numFmtId="166" fontId="6" fillId="0" borderId="0" xfId="9" applyNumberFormat="1" applyFont="1" applyFill="1" applyBorder="1" applyAlignment="1">
      <alignment horizontal="center" vertical="center"/>
    </xf>
    <xf numFmtId="2" fontId="6" fillId="0" borderId="0" xfId="10" applyNumberFormat="1" applyFont="1" applyFill="1" applyBorder="1" applyAlignment="1">
      <alignment horizontal="center" vertical="center"/>
    </xf>
    <xf numFmtId="2" fontId="6" fillId="0" borderId="0" xfId="7" applyNumberFormat="1" applyFont="1" applyFill="1" applyBorder="1" applyAlignment="1">
      <alignment horizontal="center" vertical="center"/>
    </xf>
    <xf numFmtId="166" fontId="6" fillId="0" borderId="1" xfId="9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center" vertical="center"/>
    </xf>
    <xf numFmtId="2" fontId="6" fillId="0" borderId="1" xfId="7" applyNumberFormat="1" applyFont="1" applyFill="1" applyBorder="1" applyAlignment="1">
      <alignment horizontal="center" vertical="center"/>
    </xf>
    <xf numFmtId="3" fontId="3" fillId="0" borderId="1" xfId="7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3" fontId="14" fillId="4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right"/>
    </xf>
    <xf numFmtId="9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/>
    <xf numFmtId="0" fontId="10" fillId="0" borderId="1" xfId="0" applyFont="1" applyFill="1" applyBorder="1" applyAlignment="1">
      <alignment horizontal="left"/>
    </xf>
    <xf numFmtId="3" fontId="0" fillId="0" borderId="1" xfId="0" applyNumberFormat="1" applyBorder="1"/>
    <xf numFmtId="0" fontId="10" fillId="0" borderId="1" xfId="0" applyFont="1" applyFill="1" applyBorder="1"/>
    <xf numFmtId="3" fontId="17" fillId="5" borderId="1" xfId="0" applyNumberFormat="1" applyFont="1" applyFill="1" applyBorder="1"/>
    <xf numFmtId="3" fontId="9" fillId="3" borderId="1" xfId="0" applyNumberFormat="1" applyFont="1" applyFill="1" applyBorder="1"/>
    <xf numFmtId="3" fontId="17" fillId="6" borderId="1" xfId="0" applyNumberFormat="1" applyFont="1" applyFill="1" applyBorder="1"/>
    <xf numFmtId="3" fontId="17" fillId="8" borderId="1" xfId="0" applyNumberFormat="1" applyFont="1" applyFill="1" applyBorder="1" applyAlignment="1">
      <alignment horizontal="center"/>
    </xf>
    <xf numFmtId="0" fontId="10" fillId="0" borderId="0" xfId="0" applyFont="1" applyBorder="1"/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171" fontId="19" fillId="0" borderId="1" xfId="17" applyNumberFormat="1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wrapText="1"/>
    </xf>
    <xf numFmtId="0" fontId="18" fillId="7" borderId="1" xfId="0" applyFont="1" applyFill="1" applyBorder="1" applyAlignment="1">
      <alignment horizontal="center" vertical="center"/>
    </xf>
    <xf numFmtId="4" fontId="18" fillId="7" borderId="1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vertical="center"/>
    </xf>
    <xf numFmtId="171" fontId="18" fillId="7" borderId="1" xfId="17" applyNumberFormat="1" applyFont="1" applyFill="1" applyBorder="1" applyAlignment="1">
      <alignment vertical="center"/>
    </xf>
    <xf numFmtId="1" fontId="20" fillId="0" borderId="1" xfId="7" applyNumberFormat="1" applyFont="1" applyFill="1" applyBorder="1" applyAlignment="1">
      <alignment horizontal="center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center" vertical="center"/>
    </xf>
    <xf numFmtId="2" fontId="20" fillId="0" borderId="1" xfId="10" applyNumberFormat="1" applyFont="1" applyFill="1" applyBorder="1" applyAlignment="1">
      <alignment horizontal="center" vertical="center"/>
    </xf>
    <xf numFmtId="3" fontId="20" fillId="0" borderId="1" xfId="7" applyNumberFormat="1" applyFont="1" applyBorder="1" applyAlignment="1">
      <alignment horizontal="center" vertical="center" wrapText="1"/>
    </xf>
    <xf numFmtId="0" fontId="20" fillId="0" borderId="0" xfId="7" applyFont="1" applyFill="1" applyAlignment="1">
      <alignment horizontal="left" vertical="center"/>
    </xf>
    <xf numFmtId="0" fontId="20" fillId="0" borderId="1" xfId="7" applyFont="1" applyBorder="1" applyAlignment="1">
      <alignment horizontal="left" vertical="center"/>
    </xf>
    <xf numFmtId="2" fontId="20" fillId="0" borderId="1" xfId="7" applyNumberFormat="1" applyFont="1" applyFill="1" applyBorder="1" applyAlignment="1">
      <alignment horizontal="center" vertical="center"/>
    </xf>
    <xf numFmtId="0" fontId="20" fillId="0" borderId="1" xfId="7" applyFont="1" applyFill="1" applyBorder="1" applyAlignment="1">
      <alignment horizontal="left" vertical="center" wrapText="1"/>
    </xf>
    <xf numFmtId="3" fontId="20" fillId="0" borderId="1" xfId="7" applyNumberFormat="1" applyFont="1" applyFill="1" applyBorder="1" applyAlignment="1">
      <alignment horizontal="center" vertical="center" wrapText="1"/>
    </xf>
    <xf numFmtId="0" fontId="20" fillId="0" borderId="1" xfId="7" applyFont="1" applyBorder="1" applyAlignment="1">
      <alignment horizontal="left" vertical="center" wrapText="1"/>
    </xf>
    <xf numFmtId="0" fontId="20" fillId="0" borderId="1" xfId="7" applyFont="1" applyBorder="1" applyAlignment="1">
      <alignment horizontal="center" vertical="center"/>
    </xf>
    <xf numFmtId="2" fontId="18" fillId="0" borderId="1" xfId="10" applyNumberFormat="1" applyFont="1" applyFill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1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24" fillId="0" borderId="1" xfId="7" applyFont="1" applyBorder="1" applyAlignment="1">
      <alignment horizontal="left" vertical="center" wrapText="1" shrinkToFit="1"/>
    </xf>
    <xf numFmtId="2" fontId="20" fillId="9" borderId="1" xfId="10" applyNumberFormat="1" applyFont="1" applyFill="1" applyBorder="1" applyAlignment="1">
      <alignment horizontal="center" vertical="center"/>
    </xf>
    <xf numFmtId="3" fontId="20" fillId="9" borderId="1" xfId="7" applyNumberFormat="1" applyFont="1" applyFill="1" applyBorder="1" applyAlignment="1">
      <alignment horizontal="center" vertical="center" wrapText="1"/>
    </xf>
    <xf numFmtId="0" fontId="24" fillId="0" borderId="1" xfId="7" applyFont="1" applyBorder="1" applyAlignment="1">
      <alignment horizontal="left" vertical="center" wrapText="1"/>
    </xf>
    <xf numFmtId="0" fontId="20" fillId="2" borderId="0" xfId="7" applyFont="1" applyFill="1" applyAlignment="1">
      <alignment horizontal="left" vertical="center"/>
    </xf>
    <xf numFmtId="0" fontId="20" fillId="2" borderId="0" xfId="7" applyFont="1" applyFill="1" applyAlignment="1">
      <alignment horizontal="center" vertical="center"/>
    </xf>
    <xf numFmtId="2" fontId="20" fillId="2" borderId="0" xfId="10" applyNumberFormat="1" applyFont="1" applyFill="1" applyAlignment="1">
      <alignment horizontal="center" vertical="center"/>
    </xf>
    <xf numFmtId="166" fontId="20" fillId="2" borderId="0" xfId="9" applyNumberFormat="1" applyFont="1" applyFill="1" applyAlignment="1">
      <alignment horizontal="center" vertical="center"/>
    </xf>
    <xf numFmtId="2" fontId="20" fillId="10" borderId="1" xfId="7" applyNumberFormat="1" applyFont="1" applyFill="1" applyBorder="1" applyAlignment="1">
      <alignment horizontal="center" vertical="center"/>
    </xf>
    <xf numFmtId="0" fontId="22" fillId="10" borderId="1" xfId="7" applyFont="1" applyFill="1" applyBorder="1" applyAlignment="1">
      <alignment horizontal="left" vertical="center"/>
    </xf>
    <xf numFmtId="0" fontId="20" fillId="10" borderId="1" xfId="7" applyFont="1" applyFill="1" applyBorder="1" applyAlignment="1">
      <alignment horizontal="center" vertical="center"/>
    </xf>
    <xf numFmtId="2" fontId="20" fillId="10" borderId="1" xfId="10" applyNumberFormat="1" applyFont="1" applyFill="1" applyBorder="1" applyAlignment="1">
      <alignment horizontal="center" vertical="center"/>
    </xf>
    <xf numFmtId="166" fontId="20" fillId="10" borderId="1" xfId="9" applyNumberFormat="1" applyFont="1" applyFill="1" applyBorder="1" applyAlignment="1">
      <alignment horizontal="center" vertical="center"/>
    </xf>
    <xf numFmtId="3" fontId="22" fillId="10" borderId="1" xfId="7" applyNumberFormat="1" applyFont="1" applyFill="1" applyBorder="1" applyAlignment="1">
      <alignment horizontal="center" vertical="center" wrapText="1"/>
    </xf>
    <xf numFmtId="2" fontId="22" fillId="7" borderId="1" xfId="7" applyNumberFormat="1" applyFont="1" applyFill="1" applyBorder="1" applyAlignment="1">
      <alignment horizontal="center" vertical="center"/>
    </xf>
    <xf numFmtId="0" fontId="22" fillId="7" borderId="1" xfId="7" applyFont="1" applyFill="1" applyBorder="1" applyAlignment="1">
      <alignment horizontal="left" vertical="center"/>
    </xf>
    <xf numFmtId="0" fontId="20" fillId="7" borderId="1" xfId="7" applyFont="1" applyFill="1" applyBorder="1" applyAlignment="1">
      <alignment horizontal="center" vertical="center"/>
    </xf>
    <xf numFmtId="2" fontId="20" fillId="7" borderId="1" xfId="10" applyNumberFormat="1" applyFont="1" applyFill="1" applyBorder="1" applyAlignment="1">
      <alignment horizontal="center" vertical="center"/>
    </xf>
    <xf numFmtId="166" fontId="20" fillId="7" borderId="1" xfId="9" applyNumberFormat="1" applyFont="1" applyFill="1" applyBorder="1" applyAlignment="1">
      <alignment horizontal="center" vertical="center"/>
    </xf>
    <xf numFmtId="0" fontId="22" fillId="7" borderId="1" xfId="7" applyFont="1" applyFill="1" applyBorder="1" applyAlignment="1">
      <alignment horizontal="center" vertical="center"/>
    </xf>
    <xf numFmtId="0" fontId="22" fillId="7" borderId="1" xfId="7" applyFont="1" applyFill="1" applyBorder="1" applyAlignment="1">
      <alignment horizontal="left" vertical="center" wrapText="1" shrinkToFit="1"/>
    </xf>
    <xf numFmtId="0" fontId="22" fillId="7" borderId="4" xfId="7" applyFont="1" applyFill="1" applyBorder="1" applyAlignment="1">
      <alignment horizontal="left" vertical="center"/>
    </xf>
    <xf numFmtId="0" fontId="25" fillId="7" borderId="1" xfId="7" applyFont="1" applyFill="1" applyBorder="1" applyAlignment="1">
      <alignment horizontal="center" vertical="center"/>
    </xf>
    <xf numFmtId="0" fontId="23" fillId="10" borderId="1" xfId="7" applyFont="1" applyFill="1" applyBorder="1" applyAlignment="1">
      <alignment horizontal="center" vertical="center"/>
    </xf>
    <xf numFmtId="3" fontId="20" fillId="10" borderId="1" xfId="7" applyNumberFormat="1" applyFont="1" applyFill="1" applyBorder="1" applyAlignment="1">
      <alignment horizontal="center" vertical="center" wrapText="1"/>
    </xf>
    <xf numFmtId="0" fontId="22" fillId="11" borderId="1" xfId="7" applyFont="1" applyFill="1" applyBorder="1" applyAlignment="1">
      <alignment horizontal="center" vertical="center"/>
    </xf>
    <xf numFmtId="0" fontId="22" fillId="11" borderId="1" xfId="7" applyFont="1" applyFill="1" applyBorder="1" applyAlignment="1">
      <alignment horizontal="left" vertical="center"/>
    </xf>
    <xf numFmtId="2" fontId="22" fillId="11" borderId="1" xfId="10" applyNumberFormat="1" applyFont="1" applyFill="1" applyBorder="1" applyAlignment="1">
      <alignment horizontal="center" vertical="center"/>
    </xf>
    <xf numFmtId="166" fontId="22" fillId="11" borderId="1" xfId="9" applyNumberFormat="1" applyFont="1" applyFill="1" applyBorder="1" applyAlignment="1">
      <alignment horizontal="center" vertical="center"/>
    </xf>
    <xf numFmtId="3" fontId="22" fillId="11" borderId="1" xfId="7" applyNumberFormat="1" applyFont="1" applyFill="1" applyBorder="1" applyAlignment="1">
      <alignment horizontal="center" vertical="center" wrapText="1"/>
    </xf>
    <xf numFmtId="0" fontId="20" fillId="11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left" vertical="center"/>
    </xf>
    <xf numFmtId="2" fontId="20" fillId="11" borderId="1" xfId="10" applyNumberFormat="1" applyFont="1" applyFill="1" applyBorder="1" applyAlignment="1">
      <alignment horizontal="center" vertical="center"/>
    </xf>
    <xf numFmtId="166" fontId="20" fillId="11" borderId="1" xfId="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15" fillId="7" borderId="5" xfId="0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" fontId="3" fillId="0" borderId="2" xfId="3" applyNumberFormat="1" applyFont="1" applyBorder="1" applyAlignment="1">
      <alignment horizontal="center" vertical="center"/>
    </xf>
    <xf numFmtId="4" fontId="3" fillId="0" borderId="3" xfId="3" applyNumberFormat="1" applyFont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 wrapText="1"/>
    </xf>
    <xf numFmtId="3" fontId="3" fillId="0" borderId="3" xfId="3" applyNumberFormat="1" applyFont="1" applyBorder="1" applyAlignment="1">
      <alignment horizontal="center" vertical="center" wrapText="1"/>
    </xf>
  </cellXfs>
  <cellStyles count="18">
    <cellStyle name="Euro" xfId="5" xr:uid="{00000000-0005-0000-0000-000000000000}"/>
    <cellStyle name="Milliers" xfId="17" builtinId="3"/>
    <cellStyle name="Milliers 2" xfId="4" xr:uid="{00000000-0005-0000-0000-000002000000}"/>
    <cellStyle name="Milliers 3" xfId="10" xr:uid="{00000000-0005-0000-0000-000003000000}"/>
    <cellStyle name="Milliers 4" xfId="12" xr:uid="{00000000-0005-0000-0000-000004000000}"/>
    <cellStyle name="Milliers 5" xfId="6" xr:uid="{00000000-0005-0000-0000-000005000000}"/>
    <cellStyle name="Monétaire 2" xfId="9" xr:uid="{00000000-0005-0000-0000-000006000000}"/>
    <cellStyle name="Normal" xfId="0" builtinId="0"/>
    <cellStyle name="Normal 2" xfId="2" xr:uid="{00000000-0005-0000-0000-000008000000}"/>
    <cellStyle name="Normal 2 2" xfId="13" xr:uid="{00000000-0005-0000-0000-000009000000}"/>
    <cellStyle name="Normal 3" xfId="7" xr:uid="{00000000-0005-0000-0000-00000A000000}"/>
    <cellStyle name="Normal 4" xfId="3" xr:uid="{00000000-0005-0000-0000-00000B000000}"/>
    <cellStyle name="Normal 4 2" xfId="11" xr:uid="{00000000-0005-0000-0000-00000C000000}"/>
    <cellStyle name="Normal 5" xfId="8" xr:uid="{00000000-0005-0000-0000-00000D000000}"/>
    <cellStyle name="Normal 5 2" xfId="1" xr:uid="{00000000-0005-0000-0000-00000E000000}"/>
    <cellStyle name="Normal 6" xfId="14" xr:uid="{00000000-0005-0000-0000-00000F000000}"/>
    <cellStyle name="Pourcentage 2" xfId="15" xr:uid="{00000000-0005-0000-0000-000010000000}"/>
    <cellStyle name="Pourcentage 3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14"/>
  <sheetViews>
    <sheetView workbookViewId="0">
      <selection activeCell="I22" sqref="I22"/>
    </sheetView>
  </sheetViews>
  <sheetFormatPr baseColWidth="10" defaultRowHeight="14.4"/>
  <cols>
    <col min="3" max="3" width="33.5546875" bestFit="1" customWidth="1"/>
    <col min="6" max="6" width="14.109375" bestFit="1" customWidth="1"/>
  </cols>
  <sheetData>
    <row r="5" spans="2:7">
      <c r="B5" s="107" t="s">
        <v>134</v>
      </c>
      <c r="C5" s="107"/>
      <c r="D5" s="107"/>
      <c r="E5" s="107"/>
      <c r="F5" s="107"/>
      <c r="G5" s="107"/>
    </row>
    <row r="6" spans="2:7">
      <c r="B6" s="24"/>
      <c r="C6" s="24"/>
      <c r="D6" s="24"/>
      <c r="E6" s="24"/>
      <c r="F6" s="24"/>
      <c r="G6" s="24"/>
    </row>
    <row r="7" spans="2:7" ht="15.6">
      <c r="B7" s="26" t="s">
        <v>67</v>
      </c>
      <c r="C7" s="27" t="s">
        <v>66</v>
      </c>
      <c r="D7" s="28" t="s">
        <v>65</v>
      </c>
      <c r="E7" s="29" t="s">
        <v>64</v>
      </c>
      <c r="F7" s="29" t="s">
        <v>135</v>
      </c>
      <c r="G7" s="29" t="s">
        <v>136</v>
      </c>
    </row>
    <row r="8" spans="2:7">
      <c r="B8" s="30">
        <v>1.1000000000000001</v>
      </c>
      <c r="C8" s="30" t="s">
        <v>137</v>
      </c>
      <c r="D8" s="31" t="s">
        <v>0</v>
      </c>
      <c r="E8" s="31">
        <v>1</v>
      </c>
      <c r="F8" s="32">
        <v>2798441</v>
      </c>
      <c r="G8" s="32">
        <v>2798441</v>
      </c>
    </row>
    <row r="9" spans="2:7">
      <c r="B9" s="30">
        <v>1.2</v>
      </c>
      <c r="C9" s="30" t="s">
        <v>138</v>
      </c>
      <c r="D9" s="31" t="s">
        <v>0</v>
      </c>
      <c r="E9" s="31">
        <v>1</v>
      </c>
      <c r="F9" s="32">
        <v>601590</v>
      </c>
      <c r="G9" s="31">
        <v>601590</v>
      </c>
    </row>
    <row r="10" spans="2:7">
      <c r="B10" s="47"/>
      <c r="C10" s="35" t="s">
        <v>139</v>
      </c>
      <c r="D10" s="31" t="s">
        <v>0</v>
      </c>
      <c r="E10" s="33"/>
      <c r="F10" s="33"/>
      <c r="G10" s="32">
        <v>3400031</v>
      </c>
    </row>
    <row r="11" spans="2:7">
      <c r="B11" s="47"/>
      <c r="C11" s="35" t="s">
        <v>3</v>
      </c>
      <c r="D11" s="31" t="s">
        <v>0</v>
      </c>
      <c r="E11" s="33"/>
      <c r="F11" s="33"/>
      <c r="G11" s="31">
        <v>612005.57999999996</v>
      </c>
    </row>
    <row r="12" spans="2:7">
      <c r="B12" s="47"/>
      <c r="C12" s="34" t="s">
        <v>140</v>
      </c>
      <c r="D12" s="31" t="s">
        <v>0</v>
      </c>
      <c r="E12" s="33"/>
      <c r="F12" s="33"/>
      <c r="G12" s="36">
        <v>4012036.58</v>
      </c>
    </row>
    <row r="14" spans="2:7">
      <c r="B14" s="108"/>
      <c r="C14" s="108"/>
      <c r="D14" s="108"/>
      <c r="E14" s="108"/>
      <c r="F14" s="108"/>
    </row>
  </sheetData>
  <mergeCells count="2">
    <mergeCell ref="B5:G5"/>
    <mergeCell ref="B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7:H15"/>
  <sheetViews>
    <sheetView workbookViewId="0">
      <selection activeCell="E10" sqref="E10"/>
    </sheetView>
  </sheetViews>
  <sheetFormatPr baseColWidth="10" defaultRowHeight="14.4"/>
  <cols>
    <col min="4" max="4" width="4.6640625" customWidth="1"/>
    <col min="5" max="5" width="46" bestFit="1" customWidth="1"/>
    <col min="6" max="6" width="12.88671875" bestFit="1" customWidth="1"/>
    <col min="7" max="7" width="13.88671875" bestFit="1" customWidth="1"/>
    <col min="8" max="8" width="14.109375" bestFit="1" customWidth="1"/>
  </cols>
  <sheetData>
    <row r="7" spans="4:8" ht="17.399999999999999">
      <c r="D7" s="109" t="s">
        <v>153</v>
      </c>
      <c r="E7" s="110"/>
      <c r="F7" s="110"/>
      <c r="G7" s="110"/>
      <c r="H7" s="111"/>
    </row>
    <row r="8" spans="4:8">
      <c r="D8" s="25"/>
      <c r="E8" s="25"/>
      <c r="F8" s="25"/>
      <c r="G8" s="25"/>
      <c r="H8" s="25"/>
    </row>
    <row r="9" spans="4:8" ht="15.6">
      <c r="D9" s="26" t="s">
        <v>67</v>
      </c>
      <c r="E9" s="27" t="s">
        <v>66</v>
      </c>
      <c r="F9" s="28" t="s">
        <v>144</v>
      </c>
      <c r="G9" s="29" t="s">
        <v>156</v>
      </c>
      <c r="H9" s="29" t="s">
        <v>145</v>
      </c>
    </row>
    <row r="10" spans="4:8">
      <c r="D10" s="30" t="s">
        <v>147</v>
      </c>
      <c r="E10" s="30" t="s">
        <v>142</v>
      </c>
      <c r="F10" s="37">
        <v>17593695</v>
      </c>
      <c r="G10" s="38">
        <f t="shared" ref="G10:G15" si="0">F10*0.18</f>
        <v>3166865.1</v>
      </c>
      <c r="H10" s="46">
        <f>SUM(F10:G10)</f>
        <v>20760560.100000001</v>
      </c>
    </row>
    <row r="11" spans="4:8">
      <c r="D11" s="30" t="s">
        <v>148</v>
      </c>
      <c r="E11" s="30" t="s">
        <v>143</v>
      </c>
      <c r="F11" s="37">
        <v>2798441</v>
      </c>
      <c r="G11" s="31">
        <f t="shared" si="0"/>
        <v>503719.38</v>
      </c>
      <c r="H11" s="32">
        <f>SUM(F11:G11)</f>
        <v>3302160.38</v>
      </c>
    </row>
    <row r="12" spans="4:8">
      <c r="D12" s="30" t="s">
        <v>150</v>
      </c>
      <c r="E12" s="30" t="s">
        <v>141</v>
      </c>
      <c r="F12" s="37">
        <f>F10-F11</f>
        <v>14795254</v>
      </c>
      <c r="G12" s="33">
        <f t="shared" si="0"/>
        <v>2663145.7199999997</v>
      </c>
      <c r="H12" s="43">
        <f>SUM(F12,G12)</f>
        <v>17458399.719999999</v>
      </c>
    </row>
    <row r="13" spans="4:8">
      <c r="D13" s="33" t="s">
        <v>151</v>
      </c>
      <c r="E13" s="30" t="s">
        <v>146</v>
      </c>
      <c r="F13" s="37">
        <v>601590</v>
      </c>
      <c r="G13" s="33">
        <f t="shared" si="0"/>
        <v>108286.2</v>
      </c>
      <c r="H13" s="39">
        <f>SUM(F13,G13)</f>
        <v>709876.2</v>
      </c>
    </row>
    <row r="14" spans="4:8">
      <c r="D14" s="33" t="s">
        <v>152</v>
      </c>
      <c r="E14" s="33" t="s">
        <v>154</v>
      </c>
      <c r="F14" s="32">
        <f>F10-F13</f>
        <v>16992105</v>
      </c>
      <c r="G14" s="33">
        <f t="shared" si="0"/>
        <v>3058578.9</v>
      </c>
      <c r="H14" s="45">
        <f>SUM(F14,G14)</f>
        <v>20050683.899999999</v>
      </c>
    </row>
    <row r="15" spans="4:8">
      <c r="D15" s="40" t="s">
        <v>149</v>
      </c>
      <c r="E15" s="40" t="s">
        <v>155</v>
      </c>
      <c r="F15" s="41">
        <f>F14-F11</f>
        <v>14193664</v>
      </c>
      <c r="G15" s="42">
        <f t="shared" si="0"/>
        <v>2554859.52</v>
      </c>
      <c r="H15" s="44">
        <f>SUM(F15,G15)</f>
        <v>16748523.52</v>
      </c>
    </row>
  </sheetData>
  <mergeCells count="1">
    <mergeCell ref="D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7137-394F-4754-A7A2-773A10F88728}">
  <sheetPr>
    <tabColor rgb="FF0070C0"/>
  </sheetPr>
  <dimension ref="A1:G70"/>
  <sheetViews>
    <sheetView tabSelected="1" topLeftCell="B1" zoomScale="160" zoomScaleNormal="160" zoomScaleSheetLayoutView="100" workbookViewId="0">
      <selection activeCell="J4" sqref="J4"/>
    </sheetView>
  </sheetViews>
  <sheetFormatPr baseColWidth="10" defaultColWidth="11.44140625" defaultRowHeight="18.600000000000001"/>
  <cols>
    <col min="1" max="1" width="6.44140625" style="78" customWidth="1"/>
    <col min="2" max="2" width="54.33203125" style="77" customWidth="1"/>
    <col min="3" max="3" width="6.88671875" style="77" customWidth="1"/>
    <col min="4" max="4" width="9.5546875" style="79" customWidth="1"/>
    <col min="5" max="5" width="14.33203125" style="80" customWidth="1"/>
    <col min="6" max="6" width="15" style="80" customWidth="1"/>
    <col min="7" max="16384" width="11.44140625" style="77"/>
  </cols>
  <sheetData>
    <row r="1" spans="1:6" s="48" customFormat="1">
      <c r="A1" s="115" t="s">
        <v>175</v>
      </c>
      <c r="B1" s="115"/>
      <c r="C1" s="115"/>
      <c r="D1" s="115"/>
      <c r="E1" s="115"/>
      <c r="F1" s="115"/>
    </row>
    <row r="2" spans="1:6" s="48" customFormat="1" ht="17.25" customHeight="1">
      <c r="A2" s="116" t="s">
        <v>169</v>
      </c>
      <c r="B2" s="116"/>
      <c r="C2" s="116"/>
      <c r="D2" s="116"/>
      <c r="E2" s="116"/>
      <c r="F2" s="116"/>
    </row>
    <row r="3" spans="1:6" s="48" customFormat="1" ht="37.200000000000003">
      <c r="A3" s="49" t="s">
        <v>67</v>
      </c>
      <c r="B3" s="49" t="s">
        <v>170</v>
      </c>
      <c r="C3" s="49" t="s">
        <v>4</v>
      </c>
      <c r="D3" s="49" t="s">
        <v>171</v>
      </c>
      <c r="E3" s="49" t="s">
        <v>172</v>
      </c>
      <c r="F3" s="50" t="s">
        <v>173</v>
      </c>
    </row>
    <row r="4" spans="1:6" s="48" customFormat="1">
      <c r="A4" s="51" t="s">
        <v>174</v>
      </c>
      <c r="B4" s="52" t="s">
        <v>16</v>
      </c>
      <c r="C4" s="53"/>
      <c r="D4" s="54"/>
      <c r="E4" s="55"/>
      <c r="F4" s="56"/>
    </row>
    <row r="5" spans="1:6" s="62" customFormat="1" ht="17.25" customHeight="1">
      <c r="A5" s="57" t="s">
        <v>61</v>
      </c>
      <c r="B5" s="58" t="s">
        <v>60</v>
      </c>
      <c r="C5" s="59" t="s">
        <v>0</v>
      </c>
      <c r="D5" s="60">
        <v>1</v>
      </c>
      <c r="E5" s="61"/>
      <c r="F5" s="61"/>
    </row>
    <row r="6" spans="1:6" s="62" customFormat="1" ht="17.25" customHeight="1">
      <c r="A6" s="57" t="s">
        <v>59</v>
      </c>
      <c r="B6" s="63" t="s">
        <v>58</v>
      </c>
      <c r="C6" s="59" t="s">
        <v>176</v>
      </c>
      <c r="D6" s="60">
        <v>104.82</v>
      </c>
      <c r="E6" s="61"/>
      <c r="F6" s="61"/>
    </row>
    <row r="7" spans="1:6" s="62" customFormat="1" ht="17.25" customHeight="1">
      <c r="A7" s="57" t="s">
        <v>95</v>
      </c>
      <c r="B7" s="63" t="s">
        <v>166</v>
      </c>
      <c r="C7" s="59" t="s">
        <v>0</v>
      </c>
      <c r="D7" s="60">
        <v>1</v>
      </c>
      <c r="E7" s="61"/>
      <c r="F7" s="61"/>
    </row>
    <row r="8" spans="1:6" s="62" customFormat="1" ht="17.25" customHeight="1">
      <c r="A8" s="81"/>
      <c r="B8" s="82" t="s">
        <v>57</v>
      </c>
      <c r="C8" s="83"/>
      <c r="D8" s="84"/>
      <c r="E8" s="85"/>
      <c r="F8" s="86"/>
    </row>
    <row r="9" spans="1:6" s="62" customFormat="1" ht="17.25" customHeight="1">
      <c r="A9" s="87" t="s">
        <v>15</v>
      </c>
      <c r="B9" s="88" t="s">
        <v>56</v>
      </c>
      <c r="C9" s="89"/>
      <c r="D9" s="90"/>
      <c r="E9" s="91"/>
      <c r="F9" s="91"/>
    </row>
    <row r="10" spans="1:6" s="62" customFormat="1" ht="17.25" customHeight="1">
      <c r="A10" s="57" t="s">
        <v>55</v>
      </c>
      <c r="B10" s="63" t="s">
        <v>14</v>
      </c>
      <c r="C10" s="59" t="s">
        <v>177</v>
      </c>
      <c r="D10" s="60">
        <v>52.225000000000001</v>
      </c>
      <c r="E10" s="61"/>
      <c r="F10" s="61"/>
    </row>
    <row r="11" spans="1:6" s="62" customFormat="1" ht="17.25" customHeight="1">
      <c r="A11" s="59" t="s">
        <v>54</v>
      </c>
      <c r="B11" s="58" t="s">
        <v>53</v>
      </c>
      <c r="C11" s="59" t="s">
        <v>177</v>
      </c>
      <c r="D11" s="60">
        <f>D10*(2/3)</f>
        <v>34.816666666666663</v>
      </c>
      <c r="E11" s="61"/>
      <c r="F11" s="61"/>
    </row>
    <row r="12" spans="1:6" s="62" customFormat="1" ht="17.25" customHeight="1">
      <c r="A12" s="59" t="s">
        <v>52</v>
      </c>
      <c r="B12" s="58" t="s">
        <v>51</v>
      </c>
      <c r="C12" s="59" t="s">
        <v>178</v>
      </c>
      <c r="D12" s="60">
        <v>42.825000000000003</v>
      </c>
      <c r="E12" s="61"/>
      <c r="F12" s="61"/>
    </row>
    <row r="13" spans="1:6" s="62" customFormat="1" ht="17.25" customHeight="1">
      <c r="A13" s="83"/>
      <c r="B13" s="82" t="s">
        <v>50</v>
      </c>
      <c r="C13" s="83"/>
      <c r="D13" s="84"/>
      <c r="E13" s="85"/>
      <c r="F13" s="86"/>
    </row>
    <row r="14" spans="1:6" s="62" customFormat="1" ht="22.5" customHeight="1">
      <c r="A14" s="87" t="s">
        <v>13</v>
      </c>
      <c r="B14" s="88" t="s">
        <v>49</v>
      </c>
      <c r="C14" s="89"/>
      <c r="D14" s="90"/>
      <c r="E14" s="91"/>
      <c r="F14" s="91"/>
    </row>
    <row r="15" spans="1:6" s="62" customFormat="1" ht="20.25" customHeight="1">
      <c r="A15" s="59" t="s">
        <v>48</v>
      </c>
      <c r="B15" s="58" t="s">
        <v>47</v>
      </c>
      <c r="C15" s="59" t="s">
        <v>177</v>
      </c>
      <c r="D15" s="60">
        <v>1.9610000000000001</v>
      </c>
      <c r="E15" s="61"/>
      <c r="F15" s="61"/>
    </row>
    <row r="16" spans="1:6" s="62" customFormat="1" ht="20.25" customHeight="1">
      <c r="A16" s="59" t="s">
        <v>46</v>
      </c>
      <c r="B16" s="58" t="s">
        <v>68</v>
      </c>
      <c r="C16" s="59" t="s">
        <v>177</v>
      </c>
      <c r="D16" s="60">
        <v>9.5259999999999998</v>
      </c>
      <c r="E16" s="61"/>
      <c r="F16" s="61"/>
    </row>
    <row r="17" spans="1:6" s="62" customFormat="1" ht="43.5" customHeight="1">
      <c r="A17" s="59" t="s">
        <v>45</v>
      </c>
      <c r="B17" s="65" t="s">
        <v>104</v>
      </c>
      <c r="C17" s="59" t="s">
        <v>177</v>
      </c>
      <c r="D17" s="60">
        <v>14.576000000000001</v>
      </c>
      <c r="E17" s="61"/>
      <c r="F17" s="61"/>
    </row>
    <row r="18" spans="1:6" s="62" customFormat="1" ht="30.75" customHeight="1">
      <c r="A18" s="59" t="s">
        <v>73</v>
      </c>
      <c r="B18" s="65" t="s">
        <v>132</v>
      </c>
      <c r="C18" s="59" t="s">
        <v>177</v>
      </c>
      <c r="D18" s="60">
        <v>9.8000000000000007</v>
      </c>
      <c r="E18" s="61"/>
      <c r="F18" s="66"/>
    </row>
    <row r="19" spans="1:6" s="62" customFormat="1" ht="34.5" customHeight="1">
      <c r="A19" s="59" t="s">
        <v>74</v>
      </c>
      <c r="B19" s="67" t="s">
        <v>179</v>
      </c>
      <c r="C19" s="59" t="s">
        <v>177</v>
      </c>
      <c r="D19" s="60">
        <v>1.3839999999999999</v>
      </c>
      <c r="E19" s="61"/>
      <c r="F19" s="61"/>
    </row>
    <row r="20" spans="1:6" s="62" customFormat="1" ht="18.75" customHeight="1">
      <c r="A20" s="59" t="s">
        <v>44</v>
      </c>
      <c r="B20" s="63" t="s">
        <v>12</v>
      </c>
      <c r="C20" s="59" t="s">
        <v>7</v>
      </c>
      <c r="D20" s="60">
        <v>87.08</v>
      </c>
      <c r="E20" s="61"/>
      <c r="F20" s="61"/>
    </row>
    <row r="21" spans="1:6" s="62" customFormat="1" ht="29.25" customHeight="1">
      <c r="A21" s="59" t="s">
        <v>111</v>
      </c>
      <c r="B21" s="67" t="s">
        <v>162</v>
      </c>
      <c r="C21" s="59" t="s">
        <v>7</v>
      </c>
      <c r="D21" s="60">
        <v>253.17</v>
      </c>
      <c r="E21" s="61"/>
      <c r="F21" s="61"/>
    </row>
    <row r="22" spans="1:6" s="62" customFormat="1" ht="18.75" customHeight="1">
      <c r="A22" s="59" t="s">
        <v>123</v>
      </c>
      <c r="B22" s="58" t="s">
        <v>124</v>
      </c>
      <c r="C22" s="59" t="s">
        <v>7</v>
      </c>
      <c r="D22" s="60">
        <v>2.73</v>
      </c>
      <c r="E22" s="66"/>
      <c r="F22" s="66"/>
    </row>
    <row r="23" spans="1:6" s="62" customFormat="1" ht="18.75" customHeight="1">
      <c r="A23" s="83"/>
      <c r="B23" s="82" t="s">
        <v>43</v>
      </c>
      <c r="C23" s="83"/>
      <c r="D23" s="84"/>
      <c r="E23" s="85"/>
      <c r="F23" s="86"/>
    </row>
    <row r="24" spans="1:6" s="62" customFormat="1" ht="19.5" customHeight="1">
      <c r="A24" s="87" t="s">
        <v>11</v>
      </c>
      <c r="B24" s="88" t="s">
        <v>10</v>
      </c>
      <c r="C24" s="89"/>
      <c r="D24" s="90"/>
      <c r="E24" s="91"/>
      <c r="F24" s="91"/>
    </row>
    <row r="25" spans="1:6" s="62" customFormat="1" ht="15.75" customHeight="1">
      <c r="A25" s="64" t="s">
        <v>9</v>
      </c>
      <c r="B25" s="63" t="s">
        <v>8</v>
      </c>
      <c r="C25" s="59" t="s">
        <v>7</v>
      </c>
      <c r="D25" s="60">
        <v>401.89</v>
      </c>
      <c r="E25" s="61"/>
      <c r="F25" s="61"/>
    </row>
    <row r="26" spans="1:6" s="62" customFormat="1" ht="37.5" customHeight="1">
      <c r="A26" s="64" t="s">
        <v>42</v>
      </c>
      <c r="B26" s="67" t="s">
        <v>168</v>
      </c>
      <c r="C26" s="59" t="s">
        <v>7</v>
      </c>
      <c r="D26" s="60">
        <v>99</v>
      </c>
      <c r="E26" s="61"/>
      <c r="F26" s="61"/>
    </row>
    <row r="27" spans="1:6" s="62" customFormat="1" ht="19.5" customHeight="1">
      <c r="A27" s="64" t="s">
        <v>75</v>
      </c>
      <c r="B27" s="63" t="s">
        <v>112</v>
      </c>
      <c r="C27" s="59" t="s">
        <v>7</v>
      </c>
      <c r="D27" s="60">
        <v>49.56</v>
      </c>
      <c r="E27" s="61"/>
      <c r="F27" s="61"/>
    </row>
    <row r="28" spans="1:6" s="62" customFormat="1" ht="19.5" customHeight="1">
      <c r="A28" s="64" t="s">
        <v>76</v>
      </c>
      <c r="B28" s="63" t="s">
        <v>113</v>
      </c>
      <c r="C28" s="59" t="s">
        <v>7</v>
      </c>
      <c r="D28" s="60">
        <v>70.040000000000006</v>
      </c>
      <c r="E28" s="61"/>
      <c r="F28" s="61"/>
    </row>
    <row r="29" spans="1:6" s="62" customFormat="1" ht="19.5" customHeight="1">
      <c r="A29" s="64" t="s">
        <v>114</v>
      </c>
      <c r="B29" s="63" t="s">
        <v>167</v>
      </c>
      <c r="C29" s="59" t="s">
        <v>1</v>
      </c>
      <c r="D29" s="60">
        <v>32</v>
      </c>
      <c r="E29" s="61"/>
      <c r="F29" s="61"/>
    </row>
    <row r="30" spans="1:6" s="62" customFormat="1" ht="15.75" customHeight="1">
      <c r="A30" s="83"/>
      <c r="B30" s="82" t="s">
        <v>41</v>
      </c>
      <c r="C30" s="83"/>
      <c r="D30" s="84"/>
      <c r="E30" s="85"/>
      <c r="F30" s="86"/>
    </row>
    <row r="31" spans="1:6" s="62" customFormat="1" ht="22.5" customHeight="1">
      <c r="A31" s="92" t="s">
        <v>40</v>
      </c>
      <c r="B31" s="88" t="s">
        <v>125</v>
      </c>
      <c r="C31" s="89"/>
      <c r="D31" s="90"/>
      <c r="E31" s="91"/>
      <c r="F31" s="91"/>
    </row>
    <row r="32" spans="1:6" s="62" customFormat="1" ht="33.6" customHeight="1">
      <c r="A32" s="68" t="s">
        <v>92</v>
      </c>
      <c r="B32" s="67" t="s">
        <v>106</v>
      </c>
      <c r="C32" s="59" t="s">
        <v>7</v>
      </c>
      <c r="D32" s="60">
        <v>11.87</v>
      </c>
      <c r="E32" s="61"/>
      <c r="F32" s="61"/>
    </row>
    <row r="33" spans="1:6" s="62" customFormat="1" ht="33.6" customHeight="1">
      <c r="A33" s="68" t="s">
        <v>77</v>
      </c>
      <c r="B33" s="67" t="s">
        <v>115</v>
      </c>
      <c r="C33" s="59" t="s">
        <v>7</v>
      </c>
      <c r="D33" s="60">
        <v>15.54</v>
      </c>
      <c r="E33" s="61"/>
      <c r="F33" s="61"/>
    </row>
    <row r="34" spans="1:6" s="62" customFormat="1" ht="31.95" customHeight="1">
      <c r="A34" s="68" t="s">
        <v>93</v>
      </c>
      <c r="B34" s="67" t="s">
        <v>116</v>
      </c>
      <c r="C34" s="59" t="s">
        <v>7</v>
      </c>
      <c r="D34" s="60">
        <v>3.12</v>
      </c>
      <c r="E34" s="61"/>
      <c r="F34" s="61"/>
    </row>
    <row r="35" spans="1:6" s="62" customFormat="1" ht="32.4" customHeight="1">
      <c r="A35" s="68" t="s">
        <v>126</v>
      </c>
      <c r="B35" s="67" t="s">
        <v>128</v>
      </c>
      <c r="C35" s="59" t="s">
        <v>7</v>
      </c>
      <c r="D35" s="60">
        <v>22.04</v>
      </c>
      <c r="E35" s="61"/>
      <c r="F35" s="61"/>
    </row>
    <row r="36" spans="1:6" s="62" customFormat="1" ht="22.5" customHeight="1">
      <c r="A36" s="83"/>
      <c r="B36" s="82" t="s">
        <v>39</v>
      </c>
      <c r="C36" s="83"/>
      <c r="D36" s="84"/>
      <c r="E36" s="85"/>
      <c r="F36" s="86"/>
    </row>
    <row r="37" spans="1:6" s="62" customFormat="1" ht="28.5" customHeight="1">
      <c r="A37" s="92" t="s">
        <v>78</v>
      </c>
      <c r="B37" s="93" t="s">
        <v>37</v>
      </c>
      <c r="C37" s="89"/>
      <c r="D37" s="90"/>
      <c r="E37" s="91"/>
      <c r="F37" s="91"/>
    </row>
    <row r="38" spans="1:6" s="62" customFormat="1" ht="19.5" customHeight="1">
      <c r="A38" s="59" t="s">
        <v>79</v>
      </c>
      <c r="B38" s="63" t="s">
        <v>36</v>
      </c>
      <c r="C38" s="59" t="s">
        <v>24</v>
      </c>
      <c r="D38" s="60">
        <v>1</v>
      </c>
      <c r="E38" s="61"/>
      <c r="F38" s="66"/>
    </row>
    <row r="39" spans="1:6" s="62" customFormat="1" ht="19.5" customHeight="1">
      <c r="A39" s="59" t="s">
        <v>80</v>
      </c>
      <c r="B39" s="63" t="s">
        <v>35</v>
      </c>
      <c r="C39" s="59" t="s">
        <v>4</v>
      </c>
      <c r="D39" s="60">
        <v>1</v>
      </c>
      <c r="E39" s="61"/>
      <c r="F39" s="66"/>
    </row>
    <row r="40" spans="1:6" s="62" customFormat="1" ht="37.200000000000003">
      <c r="A40" s="59" t="s">
        <v>81</v>
      </c>
      <c r="B40" s="67" t="s">
        <v>34</v>
      </c>
      <c r="C40" s="59" t="s">
        <v>33</v>
      </c>
      <c r="D40" s="60">
        <v>1</v>
      </c>
      <c r="E40" s="61"/>
      <c r="F40" s="66"/>
    </row>
    <row r="41" spans="1:6" s="62" customFormat="1" ht="19.5" customHeight="1">
      <c r="A41" s="59" t="s">
        <v>82</v>
      </c>
      <c r="B41" s="63" t="s">
        <v>31</v>
      </c>
      <c r="C41" s="59" t="s">
        <v>24</v>
      </c>
      <c r="D41" s="60">
        <v>1</v>
      </c>
      <c r="E41" s="61"/>
      <c r="F41" s="61"/>
    </row>
    <row r="42" spans="1:6" s="62" customFormat="1" ht="19.5" customHeight="1">
      <c r="A42" s="59" t="s">
        <v>83</v>
      </c>
      <c r="B42" s="63" t="s">
        <v>133</v>
      </c>
      <c r="C42" s="59" t="s">
        <v>4</v>
      </c>
      <c r="D42" s="69">
        <v>2</v>
      </c>
      <c r="E42" s="61"/>
      <c r="F42" s="61"/>
    </row>
    <row r="43" spans="1:6" s="62" customFormat="1" ht="19.5" customHeight="1">
      <c r="A43" s="59" t="s">
        <v>84</v>
      </c>
      <c r="B43" s="63" t="s">
        <v>30</v>
      </c>
      <c r="C43" s="59" t="s">
        <v>4</v>
      </c>
      <c r="D43" s="69">
        <v>7</v>
      </c>
      <c r="E43" s="61"/>
      <c r="F43" s="61"/>
    </row>
    <row r="44" spans="1:6" s="62" customFormat="1" ht="19.5" customHeight="1">
      <c r="A44" s="59" t="s">
        <v>85</v>
      </c>
      <c r="B44" s="63" t="s">
        <v>117</v>
      </c>
      <c r="C44" s="59" t="s">
        <v>4</v>
      </c>
      <c r="D44" s="69">
        <v>8</v>
      </c>
      <c r="E44" s="61"/>
      <c r="F44" s="61"/>
    </row>
    <row r="45" spans="1:6" s="62" customFormat="1" ht="19.5" customHeight="1">
      <c r="A45" s="59" t="s">
        <v>90</v>
      </c>
      <c r="B45" s="63" t="s">
        <v>118</v>
      </c>
      <c r="C45" s="59" t="s">
        <v>4</v>
      </c>
      <c r="D45" s="69">
        <v>7</v>
      </c>
      <c r="E45" s="61"/>
      <c r="F45" s="61"/>
    </row>
    <row r="46" spans="1:6" s="62" customFormat="1" ht="19.5" customHeight="1">
      <c r="A46" s="59" t="s">
        <v>119</v>
      </c>
      <c r="B46" s="58" t="s">
        <v>129</v>
      </c>
      <c r="C46" s="59" t="s">
        <v>4</v>
      </c>
      <c r="D46" s="69">
        <v>8</v>
      </c>
      <c r="E46" s="66"/>
      <c r="F46" s="66"/>
    </row>
    <row r="47" spans="1:6" s="62" customFormat="1" ht="19.5" customHeight="1">
      <c r="A47" s="59" t="s">
        <v>130</v>
      </c>
      <c r="B47" s="58" t="s">
        <v>163</v>
      </c>
      <c r="C47" s="59" t="s">
        <v>4</v>
      </c>
      <c r="D47" s="69">
        <v>4</v>
      </c>
      <c r="E47" s="66"/>
      <c r="F47" s="66"/>
    </row>
    <row r="48" spans="1:6" s="62" customFormat="1" ht="19.5" customHeight="1">
      <c r="A48" s="59" t="s">
        <v>131</v>
      </c>
      <c r="B48" s="58" t="s">
        <v>164</v>
      </c>
      <c r="C48" s="59" t="s">
        <v>4</v>
      </c>
      <c r="D48" s="69">
        <v>8</v>
      </c>
      <c r="E48" s="66"/>
      <c r="F48" s="66"/>
    </row>
    <row r="49" spans="1:7" s="62" customFormat="1" ht="19.5" customHeight="1">
      <c r="A49" s="96"/>
      <c r="B49" s="82" t="s">
        <v>86</v>
      </c>
      <c r="C49" s="83"/>
      <c r="D49" s="84"/>
      <c r="E49" s="85"/>
      <c r="F49" s="86"/>
    </row>
    <row r="50" spans="1:7" s="62" customFormat="1" ht="24.9" customHeight="1">
      <c r="A50" s="92" t="s">
        <v>38</v>
      </c>
      <c r="B50" s="94" t="s">
        <v>26</v>
      </c>
      <c r="C50" s="89"/>
      <c r="D50" s="90"/>
      <c r="E50" s="91"/>
      <c r="F50" s="91"/>
    </row>
    <row r="51" spans="1:7" s="62" customFormat="1" ht="45.75" customHeight="1">
      <c r="A51" s="68" t="s">
        <v>87</v>
      </c>
      <c r="B51" s="67" t="s">
        <v>25</v>
      </c>
      <c r="C51" s="59" t="s">
        <v>24</v>
      </c>
      <c r="D51" s="60">
        <v>1</v>
      </c>
      <c r="E51" s="61"/>
      <c r="F51" s="61"/>
    </row>
    <row r="52" spans="1:7" s="62" customFormat="1" ht="33" customHeight="1">
      <c r="A52" s="68" t="s">
        <v>159</v>
      </c>
      <c r="B52" s="67" t="s">
        <v>107</v>
      </c>
      <c r="C52" s="59" t="s">
        <v>1</v>
      </c>
      <c r="D52" s="60">
        <v>24</v>
      </c>
      <c r="E52" s="61"/>
      <c r="F52" s="61"/>
    </row>
    <row r="53" spans="1:7" s="62" customFormat="1" ht="19.5" customHeight="1">
      <c r="A53" s="68" t="s">
        <v>32</v>
      </c>
      <c r="B53" s="63" t="s">
        <v>110</v>
      </c>
      <c r="C53" s="59" t="s">
        <v>4</v>
      </c>
      <c r="D53" s="60">
        <v>1</v>
      </c>
      <c r="E53" s="61"/>
      <c r="F53" s="61"/>
    </row>
    <row r="54" spans="1:7" s="62" customFormat="1" ht="28.5" customHeight="1">
      <c r="A54" s="68" t="s">
        <v>160</v>
      </c>
      <c r="B54" s="67" t="s">
        <v>165</v>
      </c>
      <c r="C54" s="59" t="s">
        <v>4</v>
      </c>
      <c r="D54" s="60">
        <v>2</v>
      </c>
      <c r="E54" s="61"/>
      <c r="F54" s="61"/>
    </row>
    <row r="55" spans="1:7" s="62" customFormat="1" ht="23.25" customHeight="1">
      <c r="A55" s="68" t="s">
        <v>29</v>
      </c>
      <c r="B55" s="63" t="s">
        <v>22</v>
      </c>
      <c r="C55" s="59" t="s">
        <v>4</v>
      </c>
      <c r="D55" s="60">
        <v>5</v>
      </c>
      <c r="E55" s="61"/>
      <c r="F55" s="61"/>
    </row>
    <row r="56" spans="1:7" s="62" customFormat="1" ht="37.200000000000003">
      <c r="A56" s="68" t="s">
        <v>88</v>
      </c>
      <c r="B56" s="67" t="s">
        <v>69</v>
      </c>
      <c r="C56" s="59" t="s">
        <v>1</v>
      </c>
      <c r="D56" s="60">
        <v>28.45</v>
      </c>
      <c r="E56" s="61"/>
      <c r="F56" s="61"/>
    </row>
    <row r="57" spans="1:7" s="62" customFormat="1" ht="20.25" customHeight="1">
      <c r="A57" s="96"/>
      <c r="B57" s="82" t="s">
        <v>28</v>
      </c>
      <c r="C57" s="83"/>
      <c r="D57" s="84"/>
      <c r="E57" s="85"/>
      <c r="F57" s="86"/>
    </row>
    <row r="58" spans="1:7" s="62" customFormat="1" ht="24.9" customHeight="1">
      <c r="A58" s="92" t="s">
        <v>27</v>
      </c>
      <c r="B58" s="88" t="s">
        <v>5</v>
      </c>
      <c r="C58" s="89"/>
      <c r="D58" s="90"/>
      <c r="E58" s="91"/>
      <c r="F58" s="91"/>
    </row>
    <row r="59" spans="1:7" s="62" customFormat="1" ht="21" customHeight="1">
      <c r="A59" s="70" t="s">
        <v>89</v>
      </c>
      <c r="B59" s="71" t="s">
        <v>72</v>
      </c>
      <c r="C59" s="59" t="s">
        <v>7</v>
      </c>
      <c r="D59" s="60">
        <v>87.58</v>
      </c>
      <c r="E59" s="61"/>
      <c r="F59" s="61"/>
    </row>
    <row r="60" spans="1:7" s="62" customFormat="1" ht="21" customHeight="1">
      <c r="A60" s="70" t="s">
        <v>23</v>
      </c>
      <c r="B60" s="71" t="s">
        <v>120</v>
      </c>
      <c r="C60" s="59" t="s">
        <v>7</v>
      </c>
      <c r="D60" s="60">
        <v>351.05</v>
      </c>
      <c r="E60" s="61"/>
      <c r="F60" s="61"/>
    </row>
    <row r="61" spans="1:7" s="62" customFormat="1" ht="21" customHeight="1">
      <c r="A61" s="70" t="s">
        <v>161</v>
      </c>
      <c r="B61" s="63" t="s">
        <v>121</v>
      </c>
      <c r="C61" s="59" t="s">
        <v>7</v>
      </c>
      <c r="D61" s="60">
        <v>11.87</v>
      </c>
      <c r="E61" s="61"/>
      <c r="F61" s="61"/>
    </row>
    <row r="62" spans="1:7" s="62" customFormat="1" ht="21" customHeight="1">
      <c r="A62" s="96"/>
      <c r="B62" s="82" t="s">
        <v>21</v>
      </c>
      <c r="C62" s="83"/>
      <c r="D62" s="84"/>
      <c r="E62" s="85"/>
      <c r="F62" s="86"/>
    </row>
    <row r="63" spans="1:7" s="62" customFormat="1" ht="24.9" customHeight="1">
      <c r="A63" s="95" t="s">
        <v>6</v>
      </c>
      <c r="B63" s="88" t="s">
        <v>18</v>
      </c>
      <c r="C63" s="89"/>
      <c r="D63" s="90"/>
      <c r="E63" s="91"/>
      <c r="F63" s="91"/>
    </row>
    <row r="64" spans="1:7" s="72" customFormat="1" ht="21.75" customHeight="1">
      <c r="A64" s="68" t="s">
        <v>20</v>
      </c>
      <c r="B64" s="63" t="s">
        <v>122</v>
      </c>
      <c r="C64" s="68" t="s">
        <v>1</v>
      </c>
      <c r="D64" s="60">
        <v>128.52000000000001</v>
      </c>
      <c r="E64" s="61"/>
      <c r="F64" s="61"/>
      <c r="G64" s="62"/>
    </row>
    <row r="65" spans="1:7" s="72" customFormat="1" ht="31.5" customHeight="1">
      <c r="A65" s="68" t="s">
        <v>91</v>
      </c>
      <c r="B65" s="73" t="s">
        <v>157</v>
      </c>
      <c r="C65" s="68" t="s">
        <v>1</v>
      </c>
      <c r="D65" s="74">
        <f>6*3</f>
        <v>18</v>
      </c>
      <c r="E65" s="75"/>
      <c r="F65" s="75"/>
      <c r="G65" s="62"/>
    </row>
    <row r="66" spans="1:7" s="72" customFormat="1" ht="37.200000000000003">
      <c r="A66" s="68" t="s">
        <v>127</v>
      </c>
      <c r="B66" s="76" t="s">
        <v>158</v>
      </c>
      <c r="C66" s="59" t="s">
        <v>7</v>
      </c>
      <c r="D66" s="60">
        <v>135.35</v>
      </c>
      <c r="E66" s="61"/>
      <c r="F66" s="61"/>
    </row>
    <row r="67" spans="1:7" s="62" customFormat="1" ht="18.75" customHeight="1">
      <c r="A67" s="96"/>
      <c r="B67" s="82" t="s">
        <v>19</v>
      </c>
      <c r="C67" s="83"/>
      <c r="D67" s="84"/>
      <c r="E67" s="97"/>
      <c r="F67" s="86"/>
    </row>
    <row r="68" spans="1:7" s="62" customFormat="1" ht="24.75" customHeight="1">
      <c r="A68" s="98"/>
      <c r="B68" s="99" t="s">
        <v>70</v>
      </c>
      <c r="C68" s="99"/>
      <c r="D68" s="100"/>
      <c r="E68" s="101"/>
      <c r="F68" s="102"/>
    </row>
    <row r="69" spans="1:7" s="62" customFormat="1" ht="24" customHeight="1">
      <c r="A69" s="98"/>
      <c r="B69" s="99" t="s">
        <v>3</v>
      </c>
      <c r="C69" s="99"/>
      <c r="D69" s="100"/>
      <c r="E69" s="101"/>
      <c r="F69" s="102"/>
    </row>
    <row r="70" spans="1:7" ht="23.25" customHeight="1">
      <c r="A70" s="103"/>
      <c r="B70" s="99" t="s">
        <v>2</v>
      </c>
      <c r="C70" s="104"/>
      <c r="D70" s="105"/>
      <c r="E70" s="106"/>
      <c r="F70" s="101"/>
    </row>
  </sheetData>
  <mergeCells count="2">
    <mergeCell ref="A1:F1"/>
    <mergeCell ref="A2:F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  <rowBreaks count="2" manualBreakCount="2">
    <brk id="30" max="5" man="1"/>
    <brk id="6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2697-5C40-4FAC-8526-53197D21F579}">
  <sheetPr>
    <tabColor rgb="FF0070C0"/>
  </sheetPr>
  <dimension ref="A1:F58"/>
  <sheetViews>
    <sheetView zoomScale="160" zoomScaleNormal="160" zoomScaleSheetLayoutView="100" workbookViewId="0">
      <selection activeCell="G52" sqref="G52"/>
    </sheetView>
  </sheetViews>
  <sheetFormatPr baseColWidth="10" defaultColWidth="11.44140625" defaultRowHeight="18.600000000000001"/>
  <cols>
    <col min="1" max="1" width="6.44140625" style="78" customWidth="1"/>
    <col min="2" max="2" width="54.33203125" style="77" customWidth="1"/>
    <col min="3" max="3" width="6.88671875" style="77" customWidth="1"/>
    <col min="4" max="4" width="14.33203125" style="80" customWidth="1"/>
    <col min="5" max="5" width="15" style="80" customWidth="1"/>
    <col min="6" max="16384" width="11.44140625" style="77"/>
  </cols>
  <sheetData>
    <row r="1" spans="1:5" s="48" customFormat="1">
      <c r="A1" s="115" t="s">
        <v>175</v>
      </c>
      <c r="B1" s="115"/>
      <c r="C1" s="115"/>
      <c r="D1" s="115"/>
      <c r="E1" s="115"/>
    </row>
    <row r="2" spans="1:5" s="48" customFormat="1" ht="17.25" customHeight="1">
      <c r="A2" s="116" t="s">
        <v>182</v>
      </c>
      <c r="B2" s="116"/>
      <c r="C2" s="116"/>
      <c r="D2" s="116"/>
    </row>
    <row r="3" spans="1:5" s="48" customFormat="1" ht="55.8">
      <c r="A3" s="49" t="s">
        <v>67</v>
      </c>
      <c r="B3" s="49" t="s">
        <v>170</v>
      </c>
      <c r="C3" s="49" t="s">
        <v>4</v>
      </c>
      <c r="D3" s="49" t="s">
        <v>180</v>
      </c>
      <c r="E3" s="50" t="s">
        <v>181</v>
      </c>
    </row>
    <row r="4" spans="1:5" s="48" customFormat="1">
      <c r="A4" s="51" t="s">
        <v>174</v>
      </c>
      <c r="B4" s="52" t="s">
        <v>16</v>
      </c>
      <c r="C4" s="53"/>
      <c r="D4" s="55"/>
      <c r="E4" s="56"/>
    </row>
    <row r="5" spans="1:5" s="62" customFormat="1" ht="17.25" customHeight="1">
      <c r="A5" s="57" t="s">
        <v>61</v>
      </c>
      <c r="B5" s="58" t="s">
        <v>60</v>
      </c>
      <c r="C5" s="59" t="s">
        <v>0</v>
      </c>
      <c r="D5" s="61"/>
      <c r="E5" s="61"/>
    </row>
    <row r="6" spans="1:5" s="62" customFormat="1" ht="17.25" customHeight="1">
      <c r="A6" s="57" t="s">
        <v>59</v>
      </c>
      <c r="B6" s="63" t="s">
        <v>58</v>
      </c>
      <c r="C6" s="59" t="s">
        <v>176</v>
      </c>
      <c r="D6" s="61"/>
      <c r="E6" s="61"/>
    </row>
    <row r="7" spans="1:5" s="62" customFormat="1" ht="17.25" customHeight="1">
      <c r="A7" s="57" t="s">
        <v>95</v>
      </c>
      <c r="B7" s="63" t="s">
        <v>166</v>
      </c>
      <c r="C7" s="59" t="s">
        <v>0</v>
      </c>
      <c r="D7" s="61"/>
      <c r="E7" s="61"/>
    </row>
    <row r="8" spans="1:5" s="62" customFormat="1" ht="17.25" customHeight="1">
      <c r="A8" s="87" t="s">
        <v>15</v>
      </c>
      <c r="B8" s="88" t="s">
        <v>56</v>
      </c>
      <c r="C8" s="89"/>
      <c r="D8" s="91"/>
      <c r="E8" s="91"/>
    </row>
    <row r="9" spans="1:5" s="62" customFormat="1" ht="17.25" customHeight="1">
      <c r="A9" s="57" t="s">
        <v>55</v>
      </c>
      <c r="B9" s="63" t="s">
        <v>14</v>
      </c>
      <c r="C9" s="59" t="s">
        <v>177</v>
      </c>
      <c r="D9" s="61"/>
      <c r="E9" s="61"/>
    </row>
    <row r="10" spans="1:5" s="62" customFormat="1" ht="17.25" customHeight="1">
      <c r="A10" s="59" t="s">
        <v>54</v>
      </c>
      <c r="B10" s="58" t="s">
        <v>53</v>
      </c>
      <c r="C10" s="59" t="s">
        <v>177</v>
      </c>
      <c r="D10" s="61"/>
      <c r="E10" s="61"/>
    </row>
    <row r="11" spans="1:5" s="62" customFormat="1" ht="17.25" customHeight="1">
      <c r="A11" s="59" t="s">
        <v>52</v>
      </c>
      <c r="B11" s="58" t="s">
        <v>51</v>
      </c>
      <c r="C11" s="59" t="s">
        <v>178</v>
      </c>
      <c r="D11" s="61"/>
      <c r="E11" s="61"/>
    </row>
    <row r="12" spans="1:5" s="62" customFormat="1" ht="22.5" customHeight="1">
      <c r="A12" s="87" t="s">
        <v>13</v>
      </c>
      <c r="B12" s="88" t="s">
        <v>49</v>
      </c>
      <c r="C12" s="89"/>
      <c r="D12" s="91"/>
      <c r="E12" s="91"/>
    </row>
    <row r="13" spans="1:5" s="62" customFormat="1" ht="20.25" customHeight="1">
      <c r="A13" s="59" t="s">
        <v>48</v>
      </c>
      <c r="B13" s="58" t="s">
        <v>47</v>
      </c>
      <c r="C13" s="59" t="s">
        <v>177</v>
      </c>
      <c r="D13" s="61"/>
      <c r="E13" s="61"/>
    </row>
    <row r="14" spans="1:5" s="62" customFormat="1" ht="20.25" customHeight="1">
      <c r="A14" s="59" t="s">
        <v>46</v>
      </c>
      <c r="B14" s="58" t="s">
        <v>68</v>
      </c>
      <c r="C14" s="59" t="s">
        <v>177</v>
      </c>
      <c r="D14" s="61"/>
      <c r="E14" s="61"/>
    </row>
    <row r="15" spans="1:5" s="62" customFormat="1" ht="43.5" customHeight="1">
      <c r="A15" s="59" t="s">
        <v>45</v>
      </c>
      <c r="B15" s="65" t="s">
        <v>104</v>
      </c>
      <c r="C15" s="59" t="s">
        <v>177</v>
      </c>
      <c r="D15" s="61"/>
      <c r="E15" s="61"/>
    </row>
    <row r="16" spans="1:5" s="62" customFormat="1" ht="30.75" customHeight="1">
      <c r="A16" s="59" t="s">
        <v>73</v>
      </c>
      <c r="B16" s="65" t="s">
        <v>132</v>
      </c>
      <c r="C16" s="59" t="s">
        <v>177</v>
      </c>
      <c r="D16" s="61"/>
      <c r="E16" s="66"/>
    </row>
    <row r="17" spans="1:5" s="62" customFormat="1" ht="34.5" customHeight="1">
      <c r="A17" s="59" t="s">
        <v>74</v>
      </c>
      <c r="B17" s="67" t="s">
        <v>179</v>
      </c>
      <c r="C17" s="59" t="s">
        <v>177</v>
      </c>
      <c r="D17" s="61"/>
      <c r="E17" s="61"/>
    </row>
    <row r="18" spans="1:5" s="62" customFormat="1" ht="18.75" customHeight="1">
      <c r="A18" s="59" t="s">
        <v>44</v>
      </c>
      <c r="B18" s="63" t="s">
        <v>12</v>
      </c>
      <c r="C18" s="59" t="s">
        <v>7</v>
      </c>
      <c r="D18" s="61"/>
      <c r="E18" s="61"/>
    </row>
    <row r="19" spans="1:5" s="62" customFormat="1" ht="29.25" customHeight="1">
      <c r="A19" s="59" t="s">
        <v>111</v>
      </c>
      <c r="B19" s="67" t="s">
        <v>162</v>
      </c>
      <c r="C19" s="59" t="s">
        <v>7</v>
      </c>
      <c r="D19" s="61"/>
      <c r="E19" s="61"/>
    </row>
    <row r="20" spans="1:5" s="62" customFormat="1" ht="18.75" customHeight="1">
      <c r="A20" s="59" t="s">
        <v>123</v>
      </c>
      <c r="B20" s="58" t="s">
        <v>124</v>
      </c>
      <c r="C20" s="59" t="s">
        <v>7</v>
      </c>
      <c r="D20" s="66"/>
      <c r="E20" s="66"/>
    </row>
    <row r="21" spans="1:5" s="62" customFormat="1" ht="19.5" customHeight="1">
      <c r="A21" s="87" t="s">
        <v>11</v>
      </c>
      <c r="B21" s="88" t="s">
        <v>10</v>
      </c>
      <c r="C21" s="89"/>
      <c r="D21" s="91"/>
      <c r="E21" s="91"/>
    </row>
    <row r="22" spans="1:5" s="62" customFormat="1" ht="15.75" customHeight="1">
      <c r="A22" s="64" t="s">
        <v>9</v>
      </c>
      <c r="B22" s="63" t="s">
        <v>8</v>
      </c>
      <c r="C22" s="59" t="s">
        <v>7</v>
      </c>
      <c r="D22" s="61"/>
      <c r="E22" s="61"/>
    </row>
    <row r="23" spans="1:5" s="62" customFormat="1" ht="37.5" customHeight="1">
      <c r="A23" s="64" t="s">
        <v>42</v>
      </c>
      <c r="B23" s="67" t="s">
        <v>168</v>
      </c>
      <c r="C23" s="59" t="s">
        <v>7</v>
      </c>
      <c r="D23" s="61"/>
      <c r="E23" s="61"/>
    </row>
    <row r="24" spans="1:5" s="62" customFormat="1" ht="19.5" customHeight="1">
      <c r="A24" s="64" t="s">
        <v>75</v>
      </c>
      <c r="B24" s="63" t="s">
        <v>112</v>
      </c>
      <c r="C24" s="59" t="s">
        <v>7</v>
      </c>
      <c r="D24" s="61"/>
      <c r="E24" s="61"/>
    </row>
    <row r="25" spans="1:5" s="62" customFormat="1" ht="19.5" customHeight="1">
      <c r="A25" s="64" t="s">
        <v>76</v>
      </c>
      <c r="B25" s="63" t="s">
        <v>113</v>
      </c>
      <c r="C25" s="59" t="s">
        <v>7</v>
      </c>
      <c r="D25" s="61"/>
      <c r="E25" s="61"/>
    </row>
    <row r="26" spans="1:5" s="62" customFormat="1" ht="19.5" customHeight="1">
      <c r="A26" s="64" t="s">
        <v>114</v>
      </c>
      <c r="B26" s="63" t="s">
        <v>167</v>
      </c>
      <c r="C26" s="59" t="s">
        <v>1</v>
      </c>
      <c r="D26" s="61"/>
      <c r="E26" s="61"/>
    </row>
    <row r="27" spans="1:5" s="62" customFormat="1" ht="22.5" customHeight="1">
      <c r="A27" s="92" t="s">
        <v>40</v>
      </c>
      <c r="B27" s="88" t="s">
        <v>125</v>
      </c>
      <c r="C27" s="89"/>
      <c r="D27" s="91"/>
      <c r="E27" s="91"/>
    </row>
    <row r="28" spans="1:5" s="62" customFormat="1" ht="33.6" customHeight="1">
      <c r="A28" s="68" t="s">
        <v>92</v>
      </c>
      <c r="B28" s="67" t="s">
        <v>106</v>
      </c>
      <c r="C28" s="59" t="s">
        <v>7</v>
      </c>
      <c r="D28" s="61"/>
      <c r="E28" s="61"/>
    </row>
    <row r="29" spans="1:5" s="62" customFormat="1" ht="33.6" customHeight="1">
      <c r="A29" s="68" t="s">
        <v>77</v>
      </c>
      <c r="B29" s="67" t="s">
        <v>115</v>
      </c>
      <c r="C29" s="59" t="s">
        <v>7</v>
      </c>
      <c r="D29" s="61"/>
      <c r="E29" s="61"/>
    </row>
    <row r="30" spans="1:5" s="62" customFormat="1" ht="31.95" customHeight="1">
      <c r="A30" s="68" t="s">
        <v>93</v>
      </c>
      <c r="B30" s="67" t="s">
        <v>116</v>
      </c>
      <c r="C30" s="59" t="s">
        <v>7</v>
      </c>
      <c r="D30" s="61"/>
      <c r="E30" s="61"/>
    </row>
    <row r="31" spans="1:5" s="62" customFormat="1" ht="32.4" customHeight="1">
      <c r="A31" s="68" t="s">
        <v>126</v>
      </c>
      <c r="B31" s="67" t="s">
        <v>128</v>
      </c>
      <c r="C31" s="59" t="s">
        <v>7</v>
      </c>
      <c r="D31" s="61"/>
      <c r="E31" s="61"/>
    </row>
    <row r="32" spans="1:5" s="62" customFormat="1" ht="28.5" customHeight="1">
      <c r="A32" s="92" t="s">
        <v>78</v>
      </c>
      <c r="B32" s="93" t="s">
        <v>37</v>
      </c>
      <c r="C32" s="89"/>
      <c r="D32" s="91"/>
      <c r="E32" s="91"/>
    </row>
    <row r="33" spans="1:5" s="62" customFormat="1" ht="19.5" customHeight="1">
      <c r="A33" s="59" t="s">
        <v>79</v>
      </c>
      <c r="B33" s="63" t="s">
        <v>36</v>
      </c>
      <c r="C33" s="59" t="s">
        <v>24</v>
      </c>
      <c r="D33" s="61"/>
      <c r="E33" s="66"/>
    </row>
    <row r="34" spans="1:5" s="62" customFormat="1" ht="19.5" customHeight="1">
      <c r="A34" s="59" t="s">
        <v>80</v>
      </c>
      <c r="B34" s="63" t="s">
        <v>35</v>
      </c>
      <c r="C34" s="59" t="s">
        <v>4</v>
      </c>
      <c r="D34" s="61"/>
      <c r="E34" s="66"/>
    </row>
    <row r="35" spans="1:5" s="62" customFormat="1" ht="37.200000000000003">
      <c r="A35" s="59" t="s">
        <v>81</v>
      </c>
      <c r="B35" s="67" t="s">
        <v>34</v>
      </c>
      <c r="C35" s="59" t="s">
        <v>33</v>
      </c>
      <c r="D35" s="61"/>
      <c r="E35" s="66"/>
    </row>
    <row r="36" spans="1:5" s="62" customFormat="1" ht="19.5" customHeight="1">
      <c r="A36" s="59" t="s">
        <v>82</v>
      </c>
      <c r="B36" s="63" t="s">
        <v>31</v>
      </c>
      <c r="C36" s="59" t="s">
        <v>24</v>
      </c>
      <c r="D36" s="61"/>
      <c r="E36" s="61"/>
    </row>
    <row r="37" spans="1:5" s="62" customFormat="1" ht="19.5" customHeight="1">
      <c r="A37" s="59" t="s">
        <v>83</v>
      </c>
      <c r="B37" s="63" t="s">
        <v>133</v>
      </c>
      <c r="C37" s="59" t="s">
        <v>4</v>
      </c>
      <c r="D37" s="61"/>
      <c r="E37" s="61"/>
    </row>
    <row r="38" spans="1:5" s="62" customFormat="1" ht="19.5" customHeight="1">
      <c r="A38" s="59" t="s">
        <v>84</v>
      </c>
      <c r="B38" s="63" t="s">
        <v>30</v>
      </c>
      <c r="C38" s="59" t="s">
        <v>4</v>
      </c>
      <c r="D38" s="61"/>
      <c r="E38" s="61"/>
    </row>
    <row r="39" spans="1:5" s="62" customFormat="1" ht="19.5" customHeight="1">
      <c r="A39" s="59" t="s">
        <v>85</v>
      </c>
      <c r="B39" s="63" t="s">
        <v>117</v>
      </c>
      <c r="C39" s="59" t="s">
        <v>4</v>
      </c>
      <c r="D39" s="61"/>
      <c r="E39" s="61"/>
    </row>
    <row r="40" spans="1:5" s="62" customFormat="1" ht="19.5" customHeight="1">
      <c r="A40" s="59" t="s">
        <v>90</v>
      </c>
      <c r="B40" s="63" t="s">
        <v>118</v>
      </c>
      <c r="C40" s="59" t="s">
        <v>4</v>
      </c>
      <c r="D40" s="61"/>
      <c r="E40" s="61"/>
    </row>
    <row r="41" spans="1:5" s="62" customFormat="1" ht="19.5" customHeight="1">
      <c r="A41" s="59" t="s">
        <v>119</v>
      </c>
      <c r="B41" s="58" t="s">
        <v>129</v>
      </c>
      <c r="C41" s="59" t="s">
        <v>4</v>
      </c>
      <c r="D41" s="66"/>
      <c r="E41" s="66"/>
    </row>
    <row r="42" spans="1:5" s="62" customFormat="1" ht="19.5" customHeight="1">
      <c r="A42" s="59" t="s">
        <v>130</v>
      </c>
      <c r="B42" s="58" t="s">
        <v>163</v>
      </c>
      <c r="C42" s="59" t="s">
        <v>4</v>
      </c>
      <c r="D42" s="66"/>
      <c r="E42" s="66"/>
    </row>
    <row r="43" spans="1:5" s="62" customFormat="1" ht="19.5" customHeight="1">
      <c r="A43" s="59" t="s">
        <v>131</v>
      </c>
      <c r="B43" s="58" t="s">
        <v>164</v>
      </c>
      <c r="C43" s="59" t="s">
        <v>4</v>
      </c>
      <c r="D43" s="66"/>
      <c r="E43" s="66"/>
    </row>
    <row r="44" spans="1:5" s="62" customFormat="1" ht="24.9" customHeight="1">
      <c r="A44" s="92" t="s">
        <v>38</v>
      </c>
      <c r="B44" s="94" t="s">
        <v>26</v>
      </c>
      <c r="C44" s="89"/>
      <c r="D44" s="91"/>
      <c r="E44" s="91"/>
    </row>
    <row r="45" spans="1:5" s="62" customFormat="1" ht="45.75" customHeight="1">
      <c r="A45" s="68" t="s">
        <v>87</v>
      </c>
      <c r="B45" s="67" t="s">
        <v>25</v>
      </c>
      <c r="C45" s="59" t="s">
        <v>24</v>
      </c>
      <c r="D45" s="61"/>
      <c r="E45" s="61"/>
    </row>
    <row r="46" spans="1:5" s="62" customFormat="1" ht="33" customHeight="1">
      <c r="A46" s="68" t="s">
        <v>159</v>
      </c>
      <c r="B46" s="67" t="s">
        <v>107</v>
      </c>
      <c r="C46" s="59" t="s">
        <v>1</v>
      </c>
      <c r="D46" s="61"/>
      <c r="E46" s="61"/>
    </row>
    <row r="47" spans="1:5" s="62" customFormat="1" ht="19.5" customHeight="1">
      <c r="A47" s="68" t="s">
        <v>32</v>
      </c>
      <c r="B47" s="63" t="s">
        <v>110</v>
      </c>
      <c r="C47" s="59" t="s">
        <v>4</v>
      </c>
      <c r="D47" s="61"/>
      <c r="E47" s="61"/>
    </row>
    <row r="48" spans="1:5" s="62" customFormat="1" ht="28.5" customHeight="1">
      <c r="A48" s="68" t="s">
        <v>160</v>
      </c>
      <c r="B48" s="67" t="s">
        <v>165</v>
      </c>
      <c r="C48" s="59" t="s">
        <v>4</v>
      </c>
      <c r="D48" s="61"/>
      <c r="E48" s="61"/>
    </row>
    <row r="49" spans="1:6" s="62" customFormat="1" ht="23.25" customHeight="1">
      <c r="A49" s="68" t="s">
        <v>29</v>
      </c>
      <c r="B49" s="63" t="s">
        <v>22</v>
      </c>
      <c r="C49" s="59" t="s">
        <v>4</v>
      </c>
      <c r="D49" s="61"/>
      <c r="E49" s="61"/>
    </row>
    <row r="50" spans="1:6" s="62" customFormat="1" ht="37.200000000000003">
      <c r="A50" s="68" t="s">
        <v>88</v>
      </c>
      <c r="B50" s="67" t="s">
        <v>69</v>
      </c>
      <c r="C50" s="59" t="s">
        <v>1</v>
      </c>
      <c r="D50" s="61"/>
      <c r="E50" s="61"/>
    </row>
    <row r="51" spans="1:6" s="62" customFormat="1" ht="24.9" customHeight="1">
      <c r="A51" s="92" t="s">
        <v>27</v>
      </c>
      <c r="B51" s="88" t="s">
        <v>5</v>
      </c>
      <c r="C51" s="89"/>
      <c r="D51" s="91"/>
      <c r="E51" s="91"/>
    </row>
    <row r="52" spans="1:6" s="62" customFormat="1" ht="21" customHeight="1">
      <c r="A52" s="70" t="s">
        <v>89</v>
      </c>
      <c r="B52" s="71" t="s">
        <v>72</v>
      </c>
      <c r="C52" s="59" t="s">
        <v>7</v>
      </c>
      <c r="D52" s="61"/>
      <c r="E52" s="61"/>
    </row>
    <row r="53" spans="1:6" s="62" customFormat="1" ht="21" customHeight="1">
      <c r="A53" s="70" t="s">
        <v>23</v>
      </c>
      <c r="B53" s="71" t="s">
        <v>120</v>
      </c>
      <c r="C53" s="59" t="s">
        <v>7</v>
      </c>
      <c r="D53" s="61"/>
      <c r="E53" s="61"/>
    </row>
    <row r="54" spans="1:6" s="62" customFormat="1" ht="21" customHeight="1">
      <c r="A54" s="70" t="s">
        <v>161</v>
      </c>
      <c r="B54" s="63" t="s">
        <v>121</v>
      </c>
      <c r="C54" s="59" t="s">
        <v>7</v>
      </c>
      <c r="D54" s="61"/>
      <c r="E54" s="61"/>
    </row>
    <row r="55" spans="1:6" s="62" customFormat="1" ht="24.9" customHeight="1">
      <c r="A55" s="95" t="s">
        <v>6</v>
      </c>
      <c r="B55" s="88" t="s">
        <v>18</v>
      </c>
      <c r="C55" s="89"/>
      <c r="D55" s="91"/>
      <c r="E55" s="91"/>
    </row>
    <row r="56" spans="1:6" s="72" customFormat="1" ht="21.75" customHeight="1">
      <c r="A56" s="68" t="s">
        <v>20</v>
      </c>
      <c r="B56" s="63" t="s">
        <v>122</v>
      </c>
      <c r="C56" s="68" t="s">
        <v>1</v>
      </c>
      <c r="D56" s="61"/>
      <c r="E56" s="61"/>
      <c r="F56" s="62"/>
    </row>
    <row r="57" spans="1:6" s="72" customFormat="1" ht="31.5" customHeight="1">
      <c r="A57" s="68" t="s">
        <v>91</v>
      </c>
      <c r="B57" s="73" t="s">
        <v>157</v>
      </c>
      <c r="C57" s="68" t="s">
        <v>1</v>
      </c>
      <c r="D57" s="75"/>
      <c r="E57" s="75"/>
      <c r="F57" s="62"/>
    </row>
    <row r="58" spans="1:6" s="72" customFormat="1" ht="37.200000000000003">
      <c r="A58" s="68" t="s">
        <v>127</v>
      </c>
      <c r="B58" s="76" t="s">
        <v>158</v>
      </c>
      <c r="C58" s="59" t="s">
        <v>7</v>
      </c>
      <c r="D58" s="61"/>
      <c r="E58" s="61"/>
    </row>
  </sheetData>
  <mergeCells count="2">
    <mergeCell ref="A1:E1"/>
    <mergeCell ref="A2:D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  <rowBreaks count="2" manualBreakCount="2">
    <brk id="26" max="5" man="1"/>
    <brk id="5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F17"/>
  <sheetViews>
    <sheetView view="pageBreakPreview" zoomScale="85" zoomScaleSheetLayoutView="85" workbookViewId="0">
      <selection activeCell="D11" sqref="D11"/>
    </sheetView>
  </sheetViews>
  <sheetFormatPr baseColWidth="10" defaultColWidth="11.44140625" defaultRowHeight="13.8"/>
  <cols>
    <col min="1" max="1" width="6.88671875" style="4" customWidth="1"/>
    <col min="2" max="2" width="50" style="1" customWidth="1"/>
    <col min="3" max="3" width="7.44140625" style="1" customWidth="1"/>
    <col min="4" max="4" width="8.88671875" style="3" customWidth="1"/>
    <col min="5" max="5" width="13.6640625" style="2" customWidth="1"/>
    <col min="6" max="6" width="13.44140625" style="2" customWidth="1"/>
    <col min="7" max="16384" width="11.44140625" style="1"/>
  </cols>
  <sheetData>
    <row r="1" spans="1:6" s="15" customFormat="1" ht="30.75" customHeight="1">
      <c r="A1" s="117" t="s">
        <v>109</v>
      </c>
      <c r="B1" s="117"/>
      <c r="C1" s="117"/>
      <c r="D1" s="117"/>
      <c r="E1" s="117"/>
      <c r="F1" s="117"/>
    </row>
    <row r="2" spans="1:6" s="15" customFormat="1" ht="14.25" customHeight="1">
      <c r="A2" s="112"/>
      <c r="B2" s="112"/>
      <c r="C2" s="112"/>
      <c r="D2" s="112"/>
      <c r="E2" s="112"/>
      <c r="F2" s="112"/>
    </row>
    <row r="3" spans="1:6" s="15" customFormat="1" ht="24.9" customHeight="1">
      <c r="A3" s="113" t="s">
        <v>100</v>
      </c>
      <c r="B3" s="114"/>
      <c r="C3" s="114"/>
      <c r="D3" s="114"/>
      <c r="E3" s="114"/>
      <c r="F3" s="114"/>
    </row>
    <row r="4" spans="1:6" s="15" customFormat="1" ht="27.75" customHeight="1">
      <c r="A4" s="19"/>
      <c r="D4" s="18"/>
      <c r="E4" s="17"/>
      <c r="F4" s="17"/>
    </row>
    <row r="5" spans="1:6" s="15" customFormat="1" ht="25.5" customHeight="1">
      <c r="A5" s="118" t="s">
        <v>67</v>
      </c>
      <c r="B5" s="120" t="s">
        <v>66</v>
      </c>
      <c r="C5" s="122" t="s">
        <v>65</v>
      </c>
      <c r="D5" s="124" t="s">
        <v>64</v>
      </c>
      <c r="E5" s="126" t="s">
        <v>63</v>
      </c>
      <c r="F5" s="128" t="s">
        <v>62</v>
      </c>
    </row>
    <row r="6" spans="1:6" s="15" customFormat="1" ht="18.75" customHeight="1">
      <c r="A6" s="119"/>
      <c r="B6" s="121"/>
      <c r="C6" s="123"/>
      <c r="D6" s="125"/>
      <c r="E6" s="127"/>
      <c r="F6" s="129"/>
    </row>
    <row r="7" spans="1:6" s="5" customFormat="1" ht="96.75" customHeight="1">
      <c r="A7" s="21" t="s">
        <v>17</v>
      </c>
      <c r="B7" s="13" t="s">
        <v>103</v>
      </c>
      <c r="C7" s="14" t="s">
        <v>1</v>
      </c>
      <c r="D7" s="10">
        <v>90.9</v>
      </c>
      <c r="E7" s="12">
        <v>50000</v>
      </c>
      <c r="F7" s="12">
        <f t="shared" ref="F7:F13" si="0">+D7*E7</f>
        <v>4545000</v>
      </c>
    </row>
    <row r="8" spans="1:6" s="5" customFormat="1" ht="66" customHeight="1">
      <c r="A8" s="21" t="s">
        <v>61</v>
      </c>
      <c r="B8" s="13" t="s">
        <v>105</v>
      </c>
      <c r="C8" s="14" t="s">
        <v>65</v>
      </c>
      <c r="D8" s="10">
        <v>2</v>
      </c>
      <c r="E8" s="12">
        <v>1500000</v>
      </c>
      <c r="F8" s="12">
        <f t="shared" si="0"/>
        <v>3000000</v>
      </c>
    </row>
    <row r="9" spans="1:6" s="5" customFormat="1" ht="34.5" customHeight="1">
      <c r="A9" s="21" t="s">
        <v>59</v>
      </c>
      <c r="B9" s="13" t="s">
        <v>101</v>
      </c>
      <c r="C9" s="14" t="s">
        <v>65</v>
      </c>
      <c r="D9" s="10">
        <v>0</v>
      </c>
      <c r="E9" s="12">
        <v>3000000</v>
      </c>
      <c r="F9" s="12">
        <f t="shared" si="0"/>
        <v>0</v>
      </c>
    </row>
    <row r="10" spans="1:6" s="5" customFormat="1" ht="60.75" customHeight="1">
      <c r="A10" s="21" t="s">
        <v>95</v>
      </c>
      <c r="B10" s="13" t="s">
        <v>102</v>
      </c>
      <c r="C10" s="14" t="s">
        <v>71</v>
      </c>
      <c r="D10" s="10">
        <v>1</v>
      </c>
      <c r="E10" s="12">
        <v>250000</v>
      </c>
      <c r="F10" s="12">
        <f t="shared" si="0"/>
        <v>250000</v>
      </c>
    </row>
    <row r="11" spans="1:6" s="5" customFormat="1" ht="45" customHeight="1">
      <c r="A11" s="21" t="s">
        <v>96</v>
      </c>
      <c r="B11" s="13" t="s">
        <v>108</v>
      </c>
      <c r="C11" s="14" t="s">
        <v>7</v>
      </c>
      <c r="D11" s="10">
        <v>46.099999999999994</v>
      </c>
      <c r="E11" s="12">
        <v>25000</v>
      </c>
      <c r="F11" s="12">
        <f t="shared" si="0"/>
        <v>1152499.9999999998</v>
      </c>
    </row>
    <row r="12" spans="1:6" s="5" customFormat="1" ht="52.95" customHeight="1">
      <c r="A12" s="21" t="s">
        <v>97</v>
      </c>
      <c r="B12" s="13" t="s">
        <v>98</v>
      </c>
      <c r="C12" s="14" t="s">
        <v>71</v>
      </c>
      <c r="D12" s="10">
        <v>1</v>
      </c>
      <c r="E12" s="12">
        <v>200000</v>
      </c>
      <c r="F12" s="12">
        <f t="shared" si="0"/>
        <v>200000</v>
      </c>
    </row>
    <row r="13" spans="1:6" s="5" customFormat="1">
      <c r="A13" s="9" t="s">
        <v>99</v>
      </c>
      <c r="B13" s="20" t="s">
        <v>94</v>
      </c>
      <c r="C13" s="9" t="s">
        <v>4</v>
      </c>
      <c r="D13" s="10">
        <v>20</v>
      </c>
      <c r="E13" s="12">
        <v>5000</v>
      </c>
      <c r="F13" s="12">
        <f t="shared" si="0"/>
        <v>100000</v>
      </c>
    </row>
    <row r="14" spans="1:6" s="5" customFormat="1" ht="17.25" customHeight="1">
      <c r="A14" s="22"/>
      <c r="B14" s="11"/>
      <c r="C14" s="14"/>
      <c r="D14" s="10"/>
      <c r="E14" s="9"/>
      <c r="F14" s="9"/>
    </row>
    <row r="15" spans="1:6" s="5" customFormat="1" ht="24" customHeight="1">
      <c r="A15" s="16"/>
      <c r="B15" s="8" t="s">
        <v>70</v>
      </c>
      <c r="C15" s="8"/>
      <c r="D15" s="7"/>
      <c r="E15" s="6"/>
      <c r="F15" s="23">
        <f>+SUM(F7:F13)</f>
        <v>9247500</v>
      </c>
    </row>
    <row r="16" spans="1:6" s="5" customFormat="1">
      <c r="A16" s="16"/>
      <c r="B16" s="8" t="s">
        <v>3</v>
      </c>
      <c r="C16" s="8"/>
      <c r="D16" s="7"/>
      <c r="E16" s="6"/>
      <c r="F16" s="23">
        <f>0.18*F15</f>
        <v>1664550</v>
      </c>
    </row>
    <row r="17" spans="1:6" s="5" customFormat="1" ht="24.75" customHeight="1">
      <c r="A17" s="16"/>
      <c r="B17" s="8" t="s">
        <v>2</v>
      </c>
      <c r="C17" s="8"/>
      <c r="D17" s="7"/>
      <c r="E17" s="6"/>
      <c r="F17" s="23">
        <f>+F15+F16</f>
        <v>10912050</v>
      </c>
    </row>
  </sheetData>
  <mergeCells count="9"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RECAP 1,0</vt:lpstr>
      <vt:lpstr>RECAP 1,2</vt:lpstr>
      <vt:lpstr>CADRE DQE </vt:lpstr>
      <vt:lpstr>BPU</vt:lpstr>
      <vt:lpstr>AMENAGEMENTS EXTERIEURS</vt:lpstr>
      <vt:lpstr>'AMENAGEMENTS EXTERIEURS'!Impression_des_titres</vt:lpstr>
      <vt:lpstr>'AMENAGEMENTS EXTERIEURS'!Zone_d_impression</vt:lpstr>
      <vt:lpstr>BPU!Zone_d_impression</vt:lpstr>
      <vt:lpstr>'CADRE DQE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TRAVAUX ACMA</dc:title>
  <dc:creator>PAULIN GOULOME</dc:creator>
  <cp:lastModifiedBy>Tolidji AGOSSOU</cp:lastModifiedBy>
  <cp:lastPrinted>2021-02-16T12:27:52Z</cp:lastPrinted>
  <dcterms:created xsi:type="dcterms:W3CDTF">2016-04-20T21:47:25Z</dcterms:created>
  <dcterms:modified xsi:type="dcterms:W3CDTF">2023-03-15T09:55:28Z</dcterms:modified>
</cp:coreProperties>
</file>