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12"/>
  <workbookPr/>
  <mc:AlternateContent xmlns:mc="http://schemas.openxmlformats.org/markup-compatibility/2006">
    <mc:Choice Requires="x15">
      <x15ac:absPath xmlns:x15ac="http://schemas.microsoft.com/office/spreadsheetml/2010/11/ac" url="C:\Users\hector.ahogni\Desktop\BPU et DQ revus\"/>
    </mc:Choice>
  </mc:AlternateContent>
  <xr:revisionPtr revIDLastSave="81" documentId="13_ncr:1_{990A13E5-6325-4813-AC0E-30DE0BA67A69}" xr6:coauthVersionLast="47" xr6:coauthVersionMax="47" xr10:uidLastSave="{39E01D9E-6358-4896-8FFB-E7826502D4C7}"/>
  <bookViews>
    <workbookView xWindow="-108" yWindow="-108" windowWidth="23256" windowHeight="12456" activeTab="1" xr2:uid="{00000000-000D-0000-FFFF-FFFF00000000}"/>
  </bookViews>
  <sheets>
    <sheet name="KIKA DQ" sheetId="2" r:id="rId1"/>
    <sheet name="KIKA BPU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6" i="2" l="1"/>
  <c r="G337" i="2"/>
  <c r="F337" i="2"/>
  <c r="F336" i="2"/>
  <c r="G334" i="2"/>
  <c r="G332" i="2"/>
  <c r="G330" i="2"/>
  <c r="F329" i="2"/>
  <c r="G329" i="2" s="1"/>
  <c r="F328" i="2"/>
  <c r="G328" i="2" s="1"/>
  <c r="G327" i="2"/>
  <c r="G326" i="2"/>
  <c r="G325" i="2"/>
  <c r="G323" i="2"/>
  <c r="G321" i="2"/>
  <c r="F320" i="2"/>
  <c r="F322" i="2" s="1"/>
  <c r="G319" i="2"/>
  <c r="G318" i="2"/>
  <c r="G316" i="2"/>
  <c r="D315" i="2"/>
  <c r="F315" i="2" s="1"/>
  <c r="G315" i="2" s="1"/>
  <c r="D314" i="2"/>
  <c r="F314" i="2" s="1"/>
  <c r="G314" i="2" s="1"/>
  <c r="F313" i="2"/>
  <c r="G312" i="2"/>
  <c r="G311" i="2"/>
  <c r="G309" i="2"/>
  <c r="F308" i="2"/>
  <c r="G308" i="2" s="1"/>
  <c r="F307" i="2"/>
  <c r="G307" i="2" s="1"/>
  <c r="F306" i="2"/>
  <c r="G306" i="2" s="1"/>
  <c r="F305" i="2"/>
  <c r="G304" i="2"/>
  <c r="G303" i="2"/>
  <c r="G302" i="2"/>
  <c r="G300" i="2"/>
  <c r="G298" i="2"/>
  <c r="G296" i="2"/>
  <c r="G295" i="2"/>
  <c r="G294" i="2"/>
  <c r="G292" i="2"/>
  <c r="F291" i="2"/>
  <c r="G291" i="2" s="1"/>
  <c r="F290" i="2"/>
  <c r="G290" i="2" s="1"/>
  <c r="F289" i="2"/>
  <c r="G289" i="2" s="1"/>
  <c r="F288" i="2"/>
  <c r="G288" i="2" s="1"/>
  <c r="F287" i="2"/>
  <c r="G287" i="2" s="1"/>
  <c r="G286" i="2"/>
  <c r="F285" i="2"/>
  <c r="G285" i="2" s="1"/>
  <c r="G284" i="2"/>
  <c r="F283" i="2"/>
  <c r="G282" i="2"/>
  <c r="G281" i="2"/>
  <c r="G280" i="2"/>
  <c r="G278" i="2"/>
  <c r="F277" i="2"/>
  <c r="F279" i="2" s="1"/>
  <c r="G279" i="2" s="1"/>
  <c r="G276" i="2"/>
  <c r="G275" i="2"/>
  <c r="G273" i="2"/>
  <c r="D272" i="2"/>
  <c r="F272" i="2" s="1"/>
  <c r="G272" i="2" s="1"/>
  <c r="D271" i="2"/>
  <c r="F271" i="2" s="1"/>
  <c r="G271" i="2" s="1"/>
  <c r="D270" i="2"/>
  <c r="F270" i="2" s="1"/>
  <c r="G270" i="2" s="1"/>
  <c r="D269" i="2"/>
  <c r="F269" i="2" s="1"/>
  <c r="G269" i="2" s="1"/>
  <c r="D268" i="2"/>
  <c r="F268" i="2" s="1"/>
  <c r="G267" i="2"/>
  <c r="G266" i="2"/>
  <c r="G264" i="2"/>
  <c r="D262" i="2"/>
  <c r="G261" i="2"/>
  <c r="G260" i="2"/>
  <c r="G259" i="2"/>
  <c r="G257" i="2"/>
  <c r="G255" i="2"/>
  <c r="F254" i="2"/>
  <c r="G254" i="2" s="1"/>
  <c r="F253" i="2"/>
  <c r="G253" i="2" s="1"/>
  <c r="F252" i="2"/>
  <c r="G252" i="2" s="1"/>
  <c r="F251" i="2"/>
  <c r="G251" i="2" s="1"/>
  <c r="F250" i="2"/>
  <c r="G250" i="2" s="1"/>
  <c r="F249" i="2"/>
  <c r="G249" i="2" s="1"/>
  <c r="F248" i="2"/>
  <c r="G248" i="2" s="1"/>
  <c r="F247" i="2"/>
  <c r="F246" i="2"/>
  <c r="G246" i="2" s="1"/>
  <c r="F245" i="2"/>
  <c r="G245" i="2" s="1"/>
  <c r="G244" i="2"/>
  <c r="G242" i="2"/>
  <c r="F241" i="2"/>
  <c r="G241" i="2" s="1"/>
  <c r="F240" i="2"/>
  <c r="G240" i="2" s="1"/>
  <c r="F239" i="2"/>
  <c r="G239" i="2" s="1"/>
  <c r="F238" i="2"/>
  <c r="G238" i="2" s="1"/>
  <c r="F237" i="2"/>
  <c r="G237" i="2" s="1"/>
  <c r="F236" i="2"/>
  <c r="G236" i="2" s="1"/>
  <c r="F235" i="2"/>
  <c r="G235" i="2" s="1"/>
  <c r="F234" i="2"/>
  <c r="G234" i="2" s="1"/>
  <c r="F233" i="2"/>
  <c r="G233" i="2" s="1"/>
  <c r="F232" i="2"/>
  <c r="G232" i="2" s="1"/>
  <c r="F231" i="2"/>
  <c r="G231" i="2" s="1"/>
  <c r="F230" i="2"/>
  <c r="G230" i="2" s="1"/>
  <c r="F229" i="2"/>
  <c r="G229" i="2" s="1"/>
  <c r="F228" i="2"/>
  <c r="G228" i="2" s="1"/>
  <c r="F227" i="2"/>
  <c r="G227" i="2" s="1"/>
  <c r="F226" i="2"/>
  <c r="G226" i="2" s="1"/>
  <c r="F225" i="2"/>
  <c r="G225" i="2" s="1"/>
  <c r="F224" i="2"/>
  <c r="G224" i="2" s="1"/>
  <c r="F223" i="2"/>
  <c r="G223" i="2" s="1"/>
  <c r="F222" i="2"/>
  <c r="G222" i="2" s="1"/>
  <c r="F221" i="2"/>
  <c r="G221" i="2" s="1"/>
  <c r="F220" i="2"/>
  <c r="G220" i="2" s="1"/>
  <c r="F219" i="2"/>
  <c r="G219" i="2" s="1"/>
  <c r="F218" i="2"/>
  <c r="G218" i="2" s="1"/>
  <c r="F217" i="2"/>
  <c r="G217" i="2" s="1"/>
  <c r="F216" i="2"/>
  <c r="F215" i="2"/>
  <c r="G215" i="2" s="1"/>
  <c r="F214" i="2"/>
  <c r="G214" i="2" s="1"/>
  <c r="G213" i="2"/>
  <c r="G211" i="2"/>
  <c r="F210" i="2"/>
  <c r="G210" i="2" s="1"/>
  <c r="D209" i="2"/>
  <c r="F209" i="2" s="1"/>
  <c r="G209" i="2" s="1"/>
  <c r="F208" i="2"/>
  <c r="G208" i="2" s="1"/>
  <c r="G207" i="2"/>
  <c r="G205" i="2"/>
  <c r="F204" i="2"/>
  <c r="F203" i="2"/>
  <c r="G203" i="2" s="1"/>
  <c r="F202" i="2"/>
  <c r="G202" i="2" s="1"/>
  <c r="G201" i="2"/>
  <c r="G199" i="2"/>
  <c r="F198" i="2"/>
  <c r="F200" i="2" s="1"/>
  <c r="G200" i="2" s="1"/>
  <c r="F197" i="2"/>
  <c r="G197" i="2" s="1"/>
  <c r="G196" i="2"/>
  <c r="F194" i="2"/>
  <c r="G194" i="2" s="1"/>
  <c r="F193" i="2"/>
  <c r="G193" i="2" s="1"/>
  <c r="F192" i="2"/>
  <c r="G192" i="2" s="1"/>
  <c r="F191" i="2"/>
  <c r="G191" i="2" s="1"/>
  <c r="D190" i="2"/>
  <c r="F190" i="2" s="1"/>
  <c r="G190" i="2" s="1"/>
  <c r="F189" i="2"/>
  <c r="G189" i="2" s="1"/>
  <c r="F188" i="2"/>
  <c r="G188" i="2" s="1"/>
  <c r="F187" i="2"/>
  <c r="G187" i="2" s="1"/>
  <c r="F186" i="2"/>
  <c r="G186" i="2" s="1"/>
  <c r="F185" i="2"/>
  <c r="G185" i="2" s="1"/>
  <c r="F184" i="2"/>
  <c r="G184" i="2" s="1"/>
  <c r="F183" i="2"/>
  <c r="G183" i="2" s="1"/>
  <c r="F182" i="2"/>
  <c r="G182" i="2" s="1"/>
  <c r="F181" i="2"/>
  <c r="G181" i="2" s="1"/>
  <c r="G180" i="2"/>
  <c r="G178" i="2"/>
  <c r="F177" i="2"/>
  <c r="G177" i="2" s="1"/>
  <c r="F176" i="2"/>
  <c r="G176" i="2" s="1"/>
  <c r="F175" i="2"/>
  <c r="G175" i="2" s="1"/>
  <c r="F174" i="2"/>
  <c r="G174" i="2" s="1"/>
  <c r="F173" i="2"/>
  <c r="G173" i="2" s="1"/>
  <c r="G172" i="2"/>
  <c r="G171" i="2"/>
  <c r="G170" i="2"/>
  <c r="G168" i="2"/>
  <c r="G166" i="2"/>
  <c r="F165" i="2"/>
  <c r="G165" i="2" s="1"/>
  <c r="F164" i="2"/>
  <c r="G164" i="2" s="1"/>
  <c r="G163" i="2"/>
  <c r="G162" i="2"/>
  <c r="G161" i="2"/>
  <c r="G159" i="2"/>
  <c r="D158" i="2"/>
  <c r="F158" i="2" s="1"/>
  <c r="G158" i="2" s="1"/>
  <c r="G157" i="2"/>
  <c r="G155" i="2"/>
  <c r="F154" i="2"/>
  <c r="G154" i="2" s="1"/>
  <c r="F153" i="2"/>
  <c r="G153" i="2" s="1"/>
  <c r="G152" i="2"/>
  <c r="F151" i="2"/>
  <c r="G151" i="2" s="1"/>
  <c r="F150" i="2"/>
  <c r="G150" i="2" s="1"/>
  <c r="G149" i="2"/>
  <c r="G148" i="2"/>
  <c r="G146" i="2"/>
  <c r="F145" i="2"/>
  <c r="G145" i="2" s="1"/>
  <c r="F144" i="2"/>
  <c r="G144" i="2" s="1"/>
  <c r="F143" i="2"/>
  <c r="G143" i="2" s="1"/>
  <c r="F142" i="2"/>
  <c r="G141" i="2"/>
  <c r="G140" i="2"/>
  <c r="G138" i="2"/>
  <c r="F137" i="2"/>
  <c r="G137" i="2" s="1"/>
  <c r="F136" i="2"/>
  <c r="G136" i="2" s="1"/>
  <c r="F135" i="2"/>
  <c r="G135" i="2" s="1"/>
  <c r="F134" i="2"/>
  <c r="G134" i="2" s="1"/>
  <c r="F133" i="2"/>
  <c r="G133" i="2" s="1"/>
  <c r="F132" i="2"/>
  <c r="G132" i="2" s="1"/>
  <c r="D131" i="2"/>
  <c r="F131" i="2" s="1"/>
  <c r="G131" i="2" s="1"/>
  <c r="F130" i="2"/>
  <c r="G130" i="2" s="1"/>
  <c r="D129" i="2"/>
  <c r="F129" i="2" s="1"/>
  <c r="G129" i="2" s="1"/>
  <c r="D128" i="2"/>
  <c r="F128" i="2" s="1"/>
  <c r="G128" i="2" s="1"/>
  <c r="F127" i="2"/>
  <c r="G127" i="2" s="1"/>
  <c r="G126" i="2"/>
  <c r="G125" i="2"/>
  <c r="G123" i="2"/>
  <c r="D122" i="2"/>
  <c r="F122" i="2" s="1"/>
  <c r="G122" i="2" s="1"/>
  <c r="D120" i="2"/>
  <c r="G119" i="2"/>
  <c r="G118" i="2"/>
  <c r="G117" i="2"/>
  <c r="G116" i="2"/>
  <c r="G114" i="2"/>
  <c r="G112" i="2"/>
  <c r="F111" i="2"/>
  <c r="G111" i="2" s="1"/>
  <c r="F110" i="2"/>
  <c r="G110" i="2" s="1"/>
  <c r="F109" i="2"/>
  <c r="G109" i="2" s="1"/>
  <c r="F108" i="2"/>
  <c r="F107" i="2"/>
  <c r="G107" i="2" s="1"/>
  <c r="F106" i="2"/>
  <c r="G106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G96" i="2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G88" i="2"/>
  <c r="G87" i="2"/>
  <c r="F86" i="2"/>
  <c r="G86" i="2" s="1"/>
  <c r="G84" i="2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F73" i="2"/>
  <c r="G73" i="2" s="1"/>
  <c r="F72" i="2"/>
  <c r="G72" i="2" s="1"/>
  <c r="F70" i="2"/>
  <c r="G70" i="2" s="1"/>
  <c r="F69" i="2"/>
  <c r="G69" i="2" s="1"/>
  <c r="F68" i="2"/>
  <c r="G68" i="2" s="1"/>
  <c r="F67" i="2"/>
  <c r="G67" i="2" s="1"/>
  <c r="F66" i="2"/>
  <c r="G66" i="2" s="1"/>
  <c r="G65" i="2"/>
  <c r="G64" i="2"/>
  <c r="G63" i="2"/>
  <c r="G61" i="2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G49" i="2"/>
  <c r="G48" i="2"/>
  <c r="G47" i="2"/>
  <c r="G45" i="2"/>
  <c r="F44" i="2"/>
  <c r="G44" i="2" s="1"/>
  <c r="F43" i="2"/>
  <c r="G43" i="2" s="1"/>
  <c r="F42" i="2"/>
  <c r="G42" i="2" s="1"/>
  <c r="G41" i="2"/>
  <c r="F40" i="2"/>
  <c r="F39" i="2"/>
  <c r="G39" i="2" s="1"/>
  <c r="G38" i="2"/>
  <c r="G37" i="2"/>
  <c r="G35" i="2"/>
  <c r="F34" i="2"/>
  <c r="G34" i="2" s="1"/>
  <c r="F33" i="2"/>
  <c r="G33" i="2" s="1"/>
  <c r="F32" i="2"/>
  <c r="G32" i="2" s="1"/>
  <c r="G31" i="2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2" i="2"/>
  <c r="G21" i="2"/>
  <c r="G19" i="2"/>
  <c r="F18" i="2"/>
  <c r="G18" i="2" s="1"/>
  <c r="F17" i="2"/>
  <c r="G17" i="2" s="1"/>
  <c r="F16" i="2"/>
  <c r="G16" i="2" s="1"/>
  <c r="F15" i="2"/>
  <c r="G14" i="2"/>
  <c r="G13" i="2"/>
  <c r="G11" i="2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F46" i="2" l="1"/>
  <c r="G46" i="2" s="1"/>
  <c r="F120" i="2"/>
  <c r="D121" i="2"/>
  <c r="F121" i="2" s="1"/>
  <c r="G121" i="2" s="1"/>
  <c r="F206" i="2"/>
  <c r="G206" i="2" s="1"/>
  <c r="D263" i="2"/>
  <c r="F263" i="2" s="1"/>
  <c r="G263" i="2" s="1"/>
  <c r="F262" i="2"/>
  <c r="G262" i="2" s="1"/>
  <c r="G40" i="2"/>
  <c r="F113" i="2"/>
  <c r="G198" i="2"/>
  <c r="G204" i="2"/>
  <c r="D297" i="2"/>
  <c r="F297" i="2" s="1"/>
  <c r="F71" i="2"/>
  <c r="G71" i="2" s="1"/>
  <c r="F331" i="2"/>
  <c r="F333" i="2" s="1"/>
  <c r="G333" i="2" s="1"/>
  <c r="F36" i="2"/>
  <c r="G36" i="2" s="1"/>
  <c r="F95" i="2"/>
  <c r="G95" i="2" s="1"/>
  <c r="F147" i="2"/>
  <c r="G147" i="2" s="1"/>
  <c r="G108" i="2"/>
  <c r="G142" i="2"/>
  <c r="F12" i="2"/>
  <c r="G12" i="2" s="1"/>
  <c r="F85" i="2"/>
  <c r="G85" i="2" s="1"/>
  <c r="F160" i="2"/>
  <c r="G160" i="2" s="1"/>
  <c r="F256" i="2"/>
  <c r="G74" i="2"/>
  <c r="F293" i="2"/>
  <c r="G293" i="2" s="1"/>
  <c r="F195" i="2"/>
  <c r="G195" i="2" s="1"/>
  <c r="F243" i="2"/>
  <c r="G243" i="2" s="1"/>
  <c r="F156" i="2"/>
  <c r="G156" i="2" s="1"/>
  <c r="F179" i="2"/>
  <c r="G179" i="2" s="1"/>
  <c r="F20" i="2"/>
  <c r="G20" i="2" s="1"/>
  <c r="F310" i="2"/>
  <c r="G310" i="2" s="1"/>
  <c r="F299" i="2"/>
  <c r="G299" i="2" s="1"/>
  <c r="G297" i="2"/>
  <c r="G322" i="2"/>
  <c r="F139" i="2"/>
  <c r="G139" i="2" s="1"/>
  <c r="G268" i="2"/>
  <c r="F274" i="2"/>
  <c r="G274" i="2" s="1"/>
  <c r="F317" i="2"/>
  <c r="G317" i="2" s="1"/>
  <c r="F124" i="2"/>
  <c r="G124" i="2" s="1"/>
  <c r="G120" i="2"/>
  <c r="G4" i="2"/>
  <c r="G23" i="2"/>
  <c r="F167" i="2"/>
  <c r="F212" i="2"/>
  <c r="G212" i="2" s="1"/>
  <c r="G216" i="2"/>
  <c r="G320" i="2"/>
  <c r="F105" i="2"/>
  <c r="G105" i="2" s="1"/>
  <c r="G113" i="2"/>
  <c r="G15" i="2"/>
  <c r="F62" i="2"/>
  <c r="G62" i="2" s="1"/>
  <c r="F265" i="2"/>
  <c r="G313" i="2"/>
  <c r="G247" i="2"/>
  <c r="G277" i="2"/>
  <c r="G283" i="2"/>
  <c r="G305" i="2"/>
  <c r="G331" i="2" l="1"/>
  <c r="F258" i="2"/>
  <c r="G258" i="2" s="1"/>
  <c r="G256" i="2"/>
  <c r="F115" i="2"/>
  <c r="G115" i="2" s="1"/>
  <c r="F324" i="2"/>
  <c r="G265" i="2"/>
  <c r="F301" i="2"/>
  <c r="G301" i="2" s="1"/>
  <c r="F169" i="2"/>
  <c r="G169" i="2" s="1"/>
  <c r="G167" i="2"/>
  <c r="G324" i="2" l="1"/>
  <c r="F335" i="2"/>
  <c r="G335" i="2" s="1"/>
</calcChain>
</file>

<file path=xl/sharedStrings.xml><?xml version="1.0" encoding="utf-8"?>
<sst xmlns="http://schemas.openxmlformats.org/spreadsheetml/2006/main" count="1019" uniqueCount="361">
  <si>
    <t>DQE commissariat de TCHATCHOU reconstruction totale</t>
  </si>
  <si>
    <t>N°</t>
  </si>
  <si>
    <t>DESIGNATIONS DES OUVRAGES</t>
  </si>
  <si>
    <t>U</t>
  </si>
  <si>
    <t>QTE</t>
  </si>
  <si>
    <t>PU HTVA</t>
  </si>
  <si>
    <t>MONTANT FCFA HTVA</t>
  </si>
  <si>
    <t>Montant en euro HTVA</t>
  </si>
  <si>
    <t>I-</t>
  </si>
  <si>
    <t>Travaux Préparatoires Commissariat</t>
  </si>
  <si>
    <t xml:space="preserve">installation et replis de chantier </t>
  </si>
  <si>
    <t>ff</t>
  </si>
  <si>
    <t>dépose de la toiture et du plafond</t>
  </si>
  <si>
    <t>dépose des portes et fenêtres et du réseau électrique / accessoire plomberie sanitaire</t>
  </si>
  <si>
    <t>démolition du bâti y compris fondations pour l'ensemble des constructions</t>
  </si>
  <si>
    <t>évacuation de l'ensemble des déchets / gravats</t>
  </si>
  <si>
    <t>mise a l'horizontale de l'emprise plus 1,5m de périphérie</t>
  </si>
  <si>
    <t>m²</t>
  </si>
  <si>
    <t>Implantation</t>
  </si>
  <si>
    <t xml:space="preserve">Total 1 </t>
  </si>
  <si>
    <t>II-</t>
  </si>
  <si>
    <t>Terrassements</t>
  </si>
  <si>
    <t>201</t>
  </si>
  <si>
    <t>Fouilles en Rigole</t>
  </si>
  <si>
    <t>m3</t>
  </si>
  <si>
    <t>202</t>
  </si>
  <si>
    <t>Fouilles pieds de poteaux</t>
  </si>
  <si>
    <t>203</t>
  </si>
  <si>
    <t>Remblais provenant de fouilles</t>
  </si>
  <si>
    <t>204</t>
  </si>
  <si>
    <t>Remblais en terre d'apport</t>
  </si>
  <si>
    <t>Total 2</t>
  </si>
  <si>
    <t>III-</t>
  </si>
  <si>
    <t>Maçonnerie – Béton</t>
  </si>
  <si>
    <t>301</t>
  </si>
  <si>
    <t>Film polyane de construction suivant CSC</t>
  </si>
  <si>
    <t>m2</t>
  </si>
  <si>
    <t>302</t>
  </si>
  <si>
    <t>Béton armé dosé à 350kg/m³ pour fondation en semelle filante, marches,  dalle, rampes</t>
  </si>
  <si>
    <t>303</t>
  </si>
  <si>
    <t>Béton armé dosé à 350kg/m3 pour les chaînages, linteaux et poteaux…</t>
  </si>
  <si>
    <t>304</t>
  </si>
  <si>
    <t>Béton armé pour  appuis de fenêtres dosé à 250kg/m³ scellement des grilles de protection /sécurité</t>
  </si>
  <si>
    <t>305</t>
  </si>
  <si>
    <t>Agglos pleins de 20 pour le mur de soubassement dosés à 250kg/m3</t>
  </si>
  <si>
    <t>306</t>
  </si>
  <si>
    <t>Agglos creux de 15 pour les murs en élévation dosés à 250kg/m3</t>
  </si>
  <si>
    <t>agglos pleins de 15 pour murs des cellules</t>
  </si>
  <si>
    <t xml:space="preserve">Réalisation y compris toute sujétion de placard de 2,50 x 2,10 x 0,60 m en agglos plein de 10 constitué de 02 compartiments + dalle en BA dosé à 300kg/m3 + 02 séparations horizontales en BA dosé à 250 kg/m3 + enduits sur faces intérieures et extérieures </t>
  </si>
  <si>
    <t>Réalisation de comptoir (comptoir du poste de Police) de 5,6 x 0,70 x 1,10 m)</t>
  </si>
  <si>
    <t>Béton armé dosé à 300 kg/m3 pour socle et tablier</t>
  </si>
  <si>
    <t>m³</t>
  </si>
  <si>
    <t>agglo plein de 10 pour comptoir du poste de police</t>
  </si>
  <si>
    <t>Fourniture et pose de carreau faïence du comptoir  en carreaux de 30 x 30 cm posés a joints serrés</t>
  </si>
  <si>
    <t>Total 3</t>
  </si>
  <si>
    <t>IV-</t>
  </si>
  <si>
    <t>Enduits - Revêtements</t>
  </si>
  <si>
    <t>401</t>
  </si>
  <si>
    <t>Enduits verticaux extérieur sur maçonnerie</t>
  </si>
  <si>
    <t>402</t>
  </si>
  <si>
    <t>Enduits verticaux intérieur sur maçonnerie</t>
  </si>
  <si>
    <t>Fourniture et pose</t>
  </si>
  <si>
    <t>Carreaux grès cérame 40*40 cm au sol y compris toutes sujétions</t>
  </si>
  <si>
    <t>Carreaux faîence blanc 20*30 (joint serré) sur les murs internes des toilettes jusqu'au plafond (h=3,00m)</t>
  </si>
  <si>
    <t>Carreaux grès cérame pour plinthe y compris toutes sujétions</t>
  </si>
  <si>
    <t xml:space="preserve">Total 4      </t>
  </si>
  <si>
    <t>V-</t>
  </si>
  <si>
    <t>Menuiserie - Bois - Métallique</t>
  </si>
  <si>
    <t>Porte double face + cadre métallique de 0,80 x 2,10 y compris toute sujétion équipée de serrure vachette ou qualité équivalente</t>
  </si>
  <si>
    <t xml:space="preserve">Porte métallique + cadre de 0,70 x 1,90 m équipée de serrure vachette ou qualité équivalente </t>
  </si>
  <si>
    <t>Gâche électrique + poignet doré + bouton poussoir + sonnerie</t>
  </si>
  <si>
    <t xml:space="preserve">Baie vitrée de 1,50 x 1,20 m + grille anti-effraction en fer plat de 20 x 10 + grillage anti-moustique  </t>
  </si>
  <si>
    <t xml:space="preserve">porte a double battant métallique plus cadre de 1,20 x 2,10 entrée commissariat équipé de serrure vachette ou qualité equivalente </t>
  </si>
  <si>
    <t>porte  métalique de 0,50 x 0,90 pour caisson aménagé sous le tablier équipée de porte cadenas</t>
  </si>
  <si>
    <t>cellules</t>
  </si>
  <si>
    <t xml:space="preserve">Porte métallique lourde de 80x210cm muni d'un guichet rabattable de 0,30 x 0,30 cm + cadre + paumelles de fixation soudée inversée,  équipée d'une serrure vachette ou de qualité équivalente plus deux porte cadenas </t>
  </si>
  <si>
    <t>Grille de sécurité en fer plat soudés 10x20mm carré 15cm  Hauteur: 30 cm (ouverture d'aération au dessus du chaînage extérieur des cellules)</t>
  </si>
  <si>
    <t>Grille soudée anti évasion en HA14 au plafond à carré 15 cm cette grille est scellée dans le chaînage haut entre la toiture et le plafond en contreplaqué</t>
  </si>
  <si>
    <t xml:space="preserve">Grillage anti-moustiques métallique sur les ouvertures d'aération + couvre-joint  fixée par l'extérieur </t>
  </si>
  <si>
    <t xml:space="preserve">Total 5         </t>
  </si>
  <si>
    <t>VI-</t>
  </si>
  <si>
    <t>Charpente - Couverture du commissariat</t>
  </si>
  <si>
    <t>Fourniture et pose y compris toute sujétion</t>
  </si>
  <si>
    <t>Charpente en bois d'ebène ou équivalent en solidité traité au carbonyle y compris toutes sujétions</t>
  </si>
  <si>
    <t>Faux plafond en contreplaqué multiplex de 6mm y compris solivage, couvre joint à carré de 0,60x 0,60m et toute sujetion</t>
  </si>
  <si>
    <t>Couverture en bac acier 75/100ème y compris toutes sujétions</t>
  </si>
  <si>
    <t>Lambrequin</t>
  </si>
  <si>
    <t>ml</t>
  </si>
  <si>
    <t xml:space="preserve">Total 6        </t>
  </si>
  <si>
    <t>VII-</t>
  </si>
  <si>
    <t>Electricité fourniture et pose</t>
  </si>
  <si>
    <t>701</t>
  </si>
  <si>
    <t>Fourreautage, filerie (cable 3x1,5/3x2,5/3x04 mm) et toutes sujetions plus coffret de distribution et boites de jonction</t>
  </si>
  <si>
    <t>Ens</t>
  </si>
  <si>
    <t>raccordement a la terre y compris toutes sujétion</t>
  </si>
  <si>
    <t xml:space="preserve">ens </t>
  </si>
  <si>
    <t>702</t>
  </si>
  <si>
    <t>Ampoule économique AKT LED 8W y compris la douille et toute sujetions</t>
  </si>
  <si>
    <t>703</t>
  </si>
  <si>
    <t>Interrupteur simple allumage étanche Legrand ou équivalent</t>
  </si>
  <si>
    <t>704</t>
  </si>
  <si>
    <t>lampes complètes grillagées étanches plus ampoule LED 8W</t>
  </si>
  <si>
    <t>705</t>
  </si>
  <si>
    <t>Prise de courant 2P+ terre étanche</t>
  </si>
  <si>
    <t>706</t>
  </si>
  <si>
    <t>Mise à la terre de l'ouvrage (ceinturage à fond de fouille et liaison équipotentielle en cuivre nu de section 50mm2 y comprise toute sujetions</t>
  </si>
  <si>
    <t>FF</t>
  </si>
  <si>
    <t>707</t>
  </si>
  <si>
    <t>Brasseur d'air plafonnier y comprise le rhéostat de commande et toute sujetions</t>
  </si>
  <si>
    <t xml:space="preserve">fourniture et pose d'un dysmatic </t>
  </si>
  <si>
    <t xml:space="preserve">fourniture et pose d'un climatiseur split de 1,5 CV Sharp ou qualité équivalente </t>
  </si>
  <si>
    <t>Total 7</t>
  </si>
  <si>
    <t>VIII-</t>
  </si>
  <si>
    <t>Assainissement</t>
  </si>
  <si>
    <t>Fourniture et pose de</t>
  </si>
  <si>
    <t>Descente d'eau pluviale en PVC</t>
  </si>
  <si>
    <t>Gouttière en PVC y comprise toute sujetions</t>
  </si>
  <si>
    <t>Regard de descente d'eaux pluviales en maçonnerie et remplissage de gravier y comprises toutes sujétions</t>
  </si>
  <si>
    <t>Remplissage de la bac de protection en latérite plus gravier gros grain 15/25 blanc</t>
  </si>
  <si>
    <t>raccordement au puisard des toilettes extérieure en PVC D110mm</t>
  </si>
  <si>
    <t>Total 8</t>
  </si>
  <si>
    <t>IX-</t>
  </si>
  <si>
    <t>Plomberie</t>
  </si>
  <si>
    <t>901</t>
  </si>
  <si>
    <t xml:space="preserve">Tuyauterie Sanitaire </t>
  </si>
  <si>
    <t>902</t>
  </si>
  <si>
    <t>WC à la française à chasse d' eau située a l'extérieur et déclencheur a l'intérieur plus accessoires  y compris toutes sujetions</t>
  </si>
  <si>
    <t>907</t>
  </si>
  <si>
    <t>Sipon de sol D 10cm et accessoires y compris toutes sujetions</t>
  </si>
  <si>
    <t>910</t>
  </si>
  <si>
    <t xml:space="preserve">robinet de prise d'eau </t>
  </si>
  <si>
    <t>Raccordement au réseau du château d'eau à construire pour eaux de vannes et WC</t>
  </si>
  <si>
    <t>Total 9</t>
  </si>
  <si>
    <t>X-</t>
  </si>
  <si>
    <t>Peinture-Badigeons</t>
  </si>
  <si>
    <t>1002</t>
  </si>
  <si>
    <t>Application bicouche de peinture foam SUPER LATEX sur murs intérieurs et extérieurs</t>
  </si>
  <si>
    <t>1003</t>
  </si>
  <si>
    <t>Application de vernis synthétique sur plafond</t>
  </si>
  <si>
    <t>1004</t>
  </si>
  <si>
    <t>une couche de minium antirouille et Peinture à huile deux couches  sur toute menuiserie métallique (portes, fenêtre et grilles de sécurité avant la pose …) y compris la préparation des surfaces et toutes sujetions</t>
  </si>
  <si>
    <t>Total 10</t>
  </si>
  <si>
    <t>TOTAL COMMISSARIAT</t>
  </si>
  <si>
    <t>11-</t>
  </si>
  <si>
    <t>GARAGE + AIRE D'ATTENTE USAGERS</t>
  </si>
  <si>
    <t>TERRASSEMENT</t>
  </si>
  <si>
    <t>Fouille en rigole et en trou</t>
  </si>
  <si>
    <t>Remblai provenant des fouilles</t>
  </si>
  <si>
    <t>Remblai en terre d'apport</t>
  </si>
  <si>
    <t>Sous-total 100</t>
  </si>
  <si>
    <t>MACONNERIE</t>
  </si>
  <si>
    <t>géotextile routier</t>
  </si>
  <si>
    <t>Béton armé pour semelle filante dosé à 300 kg/m3 en l30xh20cm</t>
  </si>
  <si>
    <t xml:space="preserve">béton brut dosé à 250kg/m² pour pieds de poteau métallique </t>
  </si>
  <si>
    <t>Béton armé enpour forme dallage de l'aire d'attente et rampe</t>
  </si>
  <si>
    <t>Mur de soubassement en agglos plein de 20 cm</t>
  </si>
  <si>
    <t>béton armé en fers D8mm étriers en fers D6mm à 15cm pour chaînage en BA de 0,20x0,20</t>
  </si>
  <si>
    <t>BA pour rampe d'accès avec fers de D8 # 15cm</t>
  </si>
  <si>
    <t xml:space="preserve">Mur en élevation en agglos plein de 10 cm entre le parking et l'espace d'attente </t>
  </si>
  <si>
    <t>Enduit verticaux sur faces intérieures et extérieures du mur</t>
  </si>
  <si>
    <t xml:space="preserve">banc de l'aire d'attente H40 l 40 épaisseur de la dalle 10cm en BA fers de 8 #20 avec enduit lissé dans la masse  </t>
  </si>
  <si>
    <t>remplissage avec du concassé 14/25 compacté a la plaque vibrante ép 20cm compactage fini sur sol compacté avec une couche de géotextile intermédiaire</t>
  </si>
  <si>
    <t>Sous-total 200</t>
  </si>
  <si>
    <t>ASSAINISSEMENT GARAGE</t>
  </si>
  <si>
    <t>Gouttière en PVC y comprise toute sujetions fixée par clip vissé</t>
  </si>
  <si>
    <t xml:space="preserve">évacuation vers le fossé de la route </t>
  </si>
  <si>
    <t>Sous-total 300</t>
  </si>
  <si>
    <t>ELECTRICITE</t>
  </si>
  <si>
    <t>Filerie + foureautage et amenée du courant + coffret au départ du commissariat</t>
  </si>
  <si>
    <t>Réalisation de la terre</t>
  </si>
  <si>
    <t>Fourniture et pose y compris toute sujétion de:</t>
  </si>
  <si>
    <t>u</t>
  </si>
  <si>
    <t xml:space="preserve">Interrupteur SA </t>
  </si>
  <si>
    <t>Sous-total 400</t>
  </si>
  <si>
    <t>Sous-total 500</t>
  </si>
  <si>
    <t>MENUISERIE-CHARPENTE</t>
  </si>
  <si>
    <t>fourniture et pose y compris toute sujétion de:</t>
  </si>
  <si>
    <t xml:space="preserve">poteaux, tubes en poutre et en panes en acier galva </t>
  </si>
  <si>
    <t xml:space="preserve">Bac en acier de 75/100 </t>
  </si>
  <si>
    <t>Sous-total 700</t>
  </si>
  <si>
    <t>TOTAL GARAGE + AIRE D'ATTENTE USAGERS</t>
  </si>
  <si>
    <t>LOCAL TOILETTES</t>
  </si>
  <si>
    <t>1.00</t>
  </si>
  <si>
    <t xml:space="preserve">TRAVAUX PREPARATOIRES - TERRASSEMENTS </t>
  </si>
  <si>
    <t>1.01</t>
  </si>
  <si>
    <t xml:space="preserve">Implantation  </t>
  </si>
  <si>
    <t>1.02</t>
  </si>
  <si>
    <t xml:space="preserve"> Fouilles en trous pour semelles isolées</t>
  </si>
  <si>
    <t>1.03</t>
  </si>
  <si>
    <t xml:space="preserve"> Fouilles en rigoles</t>
  </si>
  <si>
    <t>1.04</t>
  </si>
  <si>
    <t>Remblais provenant des déblais</t>
  </si>
  <si>
    <t>1.05</t>
  </si>
  <si>
    <t>Remblais d'apport</t>
  </si>
  <si>
    <t>TOTAL 1.00</t>
  </si>
  <si>
    <t>2.00</t>
  </si>
  <si>
    <t>GROS ŒUVRE</t>
  </si>
  <si>
    <t>2.01</t>
  </si>
  <si>
    <t>Béton de propreté dosé à 150 Kg/m3</t>
  </si>
  <si>
    <t>2.02</t>
  </si>
  <si>
    <t>Gros béton dosé dosé à 250 Kg/m3 pour marches</t>
  </si>
  <si>
    <t>2.03</t>
  </si>
  <si>
    <t xml:space="preserve">béton armé dosé à 300kgs pour semelles isolées semelles filantes , forme de dallage </t>
  </si>
  <si>
    <t>2.04</t>
  </si>
  <si>
    <t>Béton armé dosé à 350kg/m³poutres,poteaux , chaînage bas et haut</t>
  </si>
  <si>
    <t>2.05</t>
  </si>
  <si>
    <t>Plancher à corps creux (15+5)</t>
  </si>
  <si>
    <t>2.06</t>
  </si>
  <si>
    <t>Murs agglos pleins de 0,15m d'ép. pour sousbassement</t>
  </si>
  <si>
    <t>2.07</t>
  </si>
  <si>
    <t>Murs en agglos creux de 0,15m d'ép. pour élévations</t>
  </si>
  <si>
    <t>2.08</t>
  </si>
  <si>
    <t>Murs agglos pleins de 0,15m d'ép. Accrotère</t>
  </si>
  <si>
    <t>2.09</t>
  </si>
  <si>
    <t xml:space="preserve">Enduits horizontaux au mortier de ciment </t>
  </si>
  <si>
    <t>2.10</t>
  </si>
  <si>
    <t>Enduits verticaux au mortier de ciment enrichi au sikalatex</t>
  </si>
  <si>
    <t>2.11</t>
  </si>
  <si>
    <t>Béton  dosé à 200 Kg/m3 pour forme de pente</t>
  </si>
  <si>
    <t>2.12</t>
  </si>
  <si>
    <t xml:space="preserve">Béton armé dosé à 350Kg/m3 pour accrotère </t>
  </si>
  <si>
    <t>TOTAL 2.00</t>
  </si>
  <si>
    <t>3.00</t>
  </si>
  <si>
    <t>MENUISERIE - BOIS - ALU VITREE -  METALLIQUE</t>
  </si>
  <si>
    <t>Fourniture et pose de portes métalliques pleines sur cadre métalliques de 200cm x70 cm avec imposte, y compris les accessoires de pose et la serrure de premier choix de marque LAPERCHE ou similaire</t>
  </si>
  <si>
    <t>TOTAL 3.00</t>
  </si>
  <si>
    <t>4.00</t>
  </si>
  <si>
    <t>REVETEMENTS DURS: SOLS ET MURS</t>
  </si>
  <si>
    <t>4.01</t>
  </si>
  <si>
    <t xml:space="preserve"> Carreaux au sol type grès cérame anti dérapant sur sols des toilettes et douches</t>
  </si>
  <si>
    <t>4.02</t>
  </si>
  <si>
    <t>Carreaux en faïence aux murs de toilettes et douches  ( Haut=2,10m )</t>
  </si>
  <si>
    <t>TOTAL 4.00</t>
  </si>
  <si>
    <t>5.00</t>
  </si>
  <si>
    <t>ETANCHEITE</t>
  </si>
  <si>
    <t>5.01</t>
  </si>
  <si>
    <t>Etancheité multicouche de type PARAFOR SOLO de SIPLAST</t>
  </si>
  <si>
    <t>5.02</t>
  </si>
  <si>
    <t>Relevé d'étancheité de SIPLAST</t>
  </si>
  <si>
    <t>TOTAL 5.00</t>
  </si>
  <si>
    <t>6.00</t>
  </si>
  <si>
    <t>PLOMBERIE-SANITAIRE</t>
  </si>
  <si>
    <t>6.01</t>
  </si>
  <si>
    <t>DISTRIBUTION EAU FROIDE</t>
  </si>
  <si>
    <t>6.02</t>
  </si>
  <si>
    <t>Fourniture et pose des conduites PVC pression PN 16  de diamètre 32 mm, accessoires de raccordement y compris toutes sujétions avec connection de l'amenée d'eau du château</t>
  </si>
  <si>
    <t>6.03</t>
  </si>
  <si>
    <t>Fourniture et pose des conduites PVC pression PN 16  de diamètre 20 mm, accessoires de raccordement y compris toutes sujétions</t>
  </si>
  <si>
    <t>6.04</t>
  </si>
  <si>
    <t>Évacuation EU/EV</t>
  </si>
  <si>
    <t>6.05</t>
  </si>
  <si>
    <t>PVC 100</t>
  </si>
  <si>
    <t>6.06</t>
  </si>
  <si>
    <t>PVC 63</t>
  </si>
  <si>
    <t>6.07</t>
  </si>
  <si>
    <t>Evacuation EP</t>
  </si>
  <si>
    <t>6.08</t>
  </si>
  <si>
    <t>PVCØ 100</t>
  </si>
  <si>
    <t>6.09</t>
  </si>
  <si>
    <t>Regard EP</t>
  </si>
  <si>
    <t>6.10</t>
  </si>
  <si>
    <t>Fosse septique</t>
  </si>
  <si>
    <t>6.11</t>
  </si>
  <si>
    <t>Fosse septique de 20 usagers</t>
  </si>
  <si>
    <t>6.12</t>
  </si>
  <si>
    <t>Puisard de 1,5 m de diamètre et 5 m de profondeur</t>
  </si>
  <si>
    <t>6.13</t>
  </si>
  <si>
    <t>regard EU</t>
  </si>
  <si>
    <t>6.14</t>
  </si>
  <si>
    <t>Equipement sanitaire</t>
  </si>
  <si>
    <t>6.15</t>
  </si>
  <si>
    <t xml:space="preserve">WC à l'anglaise Complet </t>
  </si>
  <si>
    <t>6.16</t>
  </si>
  <si>
    <t>Lavabo simple avec  robinet</t>
  </si>
  <si>
    <t>6.17</t>
  </si>
  <si>
    <t xml:space="preserve">Siphon de sol </t>
  </si>
  <si>
    <t>6.18</t>
  </si>
  <si>
    <t xml:space="preserve">Colonne de douche complet </t>
  </si>
  <si>
    <t>6.19</t>
  </si>
  <si>
    <t xml:space="preserve">Evier à 1 bac en porcelaine  avec robinet et table  </t>
  </si>
  <si>
    <t>6.20</t>
  </si>
  <si>
    <t xml:space="preserve">Accessoires sanitaires </t>
  </si>
  <si>
    <t>6.21</t>
  </si>
  <si>
    <t xml:space="preserve">Porte-papier hygiénique  </t>
  </si>
  <si>
    <t>6.22</t>
  </si>
  <si>
    <t>Porte savon</t>
  </si>
  <si>
    <t>6.23</t>
  </si>
  <si>
    <t>Miroir</t>
  </si>
  <si>
    <t>6.24</t>
  </si>
  <si>
    <t>Barre d'appui des toilettes en acier inoxydable pour personne à mobilité réduite (60 x 75 cm)</t>
  </si>
  <si>
    <t>6.25</t>
  </si>
  <si>
    <t xml:space="preserve">Vannes </t>
  </si>
  <si>
    <t>6.26</t>
  </si>
  <si>
    <t xml:space="preserve">Robinet de puisage 1 sur le côté face commissariat extérieur des toilettes et 1 sur le mur du commissariat près de l'entrée principale </t>
  </si>
  <si>
    <t>6.27</t>
  </si>
  <si>
    <t xml:space="preserve">Robinet d'arrêt DN 15 </t>
  </si>
  <si>
    <t>TOTAL 600</t>
  </si>
  <si>
    <t>7.00</t>
  </si>
  <si>
    <t>Fourniture et pose de :</t>
  </si>
  <si>
    <t>Réglette Led de 1,20 de 20 W</t>
  </si>
  <si>
    <t>Réglette Led étanche de 1,20 de 20 W</t>
  </si>
  <si>
    <t>Interrupteur simple allumage</t>
  </si>
  <si>
    <t>Interrupteur double allumage</t>
  </si>
  <si>
    <t>Applique sanitaire</t>
  </si>
  <si>
    <t>Mise à la terre</t>
  </si>
  <si>
    <t>Tuyauterie, Filerie et divers</t>
  </si>
  <si>
    <t>Raccordement du bâtiment au tableau rincipal avec un disjonteur différentiel de 0,3a à une source d'énergie électrique</t>
  </si>
  <si>
    <t>TOTAL 700</t>
  </si>
  <si>
    <t>TOTAL LATRINE COMMISSARIAT</t>
  </si>
  <si>
    <t>13-</t>
  </si>
  <si>
    <t>CONSTRUCTION ET EQUIPEMENT DE CHÂTEAU D'EAU</t>
  </si>
  <si>
    <t>Fouilles toutes natures de terrain</t>
  </si>
  <si>
    <t xml:space="preserve">Remblai provenant des fouilles </t>
  </si>
  <si>
    <t xml:space="preserve">Sous-total 100 </t>
  </si>
  <si>
    <t xml:space="preserve">film polyane sur fond de fondation compacté </t>
  </si>
  <si>
    <t>Béton armé dosé à 350 kg/m3 pour fondation</t>
  </si>
  <si>
    <t>Béton armé dosé à 350 kg/m3 pour poteaux  et poutres</t>
  </si>
  <si>
    <t>Béton armé dosé à 350 kg/m3 pour dalle pleine</t>
  </si>
  <si>
    <t xml:space="preserve">Enduit en mortier de ciment dosé à 400kg/m3 sur mur </t>
  </si>
  <si>
    <t>Sous total 200</t>
  </si>
  <si>
    <t>MENUISERIE</t>
  </si>
  <si>
    <t>Fourniture et pose y compris toute sujétion d'une échelle en tuyau galvanisé de 33/42</t>
  </si>
  <si>
    <t xml:space="preserve">PLOMBERIE </t>
  </si>
  <si>
    <t>Tank de 2000 litres</t>
  </si>
  <si>
    <t>forage au rotary , développement a l'air lift et toutes sujétion</t>
  </si>
  <si>
    <t>Pompe immergée de 3m³/h, HMT &gt; 50 m</t>
  </si>
  <si>
    <t>raccordement au réseau SBEE local</t>
  </si>
  <si>
    <t>Equipements hydromécaniques</t>
  </si>
  <si>
    <t>Tuyau  et raccords de la colonne d'alimentation  du tank au flotteur</t>
  </si>
  <si>
    <t xml:space="preserve">Tuyau  et raccords de la colonne de distribution </t>
  </si>
  <si>
    <t>Accessoires de by-pass et de vidange</t>
  </si>
  <si>
    <t>Matériel de comptage et divers</t>
  </si>
  <si>
    <t xml:space="preserve">PEINTURE </t>
  </si>
  <si>
    <t>Application bicouche de peinture foam sur murs intérieurs et extérieurs</t>
  </si>
  <si>
    <t>Sous-total 600</t>
  </si>
  <si>
    <t>TOTAL CONSTRUCTION ET EQUIPEMENT CHÂTEAU D'EAU</t>
  </si>
  <si>
    <t>ENSEIGNE METALLIQUE</t>
  </si>
  <si>
    <t>Réalisation d'enseignes à ossature métallique de 3,50m x 0,80m traité à l'anti-rouille et composée de:</t>
  </si>
  <si>
    <t>Cadre en cornière de 35 mm</t>
  </si>
  <si>
    <t>barre</t>
  </si>
  <si>
    <t>03 montants en tube carré de 30 mm</t>
  </si>
  <si>
    <t>Panneau en tôle noire de 20/10mm</t>
  </si>
  <si>
    <t>Feuille</t>
  </si>
  <si>
    <t>Patte de scellement</t>
  </si>
  <si>
    <t>SERIGRAPHIE</t>
  </si>
  <si>
    <t>Traitement des surface (ponçage et mastique)</t>
  </si>
  <si>
    <t>Application de peinture à huile sur la structure métallique</t>
  </si>
  <si>
    <t>Inscription à base de peinture réfléchissante sur panneau de l'enseigne sous le format:                                              "REPUBLIQUE DU BENIN                                                                           DEPARTEMENT DE L'OUEME                            COMMISSARIAT DE L'ARRONDISSEMENT DE DANGBO                                                                                                                  TEL : 00 00 00 00  Email: xxxxxxxxxxxxx.dgpr.bj" (Informations à prendre auprès de l'unité)</t>
  </si>
  <si>
    <t>Travaux de fixation de l'enseigne au mur de clôture ou contre le bâtiment abritant l'unité</t>
  </si>
  <si>
    <t>TOTAL ENSEIGNE</t>
  </si>
  <si>
    <t>Travaux de sérigraphie</t>
  </si>
  <si>
    <t>Inscription sur mur des contacts de la commission présidentielle sous le format existant et sous la forme de :                                                                             "PRESIDENCE DE LA REPUBLIQUE                                                         (CCMSTN)                                                                                                      NUMEROS VERTS                                                                                   RECLAMATION-MEDIATION-DENONCIATION                                                 TEL: 21 30 33 34 / 69 19 00 00"</t>
  </si>
  <si>
    <t>Inscription sur mur des contacts du chef d'unité au format existant et la sous la forme de:                                                                                                   "COMMISSARIAT FRONTALIER DE POLICE DE KABO                                                                  COMMISSAIRE : 00 00 00 00                                                               ADJOINT: 00 00 00 00                                                                              POSTE DE POLICE : 00 00 00 00                                                         PATROUILLE : 00 00 00 00                                                                                 N° SECOURS : 166"</t>
  </si>
  <si>
    <t>TOTAL SERIGRAPHIE</t>
  </si>
  <si>
    <t>TOTAL GENERAL HTVA</t>
  </si>
  <si>
    <t>TVA</t>
  </si>
  <si>
    <t xml:space="preserve">GRAND TOTAL </t>
  </si>
  <si>
    <t>Fait à .............., le...........</t>
  </si>
  <si>
    <t>Nom, titre, signature</t>
  </si>
  <si>
    <t>PU en FCFA en chiffre (HTVA)</t>
  </si>
  <si>
    <t>PU en FCFA en lettres (HTVA)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</si>
</sst>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_-* #,##0.00\ _C_F_A_-;\-* #,##0.00\ _C_F_A_-;_-* &quot;-&quot;\ _C_F_A_-;_-@_-"/>
    <numFmt numFmtId="168" formatCode="0.000"/>
    <numFmt numFmtId="169" formatCode="#,##0.00_ ;\-#,##0.00\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2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8CBAD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7" fontId="4" fillId="2" borderId="0" xfId="0" applyNumberFormat="1" applyFont="1" applyFill="1"/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166" fontId="2" fillId="0" borderId="3" xfId="1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6" fontId="2" fillId="0" borderId="6" xfId="1" applyNumberFormat="1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66" fontId="6" fillId="0" borderId="6" xfId="1" applyNumberFormat="1" applyFont="1" applyFill="1" applyBorder="1" applyAlignment="1">
      <alignment horizontal="left" vertical="center"/>
    </xf>
    <xf numFmtId="0" fontId="2" fillId="0" borderId="4" xfId="0" quotePrefix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3" fontId="6" fillId="0" borderId="7" xfId="0" applyNumberFormat="1" applyFont="1" applyBorder="1" applyAlignment="1">
      <alignment vertical="center"/>
    </xf>
    <xf numFmtId="166" fontId="6" fillId="0" borderId="7" xfId="1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/>
    </xf>
    <xf numFmtId="166" fontId="6" fillId="0" borderId="9" xfId="1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6" fontId="2" fillId="0" borderId="9" xfId="1" applyNumberFormat="1" applyFont="1" applyFill="1" applyBorder="1" applyAlignment="1">
      <alignment horizontal="center" vertical="center"/>
    </xf>
    <xf numFmtId="0" fontId="5" fillId="0" borderId="0" xfId="0" applyFont="1"/>
    <xf numFmtId="4" fontId="2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166" fontId="2" fillId="0" borderId="9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vertical="center"/>
    </xf>
    <xf numFmtId="166" fontId="2" fillId="0" borderId="7" xfId="1" applyNumberFormat="1" applyFont="1" applyFill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166" fontId="2" fillId="0" borderId="7" xfId="1" applyNumberFormat="1" applyFont="1" applyFill="1" applyBorder="1" applyAlignment="1">
      <alignment horizontal="center" vertical="center"/>
    </xf>
    <xf numFmtId="166" fontId="2" fillId="0" borderId="7" xfId="1" applyNumberFormat="1" applyFont="1" applyFill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6" fontId="4" fillId="0" borderId="7" xfId="1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6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166" fontId="2" fillId="0" borderId="7" xfId="1" applyNumberFormat="1" applyFont="1" applyFill="1" applyBorder="1" applyAlignment="1">
      <alignment horizontal="left" vertical="center"/>
    </xf>
    <xf numFmtId="166" fontId="2" fillId="0" borderId="7" xfId="1" applyNumberFormat="1" applyFont="1" applyFill="1" applyBorder="1" applyAlignment="1"/>
    <xf numFmtId="44" fontId="4" fillId="0" borderId="7" xfId="3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44" fontId="4" fillId="0" borderId="6" xfId="3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64" fontId="5" fillId="0" borderId="7" xfId="2" applyFont="1" applyFill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center" vertical="center"/>
    </xf>
    <xf numFmtId="164" fontId="4" fillId="0" borderId="7" xfId="2" applyFont="1" applyFill="1" applyBorder="1" applyAlignment="1">
      <alignment horizontal="center" vertical="center"/>
    </xf>
    <xf numFmtId="168" fontId="4" fillId="0" borderId="7" xfId="0" applyNumberFormat="1" applyFont="1" applyBorder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66" fontId="2" fillId="0" borderId="12" xfId="1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66" fontId="2" fillId="0" borderId="13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6" fontId="6" fillId="0" borderId="7" xfId="1" applyNumberFormat="1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65" fontId="6" fillId="4" borderId="7" xfId="0" applyNumberFormat="1" applyFont="1" applyFill="1" applyBorder="1" applyAlignment="1">
      <alignment horizontal="center" vertical="center" wrapText="1"/>
    </xf>
    <xf numFmtId="166" fontId="6" fillId="4" borderId="7" xfId="1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 wrapText="1"/>
    </xf>
    <xf numFmtId="166" fontId="6" fillId="3" borderId="7" xfId="1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166" fontId="7" fillId="0" borderId="7" xfId="1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166" fontId="7" fillId="0" borderId="7" xfId="1" applyNumberFormat="1" applyFont="1" applyBorder="1" applyAlignment="1">
      <alignment horizontal="left" vertical="center"/>
    </xf>
    <xf numFmtId="165" fontId="6" fillId="5" borderId="7" xfId="0" applyNumberFormat="1" applyFont="1" applyFill="1" applyBorder="1" applyAlignment="1">
      <alignment horizontal="center" vertical="center" wrapText="1"/>
    </xf>
    <xf numFmtId="166" fontId="6" fillId="5" borderId="7" xfId="1" applyNumberFormat="1" applyFont="1" applyFill="1" applyBorder="1" applyAlignment="1">
      <alignment horizontal="left" vertical="center"/>
    </xf>
    <xf numFmtId="165" fontId="2" fillId="4" borderId="7" xfId="0" applyNumberFormat="1" applyFont="1" applyFill="1" applyBorder="1" applyAlignment="1">
      <alignment horizontal="center" vertical="center" wrapText="1"/>
    </xf>
    <xf numFmtId="166" fontId="2" fillId="4" borderId="7" xfId="1" applyNumberFormat="1" applyFont="1" applyFill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164" fontId="10" fillId="0" borderId="7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165" fontId="6" fillId="6" borderId="7" xfId="0" applyNumberFormat="1" applyFont="1" applyFill="1" applyBorder="1" applyAlignment="1">
      <alignment horizontal="center" vertical="center" wrapText="1"/>
    </xf>
    <xf numFmtId="166" fontId="6" fillId="6" borderId="7" xfId="1" applyNumberFormat="1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center" vertical="center" wrapText="1"/>
    </xf>
    <xf numFmtId="165" fontId="2" fillId="7" borderId="7" xfId="0" applyNumberFormat="1" applyFont="1" applyFill="1" applyBorder="1" applyAlignment="1">
      <alignment horizontal="center" vertical="center" wrapText="1"/>
    </xf>
    <xf numFmtId="166" fontId="2" fillId="7" borderId="7" xfId="1" applyNumberFormat="1" applyFont="1" applyFill="1" applyBorder="1" applyAlignment="1">
      <alignment horizontal="left" vertical="center"/>
    </xf>
    <xf numFmtId="0" fontId="5" fillId="0" borderId="7" xfId="0" applyFont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166" fontId="2" fillId="4" borderId="7" xfId="1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/>
    </xf>
    <xf numFmtId="166" fontId="11" fillId="8" borderId="7" xfId="1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6" fontId="4" fillId="0" borderId="7" xfId="1" applyNumberFormat="1" applyFont="1" applyBorder="1" applyAlignment="1">
      <alignment horizontal="center" vertical="center"/>
    </xf>
    <xf numFmtId="166" fontId="4" fillId="0" borderId="7" xfId="1" applyNumberFormat="1" applyFont="1" applyBorder="1" applyAlignment="1">
      <alignment horizontal="center" vertical="center" wrapText="1"/>
    </xf>
    <xf numFmtId="166" fontId="5" fillId="0" borderId="7" xfId="1" applyNumberFormat="1" applyFont="1" applyBorder="1" applyAlignment="1">
      <alignment horizontal="center" vertical="center" wrapText="1"/>
    </xf>
    <xf numFmtId="166" fontId="4" fillId="0" borderId="7" xfId="1" applyNumberFormat="1" applyFont="1" applyFill="1" applyBorder="1" applyAlignment="1">
      <alignment horizontal="center" vertical="center" wrapText="1"/>
    </xf>
    <xf numFmtId="44" fontId="7" fillId="0" borderId="7" xfId="3" applyFont="1" applyFill="1" applyBorder="1" applyAlignment="1" applyProtection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6" fillId="0" borderId="7" xfId="3" applyNumberFormat="1" applyFont="1" applyBorder="1" applyAlignment="1">
      <alignment horizontal="center" vertical="center" wrapText="1"/>
    </xf>
    <xf numFmtId="2" fontId="6" fillId="0" borderId="7" xfId="3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166" fontId="6" fillId="9" borderId="7" xfId="1" applyNumberFormat="1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10" borderId="7" xfId="0" applyFont="1" applyFill="1" applyBorder="1" applyAlignment="1">
      <alignment vertical="center" wrapText="1"/>
    </xf>
    <xf numFmtId="2" fontId="8" fillId="10" borderId="7" xfId="0" applyNumberFormat="1" applyFont="1" applyFill="1" applyBorder="1" applyAlignment="1">
      <alignment vertical="center" wrapText="1"/>
    </xf>
    <xf numFmtId="166" fontId="8" fillId="10" borderId="7" xfId="1" applyNumberFormat="1" applyFont="1" applyFill="1" applyBorder="1" applyAlignment="1">
      <alignment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166" fontId="8" fillId="0" borderId="7" xfId="1" applyNumberFormat="1" applyFont="1" applyFill="1" applyBorder="1" applyAlignment="1">
      <alignment horizontal="center" vertical="center" wrapText="1"/>
    </xf>
    <xf numFmtId="166" fontId="4" fillId="0" borderId="7" xfId="1" applyNumberFormat="1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right"/>
    </xf>
    <xf numFmtId="0" fontId="4" fillId="0" borderId="7" xfId="0" applyFont="1" applyBorder="1"/>
    <xf numFmtId="2" fontId="4" fillId="0" borderId="7" xfId="0" applyNumberFormat="1" applyFont="1" applyBorder="1"/>
    <xf numFmtId="166" fontId="4" fillId="0" borderId="7" xfId="1" applyNumberFormat="1" applyFont="1" applyFill="1" applyBorder="1"/>
    <xf numFmtId="0" fontId="4" fillId="0" borderId="7" xfId="0" applyFont="1" applyBorder="1" applyAlignment="1">
      <alignment vertical="center" wrapText="1"/>
    </xf>
    <xf numFmtId="2" fontId="4" fillId="0" borderId="7" xfId="0" applyNumberFormat="1" applyFont="1" applyBorder="1" applyAlignment="1">
      <alignment vertical="center" wrapText="1"/>
    </xf>
    <xf numFmtId="167" fontId="4" fillId="0" borderId="0" xfId="0" applyNumberFormat="1" applyFont="1"/>
    <xf numFmtId="0" fontId="8" fillId="11" borderId="7" xfId="0" applyFont="1" applyFill="1" applyBorder="1" applyAlignment="1">
      <alignment horizontal="center" vertical="center" wrapText="1"/>
    </xf>
    <xf numFmtId="166" fontId="8" fillId="11" borderId="7" xfId="1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vertical="center" wrapText="1"/>
    </xf>
    <xf numFmtId="165" fontId="8" fillId="5" borderId="7" xfId="0" applyNumberFormat="1" applyFont="1" applyFill="1" applyBorder="1" applyAlignment="1">
      <alignment vertical="center" wrapText="1"/>
    </xf>
    <xf numFmtId="166" fontId="8" fillId="5" borderId="7" xfId="1" applyNumberFormat="1" applyFont="1" applyFill="1" applyBorder="1" applyAlignment="1">
      <alignment vertical="center" wrapText="1"/>
    </xf>
    <xf numFmtId="165" fontId="7" fillId="0" borderId="7" xfId="0" applyNumberFormat="1" applyFont="1" applyBorder="1" applyAlignment="1">
      <alignment vertical="center" wrapText="1"/>
    </xf>
    <xf numFmtId="166" fontId="7" fillId="0" borderId="7" xfId="1" applyNumberFormat="1" applyFont="1" applyFill="1" applyBorder="1" applyAlignment="1">
      <alignment vertical="center" wrapText="1"/>
    </xf>
    <xf numFmtId="165" fontId="8" fillId="10" borderId="7" xfId="0" applyNumberFormat="1" applyFont="1" applyFill="1" applyBorder="1" applyAlignment="1">
      <alignment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165" fontId="8" fillId="10" borderId="7" xfId="0" applyNumberFormat="1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 wrapText="1"/>
    </xf>
    <xf numFmtId="165" fontId="4" fillId="9" borderId="7" xfId="0" applyNumberFormat="1" applyFont="1" applyFill="1" applyBorder="1" applyAlignment="1">
      <alignment horizontal="center" vertical="center" wrapText="1"/>
    </xf>
    <xf numFmtId="166" fontId="4" fillId="9" borderId="7" xfId="1" applyNumberFormat="1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/>
    </xf>
    <xf numFmtId="169" fontId="4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7" xfId="0" applyFont="1" applyBorder="1" applyAlignment="1">
      <alignment horizontal="right" vertical="center"/>
    </xf>
    <xf numFmtId="166" fontId="4" fillId="0" borderId="7" xfId="1" applyNumberFormat="1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6" fontId="4" fillId="0" borderId="0" xfId="1" applyNumberFormat="1" applyFont="1"/>
    <xf numFmtId="166" fontId="6" fillId="0" borderId="6" xfId="1" applyNumberFormat="1" applyFont="1" applyFill="1" applyBorder="1" applyAlignment="1">
      <alignment horizontal="center" vertical="center"/>
    </xf>
    <xf numFmtId="167" fontId="5" fillId="0" borderId="0" xfId="0" applyNumberFormat="1" applyFont="1" applyAlignment="1">
      <alignment wrapText="1"/>
    </xf>
    <xf numFmtId="166" fontId="2" fillId="0" borderId="15" xfId="1" applyNumberFormat="1" applyFont="1" applyFill="1" applyBorder="1" applyAlignment="1">
      <alignment horizontal="center" vertical="center" wrapText="1"/>
    </xf>
    <xf numFmtId="166" fontId="6" fillId="0" borderId="5" xfId="1" applyNumberFormat="1" applyFont="1" applyFill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/>
    </xf>
    <xf numFmtId="166" fontId="2" fillId="0" borderId="5" xfId="1" applyNumberFormat="1" applyFont="1" applyFill="1" applyBorder="1" applyAlignment="1">
      <alignment horizontal="center" vertical="center"/>
    </xf>
    <xf numFmtId="166" fontId="2" fillId="0" borderId="5" xfId="1" applyNumberFormat="1" applyFont="1" applyFill="1" applyBorder="1" applyAlignment="1">
      <alignment vertical="center"/>
    </xf>
    <xf numFmtId="166" fontId="4" fillId="0" borderId="5" xfId="1" applyNumberFormat="1" applyFont="1" applyBorder="1" applyAlignment="1">
      <alignment horizontal="left" vertical="center"/>
    </xf>
    <xf numFmtId="166" fontId="2" fillId="0" borderId="5" xfId="1" applyNumberFormat="1" applyFont="1" applyFill="1" applyBorder="1" applyAlignment="1">
      <alignment horizontal="left" vertical="center"/>
    </xf>
    <xf numFmtId="166" fontId="2" fillId="0" borderId="5" xfId="1" applyNumberFormat="1" applyFont="1" applyFill="1" applyBorder="1" applyAlignment="1"/>
    <xf numFmtId="164" fontId="5" fillId="0" borderId="5" xfId="2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4" fontId="4" fillId="0" borderId="5" xfId="2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left" vertical="center"/>
    </xf>
    <xf numFmtId="166" fontId="6" fillId="4" borderId="5" xfId="1" applyNumberFormat="1" applyFont="1" applyFill="1" applyBorder="1" applyAlignment="1">
      <alignment horizontal="left" vertical="center"/>
    </xf>
    <xf numFmtId="166" fontId="6" fillId="3" borderId="5" xfId="1" applyNumberFormat="1" applyFont="1" applyFill="1" applyBorder="1" applyAlignment="1">
      <alignment horizontal="left" vertical="center"/>
    </xf>
    <xf numFmtId="166" fontId="7" fillId="0" borderId="5" xfId="1" applyNumberFormat="1" applyFont="1" applyFill="1" applyBorder="1" applyAlignment="1">
      <alignment horizontal="center" vertical="center"/>
    </xf>
    <xf numFmtId="166" fontId="7" fillId="0" borderId="5" xfId="1" applyNumberFormat="1" applyFont="1" applyBorder="1" applyAlignment="1">
      <alignment horizontal="left" vertical="center"/>
    </xf>
    <xf numFmtId="166" fontId="6" fillId="5" borderId="5" xfId="1" applyNumberFormat="1" applyFont="1" applyFill="1" applyBorder="1" applyAlignment="1">
      <alignment horizontal="left" vertical="center"/>
    </xf>
    <xf numFmtId="166" fontId="2" fillId="4" borderId="5" xfId="1" applyNumberFormat="1" applyFont="1" applyFill="1" applyBorder="1" applyAlignment="1">
      <alignment horizontal="left" vertical="center"/>
    </xf>
    <xf numFmtId="164" fontId="10" fillId="0" borderId="5" xfId="2" applyFont="1" applyFill="1" applyBorder="1" applyAlignment="1">
      <alignment horizontal="center" vertical="center"/>
    </xf>
    <xf numFmtId="166" fontId="6" fillId="6" borderId="5" xfId="1" applyNumberFormat="1" applyFont="1" applyFill="1" applyBorder="1" applyAlignment="1">
      <alignment horizontal="left" vertical="center"/>
    </xf>
    <xf numFmtId="166" fontId="2" fillId="7" borderId="5" xfId="1" applyNumberFormat="1" applyFont="1" applyFill="1" applyBorder="1" applyAlignment="1">
      <alignment horizontal="left" vertical="center"/>
    </xf>
    <xf numFmtId="166" fontId="2" fillId="4" borderId="5" xfId="1" applyNumberFormat="1" applyFont="1" applyFill="1" applyBorder="1" applyAlignment="1">
      <alignment horizontal="center" vertical="center"/>
    </xf>
    <xf numFmtId="166" fontId="11" fillId="8" borderId="5" xfId="1" applyNumberFormat="1" applyFont="1" applyFill="1" applyBorder="1" applyAlignment="1">
      <alignment horizontal="center" vertical="center"/>
    </xf>
    <xf numFmtId="166" fontId="4" fillId="0" borderId="5" xfId="1" applyNumberFormat="1" applyFont="1" applyBorder="1" applyAlignment="1">
      <alignment horizontal="center" vertical="center"/>
    </xf>
    <xf numFmtId="166" fontId="4" fillId="0" borderId="5" xfId="1" applyNumberFormat="1" applyFont="1" applyBorder="1" applyAlignment="1">
      <alignment horizontal="center" vertical="center" wrapText="1"/>
    </xf>
    <xf numFmtId="166" fontId="5" fillId="0" borderId="5" xfId="1" applyNumberFormat="1" applyFont="1" applyBorder="1" applyAlignment="1">
      <alignment horizontal="center" vertical="center" wrapText="1"/>
    </xf>
    <xf numFmtId="166" fontId="4" fillId="0" borderId="5" xfId="1" applyNumberFormat="1" applyFont="1" applyFill="1" applyBorder="1" applyAlignment="1">
      <alignment horizontal="center" vertical="center" wrapText="1"/>
    </xf>
    <xf numFmtId="166" fontId="6" fillId="9" borderId="5" xfId="1" applyNumberFormat="1" applyFont="1" applyFill="1" applyBorder="1" applyAlignment="1">
      <alignment horizontal="left" vertical="center"/>
    </xf>
    <xf numFmtId="166" fontId="8" fillId="10" borderId="5" xfId="1" applyNumberFormat="1" applyFont="1" applyFill="1" applyBorder="1" applyAlignment="1">
      <alignment vertical="center" wrapText="1"/>
    </xf>
    <xf numFmtId="166" fontId="8" fillId="0" borderId="5" xfId="1" applyNumberFormat="1" applyFont="1" applyFill="1" applyBorder="1" applyAlignment="1">
      <alignment horizontal="center" vertical="center" wrapText="1"/>
    </xf>
    <xf numFmtId="166" fontId="4" fillId="0" borderId="5" xfId="1" applyNumberFormat="1" applyFont="1" applyFill="1" applyBorder="1" applyAlignment="1">
      <alignment vertical="center" wrapText="1"/>
    </xf>
    <xf numFmtId="166" fontId="4" fillId="0" borderId="5" xfId="1" applyNumberFormat="1" applyFont="1" applyFill="1" applyBorder="1"/>
    <xf numFmtId="166" fontId="8" fillId="11" borderId="5" xfId="1" applyNumberFormat="1" applyFont="1" applyFill="1" applyBorder="1" applyAlignment="1">
      <alignment horizontal="center" vertical="center" wrapText="1"/>
    </xf>
    <xf numFmtId="166" fontId="8" fillId="5" borderId="5" xfId="1" applyNumberFormat="1" applyFont="1" applyFill="1" applyBorder="1" applyAlignment="1">
      <alignment vertical="center" wrapText="1"/>
    </xf>
    <xf numFmtId="166" fontId="7" fillId="0" borderId="5" xfId="1" applyNumberFormat="1" applyFont="1" applyFill="1" applyBorder="1" applyAlignment="1">
      <alignment vertical="center" wrapText="1"/>
    </xf>
    <xf numFmtId="166" fontId="4" fillId="9" borderId="5" xfId="1" applyNumberFormat="1" applyFont="1" applyFill="1" applyBorder="1" applyAlignment="1">
      <alignment horizontal="center" vertical="center" wrapText="1"/>
    </xf>
    <xf numFmtId="166" fontId="4" fillId="0" borderId="5" xfId="1" applyNumberFormat="1" applyFont="1" applyBorder="1"/>
    <xf numFmtId="166" fontId="2" fillId="0" borderId="7" xfId="1" applyNumberFormat="1" applyFont="1" applyFill="1" applyBorder="1" applyAlignment="1">
      <alignment horizontal="center" vertical="center" wrapText="1"/>
    </xf>
    <xf numFmtId="167" fontId="4" fillId="2" borderId="18" xfId="0" applyNumberFormat="1" applyFont="1" applyFill="1" applyBorder="1"/>
    <xf numFmtId="167" fontId="5" fillId="2" borderId="18" xfId="0" applyNumberFormat="1" applyFont="1" applyFill="1" applyBorder="1" applyAlignment="1">
      <alignment wrapText="1"/>
    </xf>
    <xf numFmtId="167" fontId="4" fillId="0" borderId="18" xfId="0" applyNumberFormat="1" applyFont="1" applyBorder="1"/>
    <xf numFmtId="164" fontId="5" fillId="0" borderId="5" xfId="2" applyFont="1" applyFill="1" applyBorder="1" applyAlignment="1">
      <alignment horizontal="center" vertical="center"/>
    </xf>
    <xf numFmtId="166" fontId="2" fillId="0" borderId="19" xfId="1" applyNumberFormat="1" applyFont="1" applyFill="1" applyBorder="1" applyAlignment="1">
      <alignment horizontal="center" vertical="center"/>
    </xf>
    <xf numFmtId="166" fontId="6" fillId="4" borderId="5" xfId="1" applyNumberFormat="1" applyFont="1" applyFill="1" applyBorder="1" applyAlignment="1">
      <alignment horizontal="right" vertical="center" wrapText="1"/>
    </xf>
    <xf numFmtId="166" fontId="6" fillId="3" borderId="5" xfId="1" applyNumberFormat="1" applyFont="1" applyFill="1" applyBorder="1" applyAlignment="1">
      <alignment horizontal="right" vertical="center" wrapText="1"/>
    </xf>
    <xf numFmtId="166" fontId="2" fillId="3" borderId="5" xfId="1" applyNumberFormat="1" applyFont="1" applyFill="1" applyBorder="1" applyAlignment="1">
      <alignment horizontal="right" vertical="center" wrapText="1"/>
    </xf>
    <xf numFmtId="166" fontId="8" fillId="0" borderId="5" xfId="1" applyNumberFormat="1" applyFont="1" applyFill="1" applyBorder="1" applyAlignment="1">
      <alignment horizontal="right" vertical="center" wrapText="1"/>
    </xf>
    <xf numFmtId="166" fontId="7" fillId="0" borderId="5" xfId="1" applyNumberFormat="1" applyFont="1" applyBorder="1" applyAlignment="1">
      <alignment horizontal="right" vertical="center" wrapText="1"/>
    </xf>
    <xf numFmtId="166" fontId="2" fillId="4" borderId="5" xfId="1" applyNumberFormat="1" applyFont="1" applyFill="1" applyBorder="1" applyAlignment="1">
      <alignment horizontal="right" vertical="center" wrapText="1"/>
    </xf>
    <xf numFmtId="166" fontId="2" fillId="6" borderId="5" xfId="1" applyNumberFormat="1" applyFont="1" applyFill="1" applyBorder="1" applyAlignment="1">
      <alignment horizontal="right" vertical="center" wrapText="1"/>
    </xf>
    <xf numFmtId="166" fontId="2" fillId="0" borderId="5" xfId="1" applyNumberFormat="1" applyFont="1" applyFill="1" applyBorder="1" applyAlignment="1">
      <alignment horizontal="right" vertical="center" wrapText="1"/>
    </xf>
    <xf numFmtId="166" fontId="2" fillId="7" borderId="5" xfId="1" applyNumberFormat="1" applyFont="1" applyFill="1" applyBorder="1" applyAlignment="1">
      <alignment horizontal="right" vertical="center" wrapText="1"/>
    </xf>
    <xf numFmtId="166" fontId="6" fillId="6" borderId="5" xfId="1" applyNumberFormat="1" applyFont="1" applyFill="1" applyBorder="1" applyAlignment="1">
      <alignment horizontal="right" vertical="center" wrapText="1"/>
    </xf>
    <xf numFmtId="166" fontId="8" fillId="0" borderId="5" xfId="1" applyNumberFormat="1" applyFont="1" applyFill="1" applyBorder="1" applyAlignment="1">
      <alignment vertical="center" wrapText="1"/>
    </xf>
    <xf numFmtId="166" fontId="8" fillId="0" borderId="5" xfId="1" applyNumberFormat="1" applyFont="1" applyFill="1" applyBorder="1"/>
    <xf numFmtId="166" fontId="4" fillId="0" borderId="5" xfId="1" applyNumberFormat="1" applyFont="1" applyFill="1" applyBorder="1" applyAlignment="1">
      <alignment horizontal="right" vertical="center" wrapText="1"/>
    </xf>
    <xf numFmtId="166" fontId="4" fillId="10" borderId="5" xfId="1" applyNumberFormat="1" applyFont="1" applyFill="1" applyBorder="1" applyAlignment="1">
      <alignment vertical="center" wrapText="1"/>
    </xf>
    <xf numFmtId="166" fontId="8" fillId="11" borderId="5" xfId="1" applyNumberFormat="1" applyFont="1" applyFill="1" applyBorder="1" applyAlignment="1">
      <alignment vertical="center" wrapText="1"/>
    </xf>
    <xf numFmtId="166" fontId="5" fillId="9" borderId="5" xfId="1" applyNumberFormat="1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66" fontId="2" fillId="0" borderId="18" xfId="1" applyNumberFormat="1" applyFont="1" applyFill="1" applyBorder="1" applyAlignment="1">
      <alignment horizontal="center"/>
    </xf>
    <xf numFmtId="167" fontId="4" fillId="2" borderId="21" xfId="0" applyNumberFormat="1" applyFont="1" applyFill="1" applyBorder="1"/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166" fontId="6" fillId="0" borderId="22" xfId="1" applyNumberFormat="1" applyFont="1" applyFill="1" applyBorder="1" applyAlignment="1">
      <alignment horizontal="left" vertical="center"/>
    </xf>
    <xf numFmtId="166" fontId="6" fillId="0" borderId="23" xfId="1" applyNumberFormat="1" applyFont="1" applyFill="1" applyBorder="1" applyAlignment="1">
      <alignment horizontal="right" vertical="center" wrapText="1"/>
    </xf>
    <xf numFmtId="167" fontId="4" fillId="2" borderId="24" xfId="0" applyNumberFormat="1" applyFont="1" applyFill="1" applyBorder="1"/>
    <xf numFmtId="0" fontId="2" fillId="12" borderId="7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left" vertical="center" wrapText="1"/>
    </xf>
    <xf numFmtId="0" fontId="6" fillId="12" borderId="7" xfId="0" applyFont="1" applyFill="1" applyBorder="1" applyAlignment="1">
      <alignment horizontal="center" vertical="center" wrapText="1"/>
    </xf>
    <xf numFmtId="165" fontId="6" fillId="12" borderId="7" xfId="0" applyNumberFormat="1" applyFont="1" applyFill="1" applyBorder="1" applyAlignment="1">
      <alignment horizontal="center" vertical="center" wrapText="1"/>
    </xf>
    <xf numFmtId="166" fontId="6" fillId="12" borderId="7" xfId="1" applyNumberFormat="1" applyFont="1" applyFill="1" applyBorder="1" applyAlignment="1">
      <alignment horizontal="left" vertical="center"/>
    </xf>
    <xf numFmtId="166" fontId="6" fillId="12" borderId="5" xfId="1" applyNumberFormat="1" applyFont="1" applyFill="1" applyBorder="1" applyAlignment="1">
      <alignment horizontal="right" vertical="center" wrapText="1"/>
    </xf>
    <xf numFmtId="0" fontId="5" fillId="13" borderId="25" xfId="0" applyFont="1" applyFill="1" applyBorder="1" applyAlignment="1">
      <alignment horizontal="left" vertical="center"/>
    </xf>
    <xf numFmtId="0" fontId="4" fillId="13" borderId="25" xfId="0" applyFont="1" applyFill="1" applyBorder="1"/>
    <xf numFmtId="166" fontId="4" fillId="13" borderId="25" xfId="1" applyNumberFormat="1" applyFont="1" applyFill="1" applyBorder="1"/>
    <xf numFmtId="166" fontId="13" fillId="13" borderId="26" xfId="1" applyNumberFormat="1" applyFont="1" applyFill="1" applyBorder="1"/>
    <xf numFmtId="167" fontId="4" fillId="13" borderId="21" xfId="0" applyNumberFormat="1" applyFont="1" applyFill="1" applyBorder="1"/>
    <xf numFmtId="0" fontId="5" fillId="13" borderId="18" xfId="0" applyFont="1" applyFill="1" applyBorder="1" applyAlignment="1">
      <alignment horizontal="left" wrapText="1"/>
    </xf>
    <xf numFmtId="0" fontId="4" fillId="13" borderId="18" xfId="0" applyFont="1" applyFill="1" applyBorder="1" applyAlignment="1">
      <alignment horizontal="center" vertical="center"/>
    </xf>
    <xf numFmtId="0" fontId="4" fillId="13" borderId="18" xfId="0" applyFont="1" applyFill="1" applyBorder="1" applyAlignment="1">
      <alignment vertical="center"/>
    </xf>
    <xf numFmtId="166" fontId="4" fillId="13" borderId="18" xfId="1" applyNumberFormat="1" applyFont="1" applyFill="1" applyBorder="1"/>
    <xf numFmtId="0" fontId="5" fillId="13" borderId="25" xfId="0" applyFont="1" applyFill="1" applyBorder="1"/>
    <xf numFmtId="0" fontId="5" fillId="13" borderId="18" xfId="0" applyFont="1" applyFill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4">
    <cellStyle name="Milliers" xfId="1" builtinId="3"/>
    <cellStyle name="Milliers [0]" xfId="2" builtinId="6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6"/>
  <sheetViews>
    <sheetView topLeftCell="A109" workbookViewId="0">
      <selection activeCell="F335" sqref="F335"/>
    </sheetView>
  </sheetViews>
  <sheetFormatPr defaultColWidth="8.7109375" defaultRowHeight="13.9"/>
  <cols>
    <col min="1" max="1" width="8.7109375" style="28" bestFit="1" customWidth="1"/>
    <col min="2" max="2" width="31.28515625" style="52" customWidth="1"/>
    <col min="3" max="3" width="8.7109375" style="182"/>
    <col min="4" max="4" width="12.28515625" style="183" customWidth="1"/>
    <col min="5" max="5" width="14.85546875" style="184" customWidth="1"/>
    <col min="6" max="6" width="19.28515625" style="184" customWidth="1"/>
    <col min="7" max="7" width="16.28515625" style="2" customWidth="1"/>
    <col min="8" max="8" width="36.85546875" style="3" customWidth="1"/>
    <col min="9" max="9" width="29.28515625" style="3" customWidth="1"/>
    <col min="10" max="16384" width="8.7109375" style="3"/>
  </cols>
  <sheetData>
    <row r="1" spans="1:7" ht="30.75" customHeight="1">
      <c r="A1" s="1"/>
      <c r="B1" s="279" t="s">
        <v>0</v>
      </c>
      <c r="C1" s="280"/>
      <c r="D1" s="280"/>
      <c r="E1" s="280"/>
      <c r="F1" s="280"/>
      <c r="G1" s="281"/>
    </row>
    <row r="2" spans="1:7" ht="28.5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187" t="s">
        <v>6</v>
      </c>
      <c r="G2" s="226" t="s">
        <v>7</v>
      </c>
    </row>
    <row r="3" spans="1:7" ht="27.6">
      <c r="A3" s="8" t="s">
        <v>8</v>
      </c>
      <c r="B3" s="9" t="s">
        <v>9</v>
      </c>
      <c r="C3" s="10"/>
      <c r="D3" s="11"/>
      <c r="E3" s="12"/>
      <c r="F3" s="12"/>
      <c r="G3" s="225"/>
    </row>
    <row r="4" spans="1:7">
      <c r="A4" s="8">
        <v>101</v>
      </c>
      <c r="B4" s="13" t="s">
        <v>10</v>
      </c>
      <c r="C4" s="14" t="s">
        <v>11</v>
      </c>
      <c r="D4" s="15">
        <v>1</v>
      </c>
      <c r="E4" s="16"/>
      <c r="F4" s="16">
        <f>E4*D4</f>
        <v>0</v>
      </c>
      <c r="G4" s="225">
        <f>F4/655.957</f>
        <v>0</v>
      </c>
    </row>
    <row r="5" spans="1:7" ht="33.75" customHeight="1">
      <c r="A5" s="8">
        <v>102</v>
      </c>
      <c r="B5" s="13" t="s">
        <v>12</v>
      </c>
      <c r="C5" s="14" t="s">
        <v>11</v>
      </c>
      <c r="D5" s="15">
        <v>1</v>
      </c>
      <c r="E5" s="16"/>
      <c r="F5" s="16">
        <f t="shared" ref="F5:F60" si="0">E5*D5</f>
        <v>0</v>
      </c>
      <c r="G5" s="225">
        <f t="shared" ref="G5:G68" si="1">F5/655.957</f>
        <v>0</v>
      </c>
    </row>
    <row r="6" spans="1:7" ht="41.45">
      <c r="A6" s="8">
        <v>103</v>
      </c>
      <c r="B6" s="13" t="s">
        <v>13</v>
      </c>
      <c r="C6" s="14" t="s">
        <v>11</v>
      </c>
      <c r="D6" s="15">
        <v>1</v>
      </c>
      <c r="E6" s="16"/>
      <c r="F6" s="16">
        <f t="shared" si="0"/>
        <v>0</v>
      </c>
      <c r="G6" s="225">
        <f t="shared" si="1"/>
        <v>0</v>
      </c>
    </row>
    <row r="7" spans="1:7" ht="41.45">
      <c r="A7" s="8">
        <v>104</v>
      </c>
      <c r="B7" s="13" t="s">
        <v>14</v>
      </c>
      <c r="C7" s="14" t="s">
        <v>11</v>
      </c>
      <c r="D7" s="15">
        <v>1</v>
      </c>
      <c r="E7" s="16"/>
      <c r="F7" s="16">
        <f t="shared" si="0"/>
        <v>0</v>
      </c>
      <c r="G7" s="225">
        <f t="shared" si="1"/>
        <v>0</v>
      </c>
    </row>
    <row r="8" spans="1:7" ht="27.6">
      <c r="A8" s="8">
        <v>105</v>
      </c>
      <c r="B8" s="13" t="s">
        <v>15</v>
      </c>
      <c r="C8" s="14" t="s">
        <v>11</v>
      </c>
      <c r="D8" s="15">
        <v>1</v>
      </c>
      <c r="E8" s="16"/>
      <c r="F8" s="16">
        <f t="shared" si="0"/>
        <v>0</v>
      </c>
      <c r="G8" s="225">
        <f t="shared" si="1"/>
        <v>0</v>
      </c>
    </row>
    <row r="9" spans="1:7" ht="27.6">
      <c r="A9" s="8">
        <v>106</v>
      </c>
      <c r="B9" s="13" t="s">
        <v>16</v>
      </c>
      <c r="C9" s="14" t="s">
        <v>17</v>
      </c>
      <c r="D9" s="15">
        <v>200</v>
      </c>
      <c r="E9" s="16"/>
      <c r="F9" s="16">
        <f t="shared" si="0"/>
        <v>0</v>
      </c>
      <c r="G9" s="225">
        <f t="shared" si="1"/>
        <v>0</v>
      </c>
    </row>
    <row r="10" spans="1:7">
      <c r="A10" s="17">
        <v>107</v>
      </c>
      <c r="B10" s="18" t="s">
        <v>18</v>
      </c>
      <c r="C10" s="19" t="s">
        <v>11</v>
      </c>
      <c r="D10" s="20">
        <v>180</v>
      </c>
      <c r="E10" s="21"/>
      <c r="F10" s="16">
        <f t="shared" si="0"/>
        <v>0</v>
      </c>
      <c r="G10" s="225">
        <f t="shared" si="1"/>
        <v>0</v>
      </c>
    </row>
    <row r="11" spans="1:7">
      <c r="A11" s="22"/>
      <c r="B11" s="23"/>
      <c r="C11" s="14"/>
      <c r="D11" s="24"/>
      <c r="E11" s="25"/>
      <c r="F11" s="16"/>
      <c r="G11" s="225">
        <f t="shared" si="1"/>
        <v>0</v>
      </c>
    </row>
    <row r="12" spans="1:7" s="28" customFormat="1">
      <c r="A12" s="22" t="s">
        <v>19</v>
      </c>
      <c r="B12" s="26"/>
      <c r="C12" s="10"/>
      <c r="D12" s="11"/>
      <c r="E12" s="27"/>
      <c r="F12" s="12">
        <f>SUM(F4:F10)</f>
        <v>0</v>
      </c>
      <c r="G12" s="225">
        <f t="shared" si="1"/>
        <v>0</v>
      </c>
    </row>
    <row r="13" spans="1:7">
      <c r="A13" s="22"/>
      <c r="B13" s="26"/>
      <c r="C13" s="10"/>
      <c r="D13" s="29"/>
      <c r="E13" s="27"/>
      <c r="F13" s="16"/>
      <c r="G13" s="225">
        <f t="shared" si="1"/>
        <v>0</v>
      </c>
    </row>
    <row r="14" spans="1:7">
      <c r="A14" s="8" t="s">
        <v>20</v>
      </c>
      <c r="B14" s="9" t="s">
        <v>21</v>
      </c>
      <c r="C14" s="10"/>
      <c r="D14" s="11"/>
      <c r="E14" s="12"/>
      <c r="F14" s="16"/>
      <c r="G14" s="225">
        <f t="shared" si="1"/>
        <v>0</v>
      </c>
    </row>
    <row r="15" spans="1:7">
      <c r="A15" s="17" t="s">
        <v>22</v>
      </c>
      <c r="B15" s="30" t="s">
        <v>23</v>
      </c>
      <c r="C15" s="19" t="s">
        <v>24</v>
      </c>
      <c r="D15" s="31">
        <v>30.75</v>
      </c>
      <c r="E15" s="21"/>
      <c r="F15" s="16">
        <f t="shared" si="0"/>
        <v>0</v>
      </c>
      <c r="G15" s="225">
        <f t="shared" si="1"/>
        <v>0</v>
      </c>
    </row>
    <row r="16" spans="1:7">
      <c r="A16" s="17" t="s">
        <v>25</v>
      </c>
      <c r="B16" s="30" t="s">
        <v>26</v>
      </c>
      <c r="C16" s="19" t="s">
        <v>24</v>
      </c>
      <c r="D16" s="31">
        <v>5.4</v>
      </c>
      <c r="E16" s="21"/>
      <c r="F16" s="16">
        <f t="shared" si="0"/>
        <v>0</v>
      </c>
      <c r="G16" s="225">
        <f t="shared" si="1"/>
        <v>0</v>
      </c>
    </row>
    <row r="17" spans="1:7">
      <c r="A17" s="17" t="s">
        <v>27</v>
      </c>
      <c r="B17" s="30" t="s">
        <v>28</v>
      </c>
      <c r="C17" s="19" t="s">
        <v>24</v>
      </c>
      <c r="D17" s="31">
        <v>12</v>
      </c>
      <c r="E17" s="21"/>
      <c r="F17" s="16">
        <f t="shared" si="0"/>
        <v>0</v>
      </c>
      <c r="G17" s="225">
        <f t="shared" si="1"/>
        <v>0</v>
      </c>
    </row>
    <row r="18" spans="1:7">
      <c r="A18" s="17" t="s">
        <v>29</v>
      </c>
      <c r="B18" s="30" t="s">
        <v>30</v>
      </c>
      <c r="C18" s="19" t="s">
        <v>24</v>
      </c>
      <c r="D18" s="31">
        <v>12</v>
      </c>
      <c r="E18" s="21"/>
      <c r="F18" s="16">
        <f t="shared" si="0"/>
        <v>0</v>
      </c>
      <c r="G18" s="225">
        <f t="shared" si="1"/>
        <v>0</v>
      </c>
    </row>
    <row r="19" spans="1:7">
      <c r="A19" s="22"/>
      <c r="B19" s="23"/>
      <c r="C19" s="14"/>
      <c r="D19" s="24"/>
      <c r="E19" s="25"/>
      <c r="F19" s="16"/>
      <c r="G19" s="225">
        <f t="shared" si="1"/>
        <v>0</v>
      </c>
    </row>
    <row r="20" spans="1:7" s="28" customFormat="1">
      <c r="A20" s="22" t="s">
        <v>31</v>
      </c>
      <c r="B20" s="26"/>
      <c r="C20" s="10"/>
      <c r="D20" s="11"/>
      <c r="E20" s="27"/>
      <c r="F20" s="12">
        <f>SUM(F15:F18)</f>
        <v>0</v>
      </c>
      <c r="G20" s="225">
        <f t="shared" si="1"/>
        <v>0</v>
      </c>
    </row>
    <row r="21" spans="1:7">
      <c r="A21" s="22"/>
      <c r="B21" s="26"/>
      <c r="C21" s="10"/>
      <c r="D21" s="29"/>
      <c r="E21" s="27"/>
      <c r="F21" s="16"/>
      <c r="G21" s="225">
        <f t="shared" si="1"/>
        <v>0</v>
      </c>
    </row>
    <row r="22" spans="1:7">
      <c r="A22" s="8" t="s">
        <v>32</v>
      </c>
      <c r="B22" s="9" t="s">
        <v>33</v>
      </c>
      <c r="C22" s="10"/>
      <c r="D22" s="11"/>
      <c r="E22" s="12"/>
      <c r="F22" s="16"/>
      <c r="G22" s="225">
        <f t="shared" si="1"/>
        <v>0</v>
      </c>
    </row>
    <row r="23" spans="1:7" ht="27.6">
      <c r="A23" s="17" t="s">
        <v>34</v>
      </c>
      <c r="B23" s="30" t="s">
        <v>35</v>
      </c>
      <c r="C23" s="19" t="s">
        <v>36</v>
      </c>
      <c r="D23" s="31">
        <v>200</v>
      </c>
      <c r="E23" s="21"/>
      <c r="F23" s="16">
        <f t="shared" si="0"/>
        <v>0</v>
      </c>
      <c r="G23" s="225">
        <f t="shared" si="1"/>
        <v>0</v>
      </c>
    </row>
    <row r="24" spans="1:7" ht="41.45">
      <c r="A24" s="17" t="s">
        <v>37</v>
      </c>
      <c r="B24" s="18" t="s">
        <v>38</v>
      </c>
      <c r="C24" s="19" t="s">
        <v>24</v>
      </c>
      <c r="D24" s="31">
        <v>23</v>
      </c>
      <c r="E24" s="21"/>
      <c r="F24" s="16">
        <f t="shared" si="0"/>
        <v>0</v>
      </c>
      <c r="G24" s="225">
        <f t="shared" si="1"/>
        <v>0</v>
      </c>
    </row>
    <row r="25" spans="1:7" ht="41.45">
      <c r="A25" s="17" t="s">
        <v>39</v>
      </c>
      <c r="B25" s="18" t="s">
        <v>40</v>
      </c>
      <c r="C25" s="19" t="s">
        <v>24</v>
      </c>
      <c r="D25" s="31">
        <v>13</v>
      </c>
      <c r="E25" s="21"/>
      <c r="F25" s="16">
        <f t="shared" si="0"/>
        <v>0</v>
      </c>
      <c r="G25" s="225">
        <f t="shared" si="1"/>
        <v>0</v>
      </c>
    </row>
    <row r="26" spans="1:7" ht="55.15">
      <c r="A26" s="17" t="s">
        <v>41</v>
      </c>
      <c r="B26" s="18" t="s">
        <v>42</v>
      </c>
      <c r="C26" s="19" t="s">
        <v>24</v>
      </c>
      <c r="D26" s="31">
        <v>0.15</v>
      </c>
      <c r="E26" s="21"/>
      <c r="F26" s="16">
        <f t="shared" si="0"/>
        <v>0</v>
      </c>
      <c r="G26" s="225">
        <f t="shared" si="1"/>
        <v>0</v>
      </c>
    </row>
    <row r="27" spans="1:7" ht="41.45">
      <c r="A27" s="17" t="s">
        <v>43</v>
      </c>
      <c r="B27" s="18" t="s">
        <v>44</v>
      </c>
      <c r="C27" s="19" t="s">
        <v>36</v>
      </c>
      <c r="D27" s="31">
        <v>80</v>
      </c>
      <c r="E27" s="21"/>
      <c r="F27" s="16">
        <f t="shared" si="0"/>
        <v>0</v>
      </c>
      <c r="G27" s="225">
        <f t="shared" si="1"/>
        <v>0</v>
      </c>
    </row>
    <row r="28" spans="1:7" ht="27.6">
      <c r="A28" s="17" t="s">
        <v>45</v>
      </c>
      <c r="B28" s="18" t="s">
        <v>46</v>
      </c>
      <c r="C28" s="19" t="s">
        <v>36</v>
      </c>
      <c r="D28" s="31">
        <v>246</v>
      </c>
      <c r="E28" s="21"/>
      <c r="F28" s="16">
        <f t="shared" si="0"/>
        <v>0</v>
      </c>
      <c r="G28" s="225">
        <f t="shared" si="1"/>
        <v>0</v>
      </c>
    </row>
    <row r="29" spans="1:7" ht="27.6">
      <c r="A29" s="17">
        <v>307</v>
      </c>
      <c r="B29" s="18" t="s">
        <v>47</v>
      </c>
      <c r="C29" s="19" t="s">
        <v>17</v>
      </c>
      <c r="D29" s="31">
        <v>62.3</v>
      </c>
      <c r="E29" s="21"/>
      <c r="F29" s="16">
        <f t="shared" si="0"/>
        <v>0</v>
      </c>
      <c r="G29" s="225">
        <f t="shared" si="1"/>
        <v>0</v>
      </c>
    </row>
    <row r="30" spans="1:7" ht="124.15">
      <c r="A30" s="17">
        <v>308</v>
      </c>
      <c r="B30" s="32" t="s">
        <v>48</v>
      </c>
      <c r="C30" s="19" t="s">
        <v>11</v>
      </c>
      <c r="D30" s="31">
        <v>1</v>
      </c>
      <c r="E30" s="21"/>
      <c r="F30" s="16">
        <f t="shared" si="0"/>
        <v>0</v>
      </c>
      <c r="G30" s="225">
        <f t="shared" si="1"/>
        <v>0</v>
      </c>
    </row>
    <row r="31" spans="1:7" ht="41.45">
      <c r="A31" s="17"/>
      <c r="B31" s="33" t="s">
        <v>49</v>
      </c>
      <c r="C31" s="19"/>
      <c r="D31" s="31"/>
      <c r="E31" s="21"/>
      <c r="F31" s="16"/>
      <c r="G31" s="225">
        <f t="shared" si="1"/>
        <v>0</v>
      </c>
    </row>
    <row r="32" spans="1:7" ht="27.6">
      <c r="A32" s="17">
        <v>309</v>
      </c>
      <c r="B32" s="32" t="s">
        <v>50</v>
      </c>
      <c r="C32" s="19" t="s">
        <v>51</v>
      </c>
      <c r="D32" s="31">
        <v>1</v>
      </c>
      <c r="E32" s="21"/>
      <c r="F32" s="16">
        <f t="shared" si="0"/>
        <v>0</v>
      </c>
      <c r="G32" s="225">
        <f t="shared" si="1"/>
        <v>0</v>
      </c>
    </row>
    <row r="33" spans="1:7" ht="27.6">
      <c r="A33" s="8">
        <v>310</v>
      </c>
      <c r="B33" s="18" t="s">
        <v>52</v>
      </c>
      <c r="C33" s="19" t="s">
        <v>17</v>
      </c>
      <c r="D33" s="31">
        <v>9</v>
      </c>
      <c r="E33" s="21"/>
      <c r="F33" s="16">
        <f t="shared" si="0"/>
        <v>0</v>
      </c>
      <c r="G33" s="225">
        <f t="shared" si="1"/>
        <v>0</v>
      </c>
    </row>
    <row r="34" spans="1:7" ht="55.15">
      <c r="A34" s="22">
        <v>311</v>
      </c>
      <c r="B34" s="32" t="s">
        <v>53</v>
      </c>
      <c r="C34" s="14" t="s">
        <v>17</v>
      </c>
      <c r="D34" s="24">
        <v>4.7</v>
      </c>
      <c r="E34" s="25"/>
      <c r="F34" s="16">
        <f t="shared" si="0"/>
        <v>0</v>
      </c>
      <c r="G34" s="225">
        <f t="shared" si="1"/>
        <v>0</v>
      </c>
    </row>
    <row r="35" spans="1:7">
      <c r="A35" s="22"/>
      <c r="B35" s="34"/>
      <c r="C35" s="14"/>
      <c r="D35" s="24"/>
      <c r="E35" s="25"/>
      <c r="F35" s="16"/>
      <c r="G35" s="225">
        <f t="shared" si="1"/>
        <v>0</v>
      </c>
    </row>
    <row r="36" spans="1:7" s="28" customFormat="1">
      <c r="A36" s="35" t="s">
        <v>54</v>
      </c>
      <c r="B36" s="36"/>
      <c r="C36" s="10"/>
      <c r="D36" s="11"/>
      <c r="E36" s="37"/>
      <c r="F36" s="12">
        <f>SUM(F23:F34)</f>
        <v>0</v>
      </c>
      <c r="G36" s="225">
        <f t="shared" si="1"/>
        <v>0</v>
      </c>
    </row>
    <row r="37" spans="1:7">
      <c r="A37" s="38"/>
      <c r="B37" s="39"/>
      <c r="C37" s="40"/>
      <c r="D37" s="41"/>
      <c r="E37" s="42"/>
      <c r="F37" s="16"/>
      <c r="G37" s="225">
        <f t="shared" si="1"/>
        <v>0</v>
      </c>
    </row>
    <row r="38" spans="1:7">
      <c r="A38" s="8" t="s">
        <v>55</v>
      </c>
      <c r="B38" s="9" t="s">
        <v>56</v>
      </c>
      <c r="C38" s="10"/>
      <c r="D38" s="11"/>
      <c r="E38" s="12"/>
      <c r="F38" s="16"/>
      <c r="G38" s="225">
        <f t="shared" si="1"/>
        <v>0</v>
      </c>
    </row>
    <row r="39" spans="1:7" ht="27.6">
      <c r="A39" s="17" t="s">
        <v>57</v>
      </c>
      <c r="B39" s="18" t="s">
        <v>58</v>
      </c>
      <c r="C39" s="19" t="s">
        <v>36</v>
      </c>
      <c r="D39" s="31">
        <v>340</v>
      </c>
      <c r="E39" s="21"/>
      <c r="F39" s="16">
        <f t="shared" si="0"/>
        <v>0</v>
      </c>
      <c r="G39" s="225">
        <f t="shared" si="1"/>
        <v>0</v>
      </c>
    </row>
    <row r="40" spans="1:7" ht="27.6">
      <c r="A40" s="17" t="s">
        <v>59</v>
      </c>
      <c r="B40" s="18" t="s">
        <v>60</v>
      </c>
      <c r="C40" s="19" t="s">
        <v>36</v>
      </c>
      <c r="D40" s="31">
        <v>304</v>
      </c>
      <c r="E40" s="21"/>
      <c r="F40" s="16">
        <f t="shared" si="0"/>
        <v>0</v>
      </c>
      <c r="G40" s="225">
        <f t="shared" si="1"/>
        <v>0</v>
      </c>
    </row>
    <row r="41" spans="1:7">
      <c r="A41" s="17"/>
      <c r="B41" s="43" t="s">
        <v>61</v>
      </c>
      <c r="C41" s="19"/>
      <c r="D41" s="31"/>
      <c r="E41" s="21"/>
      <c r="F41" s="16"/>
      <c r="G41" s="225">
        <f t="shared" si="1"/>
        <v>0</v>
      </c>
    </row>
    <row r="42" spans="1:7" ht="27.6">
      <c r="A42" s="17">
        <v>404</v>
      </c>
      <c r="B42" s="18" t="s">
        <v>62</v>
      </c>
      <c r="C42" s="19" t="s">
        <v>36</v>
      </c>
      <c r="D42" s="31">
        <v>140</v>
      </c>
      <c r="E42" s="21"/>
      <c r="F42" s="16">
        <f t="shared" si="0"/>
        <v>0</v>
      </c>
      <c r="G42" s="225">
        <f t="shared" si="1"/>
        <v>0</v>
      </c>
    </row>
    <row r="43" spans="1:7" ht="55.15">
      <c r="A43" s="17">
        <v>405</v>
      </c>
      <c r="B43" s="18" t="s">
        <v>63</v>
      </c>
      <c r="C43" s="19" t="s">
        <v>36</v>
      </c>
      <c r="D43" s="31">
        <v>25</v>
      </c>
      <c r="E43" s="21"/>
      <c r="F43" s="16">
        <f t="shared" si="0"/>
        <v>0</v>
      </c>
      <c r="G43" s="225">
        <f t="shared" si="1"/>
        <v>0</v>
      </c>
    </row>
    <row r="44" spans="1:7" ht="27.6">
      <c r="A44" s="17">
        <v>406</v>
      </c>
      <c r="B44" s="18" t="s">
        <v>64</v>
      </c>
      <c r="C44" s="19" t="s">
        <v>36</v>
      </c>
      <c r="D44" s="31">
        <v>148.5</v>
      </c>
      <c r="E44" s="21"/>
      <c r="F44" s="16">
        <f t="shared" si="0"/>
        <v>0</v>
      </c>
      <c r="G44" s="225">
        <f t="shared" si="1"/>
        <v>0</v>
      </c>
    </row>
    <row r="45" spans="1:7">
      <c r="A45" s="17"/>
      <c r="B45" s="30"/>
      <c r="C45" s="19"/>
      <c r="D45" s="31"/>
      <c r="E45" s="21"/>
      <c r="F45" s="16"/>
      <c r="G45" s="225">
        <f t="shared" si="1"/>
        <v>0</v>
      </c>
    </row>
    <row r="46" spans="1:7">
      <c r="A46" s="8" t="s">
        <v>65</v>
      </c>
      <c r="B46" s="18"/>
      <c r="C46" s="19"/>
      <c r="D46" s="31"/>
      <c r="E46" s="21"/>
      <c r="F46" s="16">
        <f>SUM(F39:F44)</f>
        <v>0</v>
      </c>
      <c r="G46" s="225">
        <f t="shared" si="1"/>
        <v>0</v>
      </c>
    </row>
    <row r="47" spans="1:7" s="28" customFormat="1">
      <c r="A47" s="22"/>
      <c r="B47" s="26"/>
      <c r="C47" s="10"/>
      <c r="D47" s="11"/>
      <c r="E47" s="27"/>
      <c r="F47" s="12"/>
      <c r="G47" s="225">
        <f t="shared" si="1"/>
        <v>0</v>
      </c>
    </row>
    <row r="48" spans="1:7">
      <c r="A48" s="8" t="s">
        <v>66</v>
      </c>
      <c r="B48" s="39" t="s">
        <v>67</v>
      </c>
      <c r="C48" s="40"/>
      <c r="D48" s="41"/>
      <c r="E48" s="44"/>
      <c r="F48" s="16"/>
      <c r="G48" s="225">
        <f t="shared" si="1"/>
        <v>0</v>
      </c>
    </row>
    <row r="49" spans="1:8">
      <c r="A49" s="8"/>
      <c r="B49" s="43" t="s">
        <v>61</v>
      </c>
      <c r="C49" s="40"/>
      <c r="D49" s="41"/>
      <c r="E49" s="45"/>
      <c r="F49" s="16"/>
      <c r="G49" s="225">
        <f t="shared" si="1"/>
        <v>0</v>
      </c>
    </row>
    <row r="50" spans="1:8" ht="69">
      <c r="A50" s="17">
        <v>501</v>
      </c>
      <c r="B50" s="43" t="s">
        <v>68</v>
      </c>
      <c r="C50" s="19" t="s">
        <v>3</v>
      </c>
      <c r="D50" s="31">
        <v>7</v>
      </c>
      <c r="E50" s="21"/>
      <c r="F50" s="16">
        <f t="shared" si="0"/>
        <v>0</v>
      </c>
      <c r="G50" s="225">
        <f t="shared" si="1"/>
        <v>0</v>
      </c>
    </row>
    <row r="51" spans="1:8" ht="41.45">
      <c r="A51" s="17">
        <v>502</v>
      </c>
      <c r="B51" s="46" t="s">
        <v>69</v>
      </c>
      <c r="C51" s="19" t="s">
        <v>3</v>
      </c>
      <c r="D51" s="31">
        <v>2</v>
      </c>
      <c r="E51" s="21"/>
      <c r="F51" s="16">
        <f t="shared" si="0"/>
        <v>0</v>
      </c>
      <c r="G51" s="225">
        <f t="shared" si="1"/>
        <v>0</v>
      </c>
    </row>
    <row r="52" spans="1:8" ht="27.6">
      <c r="A52" s="17">
        <v>205</v>
      </c>
      <c r="B52" s="46" t="s">
        <v>70</v>
      </c>
      <c r="C52" s="19" t="s">
        <v>3</v>
      </c>
      <c r="D52" s="31">
        <v>1</v>
      </c>
      <c r="E52" s="21"/>
      <c r="F52" s="16">
        <f t="shared" si="0"/>
        <v>0</v>
      </c>
      <c r="G52" s="225">
        <f t="shared" si="1"/>
        <v>0</v>
      </c>
    </row>
    <row r="53" spans="1:8" ht="41.45">
      <c r="A53" s="47">
        <v>505</v>
      </c>
      <c r="B53" s="30" t="s">
        <v>71</v>
      </c>
      <c r="C53" s="48" t="s">
        <v>3</v>
      </c>
      <c r="D53" s="49">
        <v>7</v>
      </c>
      <c r="E53" s="50"/>
      <c r="F53" s="16">
        <f t="shared" si="0"/>
        <v>0</v>
      </c>
      <c r="G53" s="225">
        <f t="shared" si="1"/>
        <v>0</v>
      </c>
    </row>
    <row r="54" spans="1:8" ht="55.15">
      <c r="A54" s="17">
        <v>506</v>
      </c>
      <c r="B54" s="46" t="s">
        <v>72</v>
      </c>
      <c r="C54" s="19" t="s">
        <v>3</v>
      </c>
      <c r="D54" s="31">
        <v>1</v>
      </c>
      <c r="E54" s="21"/>
      <c r="F54" s="16">
        <f t="shared" si="0"/>
        <v>0</v>
      </c>
      <c r="G54" s="225">
        <f t="shared" si="1"/>
        <v>0</v>
      </c>
    </row>
    <row r="55" spans="1:8" ht="41.45">
      <c r="A55" s="17">
        <v>507</v>
      </c>
      <c r="B55" s="30" t="s">
        <v>73</v>
      </c>
      <c r="C55" s="19" t="s">
        <v>3</v>
      </c>
      <c r="D55" s="31">
        <v>4</v>
      </c>
      <c r="E55" s="21"/>
      <c r="F55" s="16">
        <f t="shared" si="0"/>
        <v>0</v>
      </c>
      <c r="G55" s="225">
        <f t="shared" si="1"/>
        <v>0</v>
      </c>
    </row>
    <row r="56" spans="1:8">
      <c r="A56" s="17"/>
      <c r="B56" s="30" t="s">
        <v>74</v>
      </c>
      <c r="C56" s="19"/>
      <c r="D56" s="31"/>
      <c r="E56" s="21"/>
      <c r="F56" s="16">
        <f t="shared" si="0"/>
        <v>0</v>
      </c>
      <c r="G56" s="225">
        <f t="shared" si="1"/>
        <v>0</v>
      </c>
    </row>
    <row r="57" spans="1:8" ht="110.45">
      <c r="A57" s="17">
        <v>508</v>
      </c>
      <c r="B57" s="51" t="s">
        <v>75</v>
      </c>
      <c r="C57" s="19" t="s">
        <v>3</v>
      </c>
      <c r="D57" s="31">
        <v>2</v>
      </c>
      <c r="E57" s="21"/>
      <c r="F57" s="16">
        <f t="shared" si="0"/>
        <v>0</v>
      </c>
      <c r="G57" s="225">
        <f t="shared" si="1"/>
        <v>0</v>
      </c>
    </row>
    <row r="58" spans="1:8" ht="69">
      <c r="A58" s="17">
        <v>509</v>
      </c>
      <c r="B58" s="30" t="s">
        <v>76</v>
      </c>
      <c r="C58" s="19" t="s">
        <v>3</v>
      </c>
      <c r="D58" s="31">
        <v>2</v>
      </c>
      <c r="E58" s="21"/>
      <c r="F58" s="16">
        <f t="shared" si="0"/>
        <v>0</v>
      </c>
      <c r="G58" s="225">
        <f t="shared" si="1"/>
        <v>0</v>
      </c>
    </row>
    <row r="59" spans="1:8" ht="69">
      <c r="A59" s="17">
        <v>510</v>
      </c>
      <c r="B59" s="46" t="s">
        <v>77</v>
      </c>
      <c r="C59" s="19" t="s">
        <v>17</v>
      </c>
      <c r="D59" s="31">
        <v>20</v>
      </c>
      <c r="E59" s="21"/>
      <c r="F59" s="16">
        <f t="shared" si="0"/>
        <v>0</v>
      </c>
      <c r="G59" s="225">
        <f t="shared" si="1"/>
        <v>0</v>
      </c>
      <c r="H59" s="52"/>
    </row>
    <row r="60" spans="1:8" ht="55.15">
      <c r="A60" s="17">
        <v>511</v>
      </c>
      <c r="B60" s="46" t="s">
        <v>78</v>
      </c>
      <c r="C60" s="19" t="s">
        <v>36</v>
      </c>
      <c r="D60" s="31">
        <v>2</v>
      </c>
      <c r="E60" s="21"/>
      <c r="F60" s="16">
        <f t="shared" si="0"/>
        <v>0</v>
      </c>
      <c r="G60" s="225">
        <f t="shared" si="1"/>
        <v>0</v>
      </c>
    </row>
    <row r="61" spans="1:8">
      <c r="A61" s="8"/>
      <c r="B61" s="30"/>
      <c r="C61" s="19"/>
      <c r="D61" s="31"/>
      <c r="E61" s="21"/>
      <c r="F61" s="16"/>
      <c r="G61" s="225">
        <f t="shared" si="1"/>
        <v>0</v>
      </c>
    </row>
    <row r="62" spans="1:8">
      <c r="A62" s="22" t="s">
        <v>79</v>
      </c>
      <c r="B62" s="53"/>
      <c r="C62" s="14"/>
      <c r="D62" s="24"/>
      <c r="E62" s="25"/>
      <c r="F62" s="16">
        <f>SUM(F50:F60)</f>
        <v>0</v>
      </c>
      <c r="G62" s="225">
        <f t="shared" si="1"/>
        <v>0</v>
      </c>
    </row>
    <row r="63" spans="1:8" s="28" customFormat="1">
      <c r="A63" s="22"/>
      <c r="B63" s="22"/>
      <c r="C63" s="10"/>
      <c r="D63" s="11"/>
      <c r="E63" s="27"/>
      <c r="F63" s="12"/>
      <c r="G63" s="225">
        <f t="shared" si="1"/>
        <v>0</v>
      </c>
    </row>
    <row r="64" spans="1:8" ht="27.6">
      <c r="A64" s="22" t="s">
        <v>80</v>
      </c>
      <c r="B64" s="26" t="s">
        <v>81</v>
      </c>
      <c r="C64" s="10"/>
      <c r="D64" s="11"/>
      <c r="E64" s="27"/>
      <c r="F64" s="16"/>
      <c r="G64" s="225">
        <f t="shared" si="1"/>
        <v>0</v>
      </c>
    </row>
    <row r="65" spans="1:7" ht="27.6">
      <c r="A65" s="8"/>
      <c r="B65" s="51" t="s">
        <v>82</v>
      </c>
      <c r="C65" s="40"/>
      <c r="D65" s="54"/>
      <c r="E65" s="55"/>
      <c r="F65" s="16"/>
      <c r="G65" s="225">
        <f t="shared" si="1"/>
        <v>0</v>
      </c>
    </row>
    <row r="66" spans="1:7" ht="55.15">
      <c r="A66" s="17">
        <v>602</v>
      </c>
      <c r="B66" s="43" t="s">
        <v>83</v>
      </c>
      <c r="C66" s="19" t="s">
        <v>24</v>
      </c>
      <c r="D66" s="31">
        <v>3.2</v>
      </c>
      <c r="E66" s="21"/>
      <c r="F66" s="16">
        <f t="shared" ref="F66:F111" si="2">E66*D66</f>
        <v>0</v>
      </c>
      <c r="G66" s="225">
        <f t="shared" si="1"/>
        <v>0</v>
      </c>
    </row>
    <row r="67" spans="1:7" ht="55.15">
      <c r="A67" s="17">
        <v>601</v>
      </c>
      <c r="B67" s="30" t="s">
        <v>84</v>
      </c>
      <c r="C67" s="19" t="s">
        <v>36</v>
      </c>
      <c r="D67" s="31">
        <v>181</v>
      </c>
      <c r="E67" s="21"/>
      <c r="F67" s="16">
        <f t="shared" si="2"/>
        <v>0</v>
      </c>
      <c r="G67" s="225">
        <f t="shared" si="1"/>
        <v>0</v>
      </c>
    </row>
    <row r="68" spans="1:7" ht="41.45">
      <c r="A68" s="17">
        <v>603</v>
      </c>
      <c r="B68" s="30" t="s">
        <v>85</v>
      </c>
      <c r="C68" s="19" t="s">
        <v>36</v>
      </c>
      <c r="D68" s="31">
        <v>190</v>
      </c>
      <c r="E68" s="21"/>
      <c r="F68" s="16">
        <f t="shared" si="2"/>
        <v>0</v>
      </c>
      <c r="G68" s="225">
        <f t="shared" si="1"/>
        <v>0</v>
      </c>
    </row>
    <row r="69" spans="1:7">
      <c r="A69" s="17">
        <v>604</v>
      </c>
      <c r="B69" s="30" t="s">
        <v>86</v>
      </c>
      <c r="C69" s="19" t="s">
        <v>87</v>
      </c>
      <c r="D69" s="31">
        <v>54</v>
      </c>
      <c r="E69" s="21"/>
      <c r="F69" s="16">
        <f t="shared" si="2"/>
        <v>0</v>
      </c>
      <c r="G69" s="225">
        <f t="shared" ref="G69:G130" si="3">F69/655.957</f>
        <v>0</v>
      </c>
    </row>
    <row r="70" spans="1:7">
      <c r="A70" s="17"/>
      <c r="B70" s="30"/>
      <c r="C70" s="19"/>
      <c r="D70" s="31"/>
      <c r="E70" s="21"/>
      <c r="F70" s="16">
        <f t="shared" si="2"/>
        <v>0</v>
      </c>
      <c r="G70" s="225">
        <f t="shared" si="3"/>
        <v>0</v>
      </c>
    </row>
    <row r="71" spans="1:7">
      <c r="A71" s="8" t="s">
        <v>88</v>
      </c>
      <c r="B71" s="30"/>
      <c r="C71" s="19"/>
      <c r="D71" s="31"/>
      <c r="E71" s="21"/>
      <c r="F71" s="16">
        <f>SUM(F66:F69)</f>
        <v>0</v>
      </c>
      <c r="G71" s="225">
        <f t="shared" si="3"/>
        <v>0</v>
      </c>
    </row>
    <row r="72" spans="1:7" s="28" customFormat="1">
      <c r="A72" s="22"/>
      <c r="B72" s="26"/>
      <c r="C72" s="10"/>
      <c r="D72" s="11"/>
      <c r="E72" s="27"/>
      <c r="F72" s="12">
        <f t="shared" si="2"/>
        <v>0</v>
      </c>
      <c r="G72" s="225">
        <f t="shared" si="3"/>
        <v>0</v>
      </c>
    </row>
    <row r="73" spans="1:7">
      <c r="A73" s="8" t="s">
        <v>89</v>
      </c>
      <c r="B73" s="39" t="s">
        <v>90</v>
      </c>
      <c r="C73" s="40"/>
      <c r="D73" s="41"/>
      <c r="E73" s="44"/>
      <c r="F73" s="16">
        <f t="shared" si="2"/>
        <v>0</v>
      </c>
      <c r="G73" s="225">
        <f t="shared" si="3"/>
        <v>0</v>
      </c>
    </row>
    <row r="74" spans="1:7" ht="69">
      <c r="A74" s="8" t="s">
        <v>91</v>
      </c>
      <c r="B74" s="43" t="s">
        <v>92</v>
      </c>
      <c r="C74" s="40" t="s">
        <v>93</v>
      </c>
      <c r="D74" s="41">
        <v>1</v>
      </c>
      <c r="E74" s="56"/>
      <c r="F74" s="16">
        <f t="shared" si="2"/>
        <v>0</v>
      </c>
      <c r="G74" s="225">
        <f t="shared" si="3"/>
        <v>0</v>
      </c>
    </row>
    <row r="75" spans="1:7" ht="27.6">
      <c r="A75" s="17"/>
      <c r="B75" s="57" t="s">
        <v>94</v>
      </c>
      <c r="C75" s="19" t="s">
        <v>95</v>
      </c>
      <c r="D75" s="31">
        <v>1</v>
      </c>
      <c r="E75" s="21"/>
      <c r="F75" s="16">
        <f t="shared" si="2"/>
        <v>0</v>
      </c>
      <c r="G75" s="225">
        <f t="shared" si="3"/>
        <v>0</v>
      </c>
    </row>
    <row r="76" spans="1:7" ht="41.45">
      <c r="A76" s="17" t="s">
        <v>96</v>
      </c>
      <c r="B76" s="18" t="s">
        <v>97</v>
      </c>
      <c r="C76" s="19" t="s">
        <v>3</v>
      </c>
      <c r="D76" s="31">
        <v>17</v>
      </c>
      <c r="E76" s="21"/>
      <c r="F76" s="16">
        <f t="shared" si="2"/>
        <v>0</v>
      </c>
      <c r="G76" s="225">
        <f t="shared" si="3"/>
        <v>0</v>
      </c>
    </row>
    <row r="77" spans="1:7" ht="27.6">
      <c r="A77" s="17" t="s">
        <v>98</v>
      </c>
      <c r="B77" s="30" t="s">
        <v>99</v>
      </c>
      <c r="C77" s="19" t="s">
        <v>3</v>
      </c>
      <c r="D77" s="31">
        <v>13</v>
      </c>
      <c r="E77" s="21"/>
      <c r="F77" s="16">
        <f t="shared" si="2"/>
        <v>0</v>
      </c>
      <c r="G77" s="225">
        <f t="shared" si="3"/>
        <v>0</v>
      </c>
    </row>
    <row r="78" spans="1:7" ht="27.6">
      <c r="A78" s="17" t="s">
        <v>100</v>
      </c>
      <c r="B78" s="30" t="s">
        <v>101</v>
      </c>
      <c r="C78" s="19"/>
      <c r="D78" s="31">
        <v>9</v>
      </c>
      <c r="E78" s="21"/>
      <c r="F78" s="16">
        <f t="shared" si="2"/>
        <v>0</v>
      </c>
      <c r="G78" s="225">
        <f t="shared" si="3"/>
        <v>0</v>
      </c>
    </row>
    <row r="79" spans="1:7" ht="27.6">
      <c r="A79" s="17" t="s">
        <v>102</v>
      </c>
      <c r="B79" s="30" t="s">
        <v>103</v>
      </c>
      <c r="C79" s="19" t="s">
        <v>3</v>
      </c>
      <c r="D79" s="31">
        <v>14</v>
      </c>
      <c r="E79" s="21"/>
      <c r="F79" s="16">
        <f t="shared" si="2"/>
        <v>0</v>
      </c>
      <c r="G79" s="225">
        <f t="shared" si="3"/>
        <v>0</v>
      </c>
    </row>
    <row r="80" spans="1:7" ht="69">
      <c r="A80" s="17" t="s">
        <v>104</v>
      </c>
      <c r="B80" s="30" t="s">
        <v>105</v>
      </c>
      <c r="C80" s="19" t="s">
        <v>106</v>
      </c>
      <c r="D80" s="31">
        <v>1</v>
      </c>
      <c r="E80" s="21"/>
      <c r="F80" s="16">
        <f t="shared" si="2"/>
        <v>0</v>
      </c>
      <c r="G80" s="225">
        <f t="shared" si="3"/>
        <v>0</v>
      </c>
    </row>
    <row r="81" spans="1:7" ht="41.45">
      <c r="A81" s="17" t="s">
        <v>107</v>
      </c>
      <c r="B81" s="57" t="s">
        <v>108</v>
      </c>
      <c r="C81" s="58" t="s">
        <v>3</v>
      </c>
      <c r="D81" s="31">
        <v>7</v>
      </c>
      <c r="E81" s="21"/>
      <c r="F81" s="16">
        <f t="shared" si="2"/>
        <v>0</v>
      </c>
      <c r="G81" s="225">
        <f t="shared" si="3"/>
        <v>0</v>
      </c>
    </row>
    <row r="82" spans="1:7">
      <c r="A82" s="17"/>
      <c r="B82" s="57" t="s">
        <v>109</v>
      </c>
      <c r="C82" s="19" t="s">
        <v>3</v>
      </c>
      <c r="D82" s="31">
        <v>7</v>
      </c>
      <c r="E82" s="21"/>
      <c r="F82" s="16">
        <f t="shared" si="2"/>
        <v>0</v>
      </c>
      <c r="G82" s="225">
        <f t="shared" si="3"/>
        <v>0</v>
      </c>
    </row>
    <row r="83" spans="1:7" ht="41.45">
      <c r="A83" s="59"/>
      <c r="B83" s="60" t="s">
        <v>110</v>
      </c>
      <c r="C83" s="14" t="s">
        <v>3</v>
      </c>
      <c r="D83" s="24">
        <v>5</v>
      </c>
      <c r="E83" s="25"/>
      <c r="F83" s="16">
        <f t="shared" si="2"/>
        <v>0</v>
      </c>
      <c r="G83" s="225">
        <f t="shared" si="3"/>
        <v>0</v>
      </c>
    </row>
    <row r="84" spans="1:7">
      <c r="A84" s="22"/>
      <c r="B84" s="23"/>
      <c r="C84" s="14"/>
      <c r="D84" s="24"/>
      <c r="E84" s="25"/>
      <c r="F84" s="16"/>
      <c r="G84" s="225">
        <f t="shared" si="3"/>
        <v>0</v>
      </c>
    </row>
    <row r="85" spans="1:7">
      <c r="A85" s="22" t="s">
        <v>111</v>
      </c>
      <c r="B85" s="23"/>
      <c r="C85" s="14"/>
      <c r="D85" s="24"/>
      <c r="E85" s="25"/>
      <c r="F85" s="16">
        <f>SUM(F74:F83)</f>
        <v>0</v>
      </c>
      <c r="G85" s="225">
        <f t="shared" si="3"/>
        <v>0</v>
      </c>
    </row>
    <row r="86" spans="1:7" s="28" customFormat="1">
      <c r="A86" s="22"/>
      <c r="B86" s="26"/>
      <c r="C86" s="10"/>
      <c r="D86" s="11"/>
      <c r="E86" s="27"/>
      <c r="F86" s="12">
        <f t="shared" si="2"/>
        <v>0</v>
      </c>
      <c r="G86" s="225">
        <f t="shared" si="3"/>
        <v>0</v>
      </c>
    </row>
    <row r="87" spans="1:7">
      <c r="A87" s="22" t="s">
        <v>112</v>
      </c>
      <c r="B87" s="26" t="s">
        <v>113</v>
      </c>
      <c r="C87" s="10"/>
      <c r="D87" s="29"/>
      <c r="E87" s="27"/>
      <c r="F87" s="16"/>
      <c r="G87" s="225">
        <f t="shared" si="3"/>
        <v>0</v>
      </c>
    </row>
    <row r="88" spans="1:7">
      <c r="A88" s="61"/>
      <c r="B88" s="62" t="s">
        <v>114</v>
      </c>
      <c r="C88" s="62"/>
      <c r="D88" s="62"/>
      <c r="E88" s="63"/>
      <c r="F88" s="228"/>
      <c r="G88" s="225">
        <f t="shared" si="3"/>
        <v>0</v>
      </c>
    </row>
    <row r="89" spans="1:7" ht="27.6">
      <c r="A89" s="61">
        <v>801</v>
      </c>
      <c r="B89" s="64" t="s">
        <v>115</v>
      </c>
      <c r="C89" s="58" t="s">
        <v>87</v>
      </c>
      <c r="D89" s="58">
        <v>16</v>
      </c>
      <c r="E89" s="58"/>
      <c r="F89" s="196">
        <f t="shared" ref="F89" si="4">D89*E89</f>
        <v>0</v>
      </c>
      <c r="G89" s="225">
        <f t="shared" si="3"/>
        <v>0</v>
      </c>
    </row>
    <row r="90" spans="1:7" ht="27.6">
      <c r="A90" s="61">
        <v>802</v>
      </c>
      <c r="B90" s="46" t="s">
        <v>116</v>
      </c>
      <c r="C90" s="58" t="s">
        <v>87</v>
      </c>
      <c r="D90" s="65">
        <v>22.7</v>
      </c>
      <c r="E90" s="66"/>
      <c r="F90" s="197">
        <f>D90*E90</f>
        <v>0</v>
      </c>
      <c r="G90" s="225">
        <f t="shared" si="3"/>
        <v>0</v>
      </c>
    </row>
    <row r="91" spans="1:7" ht="55.15">
      <c r="A91" s="61">
        <v>803</v>
      </c>
      <c r="B91" s="46" t="s">
        <v>117</v>
      </c>
      <c r="C91" s="58" t="s">
        <v>3</v>
      </c>
      <c r="D91" s="65">
        <v>4</v>
      </c>
      <c r="E91" s="66"/>
      <c r="F91" s="197">
        <f t="shared" ref="F91:F93" si="5">D91*E91</f>
        <v>0</v>
      </c>
      <c r="G91" s="225">
        <f t="shared" si="3"/>
        <v>0</v>
      </c>
    </row>
    <row r="92" spans="1:7" ht="41.45">
      <c r="A92" s="61">
        <v>804</v>
      </c>
      <c r="B92" s="46" t="s">
        <v>118</v>
      </c>
      <c r="C92" s="58" t="s">
        <v>24</v>
      </c>
      <c r="D92" s="58"/>
      <c r="E92" s="66"/>
      <c r="F92" s="197">
        <f t="shared" si="5"/>
        <v>0</v>
      </c>
      <c r="G92" s="225">
        <f t="shared" si="3"/>
        <v>0</v>
      </c>
    </row>
    <row r="93" spans="1:7" ht="41.45">
      <c r="A93" s="61">
        <v>805</v>
      </c>
      <c r="B93" s="46" t="s">
        <v>119</v>
      </c>
      <c r="C93" s="58" t="s">
        <v>3</v>
      </c>
      <c r="D93" s="67">
        <v>1</v>
      </c>
      <c r="E93" s="66"/>
      <c r="F93" s="197">
        <f t="shared" si="5"/>
        <v>0</v>
      </c>
      <c r="G93" s="225">
        <f t="shared" si="3"/>
        <v>0</v>
      </c>
    </row>
    <row r="94" spans="1:7">
      <c r="A94" s="61"/>
      <c r="B94" s="46"/>
      <c r="C94" s="58"/>
      <c r="D94" s="58"/>
      <c r="E94" s="66"/>
      <c r="F94" s="197">
        <f t="shared" si="2"/>
        <v>0</v>
      </c>
      <c r="G94" s="225">
        <f t="shared" si="3"/>
        <v>0</v>
      </c>
    </row>
    <row r="95" spans="1:7">
      <c r="A95" s="22" t="s">
        <v>120</v>
      </c>
      <c r="B95" s="26"/>
      <c r="C95" s="10"/>
      <c r="D95" s="29"/>
      <c r="E95" s="68"/>
      <c r="F95" s="16">
        <f>SUM(F89:F93)</f>
        <v>0</v>
      </c>
      <c r="G95" s="225">
        <f t="shared" si="3"/>
        <v>0</v>
      </c>
    </row>
    <row r="96" spans="1:7" s="28" customFormat="1">
      <c r="A96" s="22"/>
      <c r="B96" s="26"/>
      <c r="C96" s="10"/>
      <c r="D96" s="29"/>
      <c r="E96" s="68"/>
      <c r="F96" s="12"/>
      <c r="G96" s="225">
        <f t="shared" si="3"/>
        <v>0</v>
      </c>
    </row>
    <row r="97" spans="1:8">
      <c r="A97" s="22" t="s">
        <v>121</v>
      </c>
      <c r="B97" s="26" t="s">
        <v>122</v>
      </c>
      <c r="C97" s="10"/>
      <c r="D97" s="29"/>
      <c r="E97" s="68"/>
      <c r="F97" s="16">
        <f t="shared" si="2"/>
        <v>0</v>
      </c>
      <c r="G97" s="225">
        <f t="shared" si="3"/>
        <v>0</v>
      </c>
    </row>
    <row r="98" spans="1:8">
      <c r="A98" s="8" t="s">
        <v>123</v>
      </c>
      <c r="B98" s="43" t="s">
        <v>124</v>
      </c>
      <c r="C98" s="40" t="s">
        <v>93</v>
      </c>
      <c r="D98" s="41">
        <v>1</v>
      </c>
      <c r="E98" s="45"/>
      <c r="F98" s="16">
        <f t="shared" si="2"/>
        <v>0</v>
      </c>
      <c r="G98" s="225">
        <f t="shared" si="3"/>
        <v>0</v>
      </c>
    </row>
    <row r="99" spans="1:8">
      <c r="A99" s="17"/>
      <c r="B99" s="30" t="s">
        <v>61</v>
      </c>
      <c r="C99" s="19"/>
      <c r="D99" s="31"/>
      <c r="E99" s="21"/>
      <c r="F99" s="16">
        <f t="shared" si="2"/>
        <v>0</v>
      </c>
      <c r="G99" s="225">
        <f t="shared" si="3"/>
        <v>0</v>
      </c>
    </row>
    <row r="100" spans="1:8" ht="69">
      <c r="A100" s="17" t="s">
        <v>125</v>
      </c>
      <c r="B100" s="43" t="s">
        <v>126</v>
      </c>
      <c r="C100" s="19" t="s">
        <v>3</v>
      </c>
      <c r="D100" s="31">
        <v>2</v>
      </c>
      <c r="E100" s="21"/>
      <c r="F100" s="16">
        <f t="shared" si="2"/>
        <v>0</v>
      </c>
      <c r="G100" s="225">
        <f t="shared" si="3"/>
        <v>0</v>
      </c>
    </row>
    <row r="101" spans="1:8" ht="41.45">
      <c r="A101" s="17" t="s">
        <v>127</v>
      </c>
      <c r="B101" s="30" t="s">
        <v>128</v>
      </c>
      <c r="C101" s="19" t="s">
        <v>3</v>
      </c>
      <c r="D101" s="31">
        <v>2</v>
      </c>
      <c r="E101" s="21"/>
      <c r="F101" s="16">
        <f t="shared" si="2"/>
        <v>0</v>
      </c>
      <c r="G101" s="225">
        <f t="shared" si="3"/>
        <v>0</v>
      </c>
      <c r="H101" s="52"/>
    </row>
    <row r="102" spans="1:8">
      <c r="A102" s="17" t="s">
        <v>129</v>
      </c>
      <c r="B102" s="30" t="s">
        <v>130</v>
      </c>
      <c r="C102" s="19" t="s">
        <v>3</v>
      </c>
      <c r="D102" s="31">
        <v>2</v>
      </c>
      <c r="E102" s="21"/>
      <c r="F102" s="16">
        <f t="shared" si="2"/>
        <v>0</v>
      </c>
      <c r="G102" s="225">
        <f t="shared" si="3"/>
        <v>0</v>
      </c>
    </row>
    <row r="103" spans="1:8" ht="41.45">
      <c r="A103" s="17">
        <v>911</v>
      </c>
      <c r="B103" s="30" t="s">
        <v>131</v>
      </c>
      <c r="C103" s="19" t="s">
        <v>93</v>
      </c>
      <c r="D103" s="31">
        <v>1</v>
      </c>
      <c r="E103" s="21"/>
      <c r="F103" s="16">
        <f t="shared" si="2"/>
        <v>0</v>
      </c>
      <c r="G103" s="225">
        <f t="shared" si="3"/>
        <v>0</v>
      </c>
    </row>
    <row r="104" spans="1:8">
      <c r="A104" s="17"/>
      <c r="B104" s="30"/>
      <c r="C104" s="19"/>
      <c r="D104" s="31"/>
      <c r="E104" s="21"/>
      <c r="F104" s="16">
        <f t="shared" si="2"/>
        <v>0</v>
      </c>
      <c r="G104" s="225">
        <f t="shared" si="3"/>
        <v>0</v>
      </c>
    </row>
    <row r="105" spans="1:8">
      <c r="A105" s="8" t="s">
        <v>132</v>
      </c>
      <c r="B105" s="30"/>
      <c r="C105" s="19"/>
      <c r="D105" s="31"/>
      <c r="E105" s="21"/>
      <c r="F105" s="16">
        <f>SUM(F98:F103)</f>
        <v>0</v>
      </c>
      <c r="G105" s="225">
        <f t="shared" si="3"/>
        <v>0</v>
      </c>
    </row>
    <row r="106" spans="1:8" s="28" customFormat="1">
      <c r="A106" s="22"/>
      <c r="B106" s="26"/>
      <c r="C106" s="10"/>
      <c r="D106" s="11"/>
      <c r="E106" s="27"/>
      <c r="F106" s="12">
        <f t="shared" si="2"/>
        <v>0</v>
      </c>
      <c r="G106" s="225">
        <f t="shared" si="3"/>
        <v>0</v>
      </c>
    </row>
    <row r="107" spans="1:8">
      <c r="A107" s="8" t="s">
        <v>133</v>
      </c>
      <c r="B107" s="69" t="s">
        <v>134</v>
      </c>
      <c r="C107" s="10"/>
      <c r="D107" s="11"/>
      <c r="E107" s="68"/>
      <c r="F107" s="16">
        <f t="shared" si="2"/>
        <v>0</v>
      </c>
      <c r="G107" s="225">
        <f t="shared" si="3"/>
        <v>0</v>
      </c>
    </row>
    <row r="108" spans="1:8">
      <c r="A108" s="8"/>
      <c r="B108" s="9"/>
      <c r="C108" s="10"/>
      <c r="D108" s="11"/>
      <c r="E108" s="12"/>
      <c r="F108" s="16">
        <f t="shared" si="2"/>
        <v>0</v>
      </c>
      <c r="G108" s="225">
        <f t="shared" si="3"/>
        <v>0</v>
      </c>
    </row>
    <row r="109" spans="1:8" ht="41.45">
      <c r="A109" s="17" t="s">
        <v>135</v>
      </c>
      <c r="B109" s="30" t="s">
        <v>136</v>
      </c>
      <c r="C109" s="19" t="s">
        <v>36</v>
      </c>
      <c r="D109" s="31">
        <v>644</v>
      </c>
      <c r="E109" s="21"/>
      <c r="F109" s="16">
        <f t="shared" si="2"/>
        <v>0</v>
      </c>
      <c r="G109" s="225">
        <f t="shared" si="3"/>
        <v>0</v>
      </c>
    </row>
    <row r="110" spans="1:8" ht="27.6">
      <c r="A110" s="17" t="s">
        <v>137</v>
      </c>
      <c r="B110" s="30" t="s">
        <v>138</v>
      </c>
      <c r="C110" s="19" t="s">
        <v>36</v>
      </c>
      <c r="D110" s="31">
        <v>150</v>
      </c>
      <c r="E110" s="21"/>
      <c r="F110" s="16">
        <f t="shared" si="2"/>
        <v>0</v>
      </c>
      <c r="G110" s="225">
        <f t="shared" si="3"/>
        <v>0</v>
      </c>
    </row>
    <row r="111" spans="1:8" ht="96.6">
      <c r="A111" s="17" t="s">
        <v>139</v>
      </c>
      <c r="B111" s="30" t="s">
        <v>140</v>
      </c>
      <c r="C111" s="19" t="s">
        <v>36</v>
      </c>
      <c r="D111" s="31">
        <v>43.218000000000004</v>
      </c>
      <c r="E111" s="21"/>
      <c r="F111" s="16">
        <f t="shared" si="2"/>
        <v>0</v>
      </c>
      <c r="G111" s="225">
        <f t="shared" si="3"/>
        <v>0</v>
      </c>
    </row>
    <row r="112" spans="1:8">
      <c r="A112" s="17"/>
      <c r="B112" s="30"/>
      <c r="C112" s="19"/>
      <c r="D112" s="31"/>
      <c r="E112" s="21"/>
      <c r="F112" s="16"/>
      <c r="G112" s="225">
        <f t="shared" si="3"/>
        <v>0</v>
      </c>
    </row>
    <row r="113" spans="1:7">
      <c r="A113" s="8" t="s">
        <v>141</v>
      </c>
      <c r="B113" s="18"/>
      <c r="C113" s="19"/>
      <c r="D113" s="31"/>
      <c r="E113" s="21"/>
      <c r="F113" s="188">
        <f>SUM(F108:F111)</f>
        <v>0</v>
      </c>
      <c r="G113" s="225">
        <f t="shared" si="3"/>
        <v>0</v>
      </c>
    </row>
    <row r="114" spans="1:7">
      <c r="A114" s="22"/>
      <c r="B114" s="26"/>
      <c r="C114" s="10"/>
      <c r="D114" s="11"/>
      <c r="E114" s="68"/>
      <c r="F114" s="68"/>
      <c r="G114" s="225">
        <f t="shared" si="3"/>
        <v>0</v>
      </c>
    </row>
    <row r="115" spans="1:7">
      <c r="A115" s="22"/>
      <c r="B115" s="26" t="s">
        <v>142</v>
      </c>
      <c r="C115" s="10"/>
      <c r="D115" s="29"/>
      <c r="E115" s="68"/>
      <c r="F115" s="68">
        <f>SUM(F113+F105+F95+F85+F71+F62+F46+F36+F20+F12)</f>
        <v>0</v>
      </c>
      <c r="G115" s="225">
        <f t="shared" si="3"/>
        <v>0</v>
      </c>
    </row>
    <row r="116" spans="1:7" ht="14.45" thickBot="1">
      <c r="A116" s="70"/>
      <c r="B116" s="71"/>
      <c r="C116" s="72"/>
      <c r="D116" s="73"/>
      <c r="E116" s="74"/>
      <c r="F116" s="229"/>
      <c r="G116" s="225">
        <f t="shared" si="3"/>
        <v>0</v>
      </c>
    </row>
    <row r="117" spans="1:7">
      <c r="A117" s="75"/>
      <c r="B117" s="76"/>
      <c r="C117" s="77"/>
      <c r="D117" s="78"/>
      <c r="E117" s="79"/>
      <c r="F117" s="79"/>
      <c r="G117" s="251">
        <f t="shared" si="3"/>
        <v>0</v>
      </c>
    </row>
    <row r="118" spans="1:7" ht="27.6">
      <c r="A118" s="246" t="s">
        <v>143</v>
      </c>
      <c r="B118" s="247" t="s">
        <v>144</v>
      </c>
      <c r="C118" s="248"/>
      <c r="D118" s="249"/>
      <c r="E118" s="250"/>
      <c r="F118" s="250"/>
      <c r="G118" s="225">
        <f t="shared" si="3"/>
        <v>0</v>
      </c>
    </row>
    <row r="119" spans="1:7">
      <c r="A119" s="252">
        <v>100</v>
      </c>
      <c r="B119" s="253" t="s">
        <v>145</v>
      </c>
      <c r="C119" s="254"/>
      <c r="D119" s="255"/>
      <c r="E119" s="256"/>
      <c r="F119" s="257"/>
      <c r="G119" s="258">
        <f t="shared" si="3"/>
        <v>0</v>
      </c>
    </row>
    <row r="120" spans="1:7">
      <c r="A120" s="87">
        <v>100</v>
      </c>
      <c r="B120" s="51" t="s">
        <v>146</v>
      </c>
      <c r="C120" s="88" t="s">
        <v>24</v>
      </c>
      <c r="D120" s="89">
        <f>0.8*0.8*0.8*15+(2.79*2+1)*0.5*0.8*5+3.2*4*0.5*0.8*2</f>
        <v>31.080000000000005</v>
      </c>
      <c r="E120" s="90"/>
      <c r="F120" s="230">
        <f>E120*D120</f>
        <v>0</v>
      </c>
      <c r="G120" s="225">
        <f t="shared" si="3"/>
        <v>0</v>
      </c>
    </row>
    <row r="121" spans="1:7">
      <c r="A121" s="91">
        <v>101</v>
      </c>
      <c r="B121" s="30" t="s">
        <v>147</v>
      </c>
      <c r="C121" s="92" t="s">
        <v>24</v>
      </c>
      <c r="D121" s="93">
        <f>D120-(0.2*0.5+0.14*0.6)*(2.79*2*5+3.2*4*2+2)-15*0.8*0.8*0.2-15*0.14*0.14*0.6</f>
        <v>18.771600000000003</v>
      </c>
      <c r="E121" s="94"/>
      <c r="F121" s="231">
        <f>E121*D121</f>
        <v>0</v>
      </c>
      <c r="G121" s="225">
        <f t="shared" si="3"/>
        <v>0</v>
      </c>
    </row>
    <row r="122" spans="1:7">
      <c r="A122" s="91">
        <v>102</v>
      </c>
      <c r="B122" s="30" t="s">
        <v>148</v>
      </c>
      <c r="C122" s="92" t="s">
        <v>24</v>
      </c>
      <c r="D122" s="93">
        <f>(2.79*2+0.14)*(3.2*4+0.14*3)*0.2</f>
        <v>15.12368</v>
      </c>
      <c r="E122" s="94"/>
      <c r="F122" s="231">
        <f>E122*D122</f>
        <v>0</v>
      </c>
      <c r="G122" s="225">
        <f t="shared" si="3"/>
        <v>0</v>
      </c>
    </row>
    <row r="123" spans="1:7">
      <c r="A123" s="91"/>
      <c r="B123" s="30"/>
      <c r="C123" s="92"/>
      <c r="D123" s="93"/>
      <c r="E123" s="94"/>
      <c r="F123" s="231"/>
      <c r="G123" s="225">
        <f t="shared" si="3"/>
        <v>0</v>
      </c>
    </row>
    <row r="124" spans="1:7">
      <c r="A124" s="91"/>
      <c r="B124" s="30" t="s">
        <v>149</v>
      </c>
      <c r="C124" s="92"/>
      <c r="D124" s="93"/>
      <c r="E124" s="94"/>
      <c r="F124" s="231">
        <f>SUM(F120:F122)</f>
        <v>0</v>
      </c>
      <c r="G124" s="225">
        <f t="shared" si="3"/>
        <v>0</v>
      </c>
    </row>
    <row r="125" spans="1:7">
      <c r="A125" s="91"/>
      <c r="B125" s="95"/>
      <c r="C125" s="92"/>
      <c r="D125" s="93"/>
      <c r="E125" s="94"/>
      <c r="F125" s="232"/>
      <c r="G125" s="225">
        <f t="shared" si="3"/>
        <v>0</v>
      </c>
    </row>
    <row r="126" spans="1:7">
      <c r="A126" s="91">
        <v>200</v>
      </c>
      <c r="B126" s="95" t="s">
        <v>150</v>
      </c>
      <c r="C126" s="92"/>
      <c r="D126" s="93"/>
      <c r="E126" s="94"/>
      <c r="F126" s="232"/>
      <c r="G126" s="225">
        <f t="shared" si="3"/>
        <v>0</v>
      </c>
    </row>
    <row r="127" spans="1:7">
      <c r="A127" s="39">
        <v>201</v>
      </c>
      <c r="B127" s="33" t="s">
        <v>151</v>
      </c>
      <c r="C127" s="96" t="s">
        <v>36</v>
      </c>
      <c r="D127" s="97">
        <v>50</v>
      </c>
      <c r="E127" s="98"/>
      <c r="F127" s="233">
        <f>E127*D127</f>
        <v>0</v>
      </c>
      <c r="G127" s="225">
        <f t="shared" si="3"/>
        <v>0</v>
      </c>
    </row>
    <row r="128" spans="1:7" ht="27.6">
      <c r="A128" s="99">
        <v>202</v>
      </c>
      <c r="B128" s="32" t="s">
        <v>152</v>
      </c>
      <c r="C128" s="96" t="s">
        <v>24</v>
      </c>
      <c r="D128" s="97">
        <f>0.5*0.2*((2.79*2+2)+(3.2*4+0.14*3))+0.8*0.8*0.2*15</f>
        <v>4</v>
      </c>
      <c r="E128" s="100"/>
      <c r="F128" s="234">
        <f>E128*D128</f>
        <v>0</v>
      </c>
      <c r="G128" s="225">
        <f t="shared" si="3"/>
        <v>0</v>
      </c>
    </row>
    <row r="129" spans="1:7" ht="27.6">
      <c r="A129" s="99">
        <v>203</v>
      </c>
      <c r="B129" s="32" t="s">
        <v>153</v>
      </c>
      <c r="C129" s="96" t="s">
        <v>51</v>
      </c>
      <c r="D129" s="101">
        <f>(3.46+4.18)*0.5*15*0.14*0.14+H129*0.14*0.2</f>
        <v>1.1230800000000001</v>
      </c>
      <c r="E129" s="102"/>
      <c r="F129" s="234">
        <f>E129*D129</f>
        <v>0</v>
      </c>
      <c r="G129" s="225">
        <f t="shared" si="3"/>
        <v>0</v>
      </c>
    </row>
    <row r="130" spans="1:7" ht="27.6">
      <c r="A130" s="99">
        <v>204</v>
      </c>
      <c r="B130" s="32" t="s">
        <v>154</v>
      </c>
      <c r="C130" s="96" t="s">
        <v>51</v>
      </c>
      <c r="D130" s="101">
        <v>2.4</v>
      </c>
      <c r="E130" s="102"/>
      <c r="F130" s="234">
        <f>E130*D130</f>
        <v>0</v>
      </c>
      <c r="G130" s="225">
        <f t="shared" si="3"/>
        <v>0</v>
      </c>
    </row>
    <row r="131" spans="1:7" ht="27.6">
      <c r="A131" s="99">
        <v>205</v>
      </c>
      <c r="B131" s="30" t="s">
        <v>155</v>
      </c>
      <c r="C131" s="92" t="s">
        <v>36</v>
      </c>
      <c r="D131" s="93">
        <f>(3*(2.79*2+0.14+2)+2*(3.2*4+0.14*3))*0.7</f>
        <v>34.72</v>
      </c>
      <c r="E131" s="94"/>
      <c r="F131" s="234">
        <f>E131*D131</f>
        <v>0</v>
      </c>
      <c r="G131" s="225">
        <f t="shared" ref="G131:G194" si="6">F131/655.957</f>
        <v>0</v>
      </c>
    </row>
    <row r="132" spans="1:7" ht="41.45">
      <c r="A132" s="99"/>
      <c r="B132" s="30" t="s">
        <v>156</v>
      </c>
      <c r="C132" s="92" t="s">
        <v>51</v>
      </c>
      <c r="D132" s="93">
        <v>2.4</v>
      </c>
      <c r="E132" s="94"/>
      <c r="F132" s="234">
        <f t="shared" ref="F132:F133" si="7">E132*D132</f>
        <v>0</v>
      </c>
      <c r="G132" s="225">
        <f t="shared" si="6"/>
        <v>0</v>
      </c>
    </row>
    <row r="133" spans="1:7" ht="27.6">
      <c r="A133" s="99"/>
      <c r="B133" s="30" t="s">
        <v>157</v>
      </c>
      <c r="C133" s="92" t="s">
        <v>51</v>
      </c>
      <c r="D133" s="93">
        <v>1.5</v>
      </c>
      <c r="E133" s="94"/>
      <c r="F133" s="234">
        <f t="shared" si="7"/>
        <v>0</v>
      </c>
      <c r="G133" s="225">
        <f t="shared" si="6"/>
        <v>0</v>
      </c>
    </row>
    <row r="134" spans="1:7" ht="41.45">
      <c r="A134" s="99">
        <v>206</v>
      </c>
      <c r="B134" s="30" t="s">
        <v>158</v>
      </c>
      <c r="C134" s="92" t="s">
        <v>17</v>
      </c>
      <c r="D134" s="93">
        <v>6</v>
      </c>
      <c r="E134" s="94"/>
      <c r="F134" s="234">
        <f>E134*D134</f>
        <v>0</v>
      </c>
      <c r="G134" s="225">
        <f t="shared" si="6"/>
        <v>0</v>
      </c>
    </row>
    <row r="135" spans="1:7" ht="27.6">
      <c r="A135" s="99">
        <v>207</v>
      </c>
      <c r="B135" s="30" t="s">
        <v>159</v>
      </c>
      <c r="C135" s="92" t="s">
        <v>36</v>
      </c>
      <c r="D135" s="93">
        <v>12</v>
      </c>
      <c r="E135" s="94"/>
      <c r="F135" s="234">
        <f>E135*D135</f>
        <v>0</v>
      </c>
      <c r="G135" s="225">
        <f t="shared" si="6"/>
        <v>0</v>
      </c>
    </row>
    <row r="136" spans="1:7" ht="55.15">
      <c r="A136" s="99">
        <v>208</v>
      </c>
      <c r="B136" s="30" t="s">
        <v>160</v>
      </c>
      <c r="C136" s="92" t="s">
        <v>51</v>
      </c>
      <c r="D136" s="93">
        <v>0.25</v>
      </c>
      <c r="E136" s="94"/>
      <c r="F136" s="234">
        <f t="shared" ref="F136:F137" si="8">E136*D136</f>
        <v>0</v>
      </c>
      <c r="G136" s="225">
        <f t="shared" si="6"/>
        <v>0</v>
      </c>
    </row>
    <row r="137" spans="1:7" ht="82.9">
      <c r="A137" s="99">
        <v>209</v>
      </c>
      <c r="B137" s="30" t="s">
        <v>161</v>
      </c>
      <c r="C137" s="92" t="s">
        <v>51</v>
      </c>
      <c r="D137" s="93">
        <v>12</v>
      </c>
      <c r="E137" s="94"/>
      <c r="F137" s="234">
        <f t="shared" si="8"/>
        <v>0</v>
      </c>
      <c r="G137" s="225">
        <f t="shared" si="6"/>
        <v>0</v>
      </c>
    </row>
    <row r="138" spans="1:7">
      <c r="A138" s="99"/>
      <c r="B138" s="30"/>
      <c r="C138" s="92"/>
      <c r="D138" s="93"/>
      <c r="E138" s="94"/>
      <c r="F138" s="234"/>
      <c r="G138" s="225">
        <f t="shared" si="6"/>
        <v>0</v>
      </c>
    </row>
    <row r="139" spans="1:7">
      <c r="A139" s="91"/>
      <c r="B139" s="95" t="s">
        <v>162</v>
      </c>
      <c r="C139" s="92"/>
      <c r="D139" s="93"/>
      <c r="E139" s="94"/>
      <c r="F139" s="232">
        <f>SUM(F127:F137)</f>
        <v>0</v>
      </c>
      <c r="G139" s="225">
        <f t="shared" si="6"/>
        <v>0</v>
      </c>
    </row>
    <row r="140" spans="1:7">
      <c r="A140" s="91"/>
      <c r="B140" s="95"/>
      <c r="C140" s="92"/>
      <c r="D140" s="93"/>
      <c r="E140" s="94"/>
      <c r="F140" s="232"/>
      <c r="G140" s="225">
        <f t="shared" si="6"/>
        <v>0</v>
      </c>
    </row>
    <row r="141" spans="1:7">
      <c r="A141" s="87">
        <v>300</v>
      </c>
      <c r="B141" s="51" t="s">
        <v>163</v>
      </c>
      <c r="C141" s="87"/>
      <c r="D141" s="103"/>
      <c r="E141" s="104"/>
      <c r="F141" s="235"/>
      <c r="G141" s="225">
        <f t="shared" si="6"/>
        <v>0</v>
      </c>
    </row>
    <row r="142" spans="1:7">
      <c r="A142" s="61">
        <v>801</v>
      </c>
      <c r="B142" s="46" t="s">
        <v>115</v>
      </c>
      <c r="C142" s="58" t="s">
        <v>87</v>
      </c>
      <c r="D142" s="65">
        <v>16</v>
      </c>
      <c r="E142" s="66"/>
      <c r="F142" s="197">
        <f t="shared" ref="F142" si="9">D142*E142</f>
        <v>0</v>
      </c>
      <c r="G142" s="225">
        <f t="shared" si="6"/>
        <v>0</v>
      </c>
    </row>
    <row r="143" spans="1:7" ht="27.6">
      <c r="A143" s="61">
        <v>802</v>
      </c>
      <c r="B143" s="46" t="s">
        <v>164</v>
      </c>
      <c r="C143" s="58" t="s">
        <v>87</v>
      </c>
      <c r="D143" s="65">
        <v>13.6</v>
      </c>
      <c r="E143" s="66"/>
      <c r="F143" s="197">
        <f>D143*E143</f>
        <v>0</v>
      </c>
      <c r="G143" s="225">
        <f t="shared" si="6"/>
        <v>0</v>
      </c>
    </row>
    <row r="144" spans="1:7" ht="55.15">
      <c r="A144" s="61">
        <v>803</v>
      </c>
      <c r="B144" s="46" t="s">
        <v>117</v>
      </c>
      <c r="C144" s="58" t="s">
        <v>3</v>
      </c>
      <c r="D144" s="58">
        <v>1</v>
      </c>
      <c r="E144" s="66"/>
      <c r="F144" s="197">
        <f t="shared" ref="F144:F145" si="10">D144*E144</f>
        <v>0</v>
      </c>
      <c r="G144" s="225">
        <f t="shared" si="6"/>
        <v>0</v>
      </c>
    </row>
    <row r="145" spans="1:7" ht="27.6">
      <c r="A145" s="61"/>
      <c r="B145" s="46" t="s">
        <v>165</v>
      </c>
      <c r="C145" s="58" t="s">
        <v>3</v>
      </c>
      <c r="D145" s="58">
        <v>1</v>
      </c>
      <c r="E145" s="66"/>
      <c r="F145" s="197">
        <f t="shared" si="10"/>
        <v>0</v>
      </c>
      <c r="G145" s="225">
        <f t="shared" si="6"/>
        <v>0</v>
      </c>
    </row>
    <row r="146" spans="1:7" ht="14.45">
      <c r="A146" s="105"/>
      <c r="B146" s="106"/>
      <c r="C146" s="107"/>
      <c r="D146" s="107"/>
      <c r="E146" s="108"/>
      <c r="F146" s="205"/>
      <c r="G146" s="225">
        <f t="shared" si="6"/>
        <v>0</v>
      </c>
    </row>
    <row r="147" spans="1:7">
      <c r="A147" s="109"/>
      <c r="B147" s="95" t="s">
        <v>166</v>
      </c>
      <c r="C147" s="110"/>
      <c r="D147" s="111"/>
      <c r="E147" s="112"/>
      <c r="F147" s="236">
        <f>SUM(F142:F145)</f>
        <v>0</v>
      </c>
      <c r="G147" s="225">
        <f t="shared" si="6"/>
        <v>0</v>
      </c>
    </row>
    <row r="148" spans="1:7">
      <c r="A148" s="39"/>
      <c r="B148" s="95"/>
      <c r="C148" s="84"/>
      <c r="D148" s="85"/>
      <c r="E148" s="86"/>
      <c r="F148" s="237"/>
      <c r="G148" s="225">
        <f t="shared" si="6"/>
        <v>0</v>
      </c>
    </row>
    <row r="149" spans="1:7">
      <c r="A149" s="113">
        <v>400</v>
      </c>
      <c r="B149" s="51" t="s">
        <v>167</v>
      </c>
      <c r="C149" s="113"/>
      <c r="D149" s="114"/>
      <c r="E149" s="115"/>
      <c r="F149" s="238"/>
      <c r="G149" s="225">
        <f t="shared" si="6"/>
        <v>0</v>
      </c>
    </row>
    <row r="150" spans="1:7" ht="41.45">
      <c r="A150" s="91">
        <v>401</v>
      </c>
      <c r="B150" s="30" t="s">
        <v>168</v>
      </c>
      <c r="C150" s="110" t="s">
        <v>11</v>
      </c>
      <c r="D150" s="111" t="s">
        <v>11</v>
      </c>
      <c r="E150" s="112"/>
      <c r="F150" s="239">
        <f>E150</f>
        <v>0</v>
      </c>
      <c r="G150" s="225">
        <f t="shared" si="6"/>
        <v>0</v>
      </c>
    </row>
    <row r="151" spans="1:7">
      <c r="A151" s="91">
        <v>402</v>
      </c>
      <c r="B151" s="30" t="s">
        <v>169</v>
      </c>
      <c r="C151" s="110" t="s">
        <v>11</v>
      </c>
      <c r="D151" s="111" t="s">
        <v>11</v>
      </c>
      <c r="E151" s="112"/>
      <c r="F151" s="239">
        <f>E151</f>
        <v>0</v>
      </c>
      <c r="G151" s="225">
        <f t="shared" si="6"/>
        <v>0</v>
      </c>
    </row>
    <row r="152" spans="1:7" ht="27.6">
      <c r="A152" s="91">
        <v>403</v>
      </c>
      <c r="B152" s="51" t="s">
        <v>170</v>
      </c>
      <c r="C152" s="110"/>
      <c r="D152" s="111"/>
      <c r="E152" s="112"/>
      <c r="F152" s="239"/>
      <c r="G152" s="225">
        <f t="shared" si="6"/>
        <v>0</v>
      </c>
    </row>
    <row r="153" spans="1:7" ht="27.6">
      <c r="A153" s="91">
        <v>404</v>
      </c>
      <c r="B153" s="30" t="s">
        <v>101</v>
      </c>
      <c r="C153" s="19" t="s">
        <v>171</v>
      </c>
      <c r="D153" s="31">
        <v>4</v>
      </c>
      <c r="E153" s="21"/>
      <c r="F153" s="16">
        <f t="shared" ref="F153" si="11">E153*D153</f>
        <v>0</v>
      </c>
      <c r="G153" s="225">
        <f t="shared" si="6"/>
        <v>0</v>
      </c>
    </row>
    <row r="154" spans="1:7">
      <c r="A154" s="91">
        <v>405</v>
      </c>
      <c r="B154" s="30" t="s">
        <v>172</v>
      </c>
      <c r="C154" s="110" t="s">
        <v>3</v>
      </c>
      <c r="D154" s="111">
        <v>1</v>
      </c>
      <c r="E154" s="112"/>
      <c r="F154" s="239">
        <f>E154*D154</f>
        <v>0</v>
      </c>
      <c r="G154" s="225">
        <f t="shared" si="6"/>
        <v>0</v>
      </c>
    </row>
    <row r="155" spans="1:7">
      <c r="A155" s="91"/>
      <c r="B155" s="30"/>
      <c r="C155" s="110"/>
      <c r="D155" s="111"/>
      <c r="E155" s="112"/>
      <c r="F155" s="239"/>
      <c r="G155" s="225">
        <f t="shared" si="6"/>
        <v>0</v>
      </c>
    </row>
    <row r="156" spans="1:7">
      <c r="A156" s="109"/>
      <c r="B156" s="95" t="s">
        <v>173</v>
      </c>
      <c r="C156" s="110"/>
      <c r="D156" s="111"/>
      <c r="E156" s="112"/>
      <c r="F156" s="236">
        <f>SUM(F150:F154)</f>
        <v>0</v>
      </c>
      <c r="G156" s="225">
        <f t="shared" si="6"/>
        <v>0</v>
      </c>
    </row>
    <row r="157" spans="1:7">
      <c r="A157" s="109"/>
      <c r="B157" s="95"/>
      <c r="C157" s="110"/>
      <c r="D157" s="111"/>
      <c r="E157" s="112"/>
      <c r="F157" s="236"/>
      <c r="G157" s="225">
        <f t="shared" si="6"/>
        <v>0</v>
      </c>
    </row>
    <row r="158" spans="1:7" ht="41.45">
      <c r="A158" s="109">
        <v>501</v>
      </c>
      <c r="B158" s="30" t="s">
        <v>136</v>
      </c>
      <c r="C158" s="110" t="s">
        <v>36</v>
      </c>
      <c r="D158" s="111">
        <f>D135</f>
        <v>12</v>
      </c>
      <c r="E158" s="112"/>
      <c r="F158" s="239">
        <f>E158*D158</f>
        <v>0</v>
      </c>
      <c r="G158" s="225">
        <f t="shared" si="6"/>
        <v>0</v>
      </c>
    </row>
    <row r="159" spans="1:7">
      <c r="A159" s="109"/>
      <c r="B159" s="30"/>
      <c r="C159" s="110"/>
      <c r="D159" s="111"/>
      <c r="E159" s="112"/>
      <c r="F159" s="239"/>
      <c r="G159" s="225">
        <f t="shared" si="6"/>
        <v>0</v>
      </c>
    </row>
    <row r="160" spans="1:7">
      <c r="A160" s="109"/>
      <c r="B160" s="116" t="s">
        <v>174</v>
      </c>
      <c r="C160" s="117"/>
      <c r="D160" s="93"/>
      <c r="E160" s="94"/>
      <c r="F160" s="236">
        <f>SUM(F158:F158)</f>
        <v>0</v>
      </c>
      <c r="G160" s="225">
        <f t="shared" si="6"/>
        <v>0</v>
      </c>
    </row>
    <row r="161" spans="1:7">
      <c r="A161" s="109"/>
      <c r="B161" s="116"/>
      <c r="C161" s="117"/>
      <c r="D161" s="93"/>
      <c r="E161" s="94"/>
      <c r="F161" s="236"/>
      <c r="G161" s="225">
        <f t="shared" si="6"/>
        <v>0</v>
      </c>
    </row>
    <row r="162" spans="1:7">
      <c r="A162" s="113">
        <v>700</v>
      </c>
      <c r="B162" s="51" t="s">
        <v>175</v>
      </c>
      <c r="C162" s="87"/>
      <c r="D162" s="103"/>
      <c r="E162" s="118"/>
      <c r="F162" s="238"/>
      <c r="G162" s="225">
        <f t="shared" si="6"/>
        <v>0</v>
      </c>
    </row>
    <row r="163" spans="1:7" ht="27.6">
      <c r="A163" s="109"/>
      <c r="B163" s="51" t="s">
        <v>176</v>
      </c>
      <c r="C163" s="92"/>
      <c r="D163" s="93"/>
      <c r="E163" s="94"/>
      <c r="F163" s="239"/>
      <c r="G163" s="225">
        <f t="shared" si="6"/>
        <v>0</v>
      </c>
    </row>
    <row r="164" spans="1:7" ht="27.6">
      <c r="A164" s="109">
        <v>701</v>
      </c>
      <c r="B164" s="30" t="s">
        <v>177</v>
      </c>
      <c r="C164" s="92" t="s">
        <v>11</v>
      </c>
      <c r="D164" s="93">
        <v>1</v>
      </c>
      <c r="E164" s="94"/>
      <c r="F164" s="239">
        <f>E164*D164</f>
        <v>0</v>
      </c>
      <c r="G164" s="225">
        <f t="shared" si="6"/>
        <v>0</v>
      </c>
    </row>
    <row r="165" spans="1:7">
      <c r="A165" s="109">
        <v>702</v>
      </c>
      <c r="B165" s="30" t="s">
        <v>178</v>
      </c>
      <c r="C165" s="92" t="s">
        <v>36</v>
      </c>
      <c r="D165" s="93">
        <v>108</v>
      </c>
      <c r="E165" s="94"/>
      <c r="F165" s="239">
        <f>E165*D165</f>
        <v>0</v>
      </c>
      <c r="G165" s="225">
        <f t="shared" si="6"/>
        <v>0</v>
      </c>
    </row>
    <row r="166" spans="1:7">
      <c r="A166" s="109"/>
      <c r="B166" s="30"/>
      <c r="C166" s="92"/>
      <c r="D166" s="93"/>
      <c r="E166" s="94"/>
      <c r="F166" s="239"/>
      <c r="G166" s="225">
        <f t="shared" si="6"/>
        <v>0</v>
      </c>
    </row>
    <row r="167" spans="1:7">
      <c r="A167" s="109"/>
      <c r="B167" s="95" t="s">
        <v>179</v>
      </c>
      <c r="C167" s="110"/>
      <c r="D167" s="111"/>
      <c r="E167" s="112"/>
      <c r="F167" s="236">
        <f>SUM(F164:F166)</f>
        <v>0</v>
      </c>
      <c r="G167" s="225">
        <f t="shared" si="6"/>
        <v>0</v>
      </c>
    </row>
    <row r="168" spans="1:7">
      <c r="A168" s="109"/>
      <c r="B168" s="95"/>
      <c r="C168" s="110"/>
      <c r="D168" s="111"/>
      <c r="E168" s="112"/>
      <c r="F168" s="236"/>
      <c r="G168" s="225">
        <f t="shared" si="6"/>
        <v>0</v>
      </c>
    </row>
    <row r="169" spans="1:7" ht="27.6">
      <c r="A169" s="109"/>
      <c r="B169" s="95" t="s">
        <v>180</v>
      </c>
      <c r="C169" s="110"/>
      <c r="D169" s="111"/>
      <c r="E169" s="112"/>
      <c r="F169" s="236">
        <f>SUM(F167+F160+F156+F147+F139+F124)</f>
        <v>0</v>
      </c>
      <c r="G169" s="225">
        <f t="shared" si="6"/>
        <v>0</v>
      </c>
    </row>
    <row r="170" spans="1:7">
      <c r="A170" s="119"/>
      <c r="B170" s="95"/>
      <c r="C170" s="110"/>
      <c r="D170" s="111"/>
      <c r="E170" s="112"/>
      <c r="F170" s="236"/>
      <c r="G170" s="225">
        <f t="shared" si="6"/>
        <v>0</v>
      </c>
    </row>
    <row r="171" spans="1:7">
      <c r="A171" s="120"/>
      <c r="B171" s="121" t="s">
        <v>181</v>
      </c>
      <c r="C171" s="122"/>
      <c r="D171" s="122"/>
      <c r="E171" s="123"/>
      <c r="F171" s="209"/>
      <c r="G171" s="225">
        <f t="shared" si="6"/>
        <v>0</v>
      </c>
    </row>
    <row r="172" spans="1:7" ht="27.6">
      <c r="A172" s="124" t="s">
        <v>182</v>
      </c>
      <c r="B172" s="121" t="s">
        <v>183</v>
      </c>
      <c r="C172" s="58"/>
      <c r="D172" s="58"/>
      <c r="E172" s="125"/>
      <c r="F172" s="210"/>
      <c r="G172" s="225">
        <f t="shared" si="6"/>
        <v>0</v>
      </c>
    </row>
    <row r="173" spans="1:7">
      <c r="A173" s="124" t="s">
        <v>184</v>
      </c>
      <c r="B173" s="48" t="s">
        <v>185</v>
      </c>
      <c r="C173" s="58" t="s">
        <v>36</v>
      </c>
      <c r="D173" s="48">
        <v>60</v>
      </c>
      <c r="E173" s="126"/>
      <c r="F173" s="211">
        <f>E173*D173</f>
        <v>0</v>
      </c>
      <c r="G173" s="225">
        <f t="shared" si="6"/>
        <v>0</v>
      </c>
    </row>
    <row r="174" spans="1:7" ht="27.6">
      <c r="A174" s="124" t="s">
        <v>186</v>
      </c>
      <c r="B174" s="48" t="s">
        <v>187</v>
      </c>
      <c r="C174" s="58" t="s">
        <v>24</v>
      </c>
      <c r="D174" s="48">
        <v>10.1</v>
      </c>
      <c r="E174" s="126"/>
      <c r="F174" s="211">
        <f t="shared" ref="F174:F241" si="12">E174*D174</f>
        <v>0</v>
      </c>
      <c r="G174" s="225">
        <f t="shared" si="6"/>
        <v>0</v>
      </c>
    </row>
    <row r="175" spans="1:7">
      <c r="A175" s="124" t="s">
        <v>188</v>
      </c>
      <c r="B175" s="48" t="s">
        <v>189</v>
      </c>
      <c r="C175" s="58" t="s">
        <v>24</v>
      </c>
      <c r="D175" s="65">
        <v>22.3</v>
      </c>
      <c r="E175" s="126"/>
      <c r="F175" s="211">
        <f t="shared" si="12"/>
        <v>0</v>
      </c>
      <c r="G175" s="225">
        <f t="shared" si="6"/>
        <v>0</v>
      </c>
    </row>
    <row r="176" spans="1:7">
      <c r="A176" s="124" t="s">
        <v>190</v>
      </c>
      <c r="B176" s="48" t="s">
        <v>191</v>
      </c>
      <c r="C176" s="58" t="s">
        <v>24</v>
      </c>
      <c r="D176" s="48">
        <v>23.4</v>
      </c>
      <c r="E176" s="126"/>
      <c r="F176" s="211">
        <f t="shared" si="12"/>
        <v>0</v>
      </c>
      <c r="G176" s="225">
        <f t="shared" si="6"/>
        <v>0</v>
      </c>
    </row>
    <row r="177" spans="1:7">
      <c r="A177" s="124" t="s">
        <v>192</v>
      </c>
      <c r="B177" s="48" t="s">
        <v>193</v>
      </c>
      <c r="C177" s="58" t="s">
        <v>24</v>
      </c>
      <c r="D177" s="48">
        <v>48.5</v>
      </c>
      <c r="E177" s="126"/>
      <c r="F177" s="211">
        <f t="shared" si="12"/>
        <v>0</v>
      </c>
      <c r="G177" s="225">
        <f t="shared" si="6"/>
        <v>0</v>
      </c>
    </row>
    <row r="178" spans="1:7">
      <c r="A178" s="124"/>
      <c r="B178" s="48"/>
      <c r="C178" s="58"/>
      <c r="D178" s="48"/>
      <c r="E178" s="126"/>
      <c r="F178" s="211"/>
      <c r="G178" s="225">
        <f t="shared" si="6"/>
        <v>0</v>
      </c>
    </row>
    <row r="179" spans="1:7" s="28" customFormat="1">
      <c r="A179" s="124"/>
      <c r="B179" s="121" t="s">
        <v>194</v>
      </c>
      <c r="C179" s="61"/>
      <c r="D179" s="121"/>
      <c r="E179" s="127"/>
      <c r="F179" s="212">
        <f>SUM(F173:F177)</f>
        <v>0</v>
      </c>
      <c r="G179" s="225">
        <f t="shared" si="6"/>
        <v>0</v>
      </c>
    </row>
    <row r="180" spans="1:7">
      <c r="A180" s="124"/>
      <c r="B180" s="121"/>
      <c r="C180" s="58"/>
      <c r="D180" s="48"/>
      <c r="E180" s="126"/>
      <c r="F180" s="211"/>
      <c r="G180" s="225">
        <f t="shared" si="6"/>
        <v>0</v>
      </c>
    </row>
    <row r="181" spans="1:7">
      <c r="A181" s="124" t="s">
        <v>195</v>
      </c>
      <c r="B181" s="121" t="s">
        <v>196</v>
      </c>
      <c r="C181" s="61"/>
      <c r="D181" s="121"/>
      <c r="E181" s="126"/>
      <c r="F181" s="211">
        <f t="shared" si="12"/>
        <v>0</v>
      </c>
      <c r="G181" s="225">
        <f t="shared" si="6"/>
        <v>0</v>
      </c>
    </row>
    <row r="182" spans="1:7" ht="27.6">
      <c r="A182" s="124" t="s">
        <v>197</v>
      </c>
      <c r="B182" s="48" t="s">
        <v>198</v>
      </c>
      <c r="C182" s="58" t="s">
        <v>24</v>
      </c>
      <c r="D182" s="48">
        <v>1.6</v>
      </c>
      <c r="E182" s="128"/>
      <c r="F182" s="213">
        <f t="shared" si="12"/>
        <v>0</v>
      </c>
      <c r="G182" s="225">
        <f t="shared" si="6"/>
        <v>0</v>
      </c>
    </row>
    <row r="183" spans="1:7" ht="29.45" customHeight="1">
      <c r="A183" s="124" t="s">
        <v>199</v>
      </c>
      <c r="B183" s="48" t="s">
        <v>200</v>
      </c>
      <c r="C183" s="58" t="s">
        <v>24</v>
      </c>
      <c r="D183" s="48">
        <v>0.8</v>
      </c>
      <c r="E183" s="128"/>
      <c r="F183" s="213">
        <f t="shared" si="12"/>
        <v>0</v>
      </c>
      <c r="G183" s="225">
        <f t="shared" si="6"/>
        <v>0</v>
      </c>
    </row>
    <row r="184" spans="1:7" ht="41.45">
      <c r="A184" s="124" t="s">
        <v>201</v>
      </c>
      <c r="B184" s="48" t="s">
        <v>202</v>
      </c>
      <c r="C184" s="58" t="s">
        <v>51</v>
      </c>
      <c r="D184" s="65">
        <v>14</v>
      </c>
      <c r="E184" s="128"/>
      <c r="F184" s="213">
        <f t="shared" si="12"/>
        <v>0</v>
      </c>
      <c r="G184" s="225">
        <f t="shared" si="6"/>
        <v>0</v>
      </c>
    </row>
    <row r="185" spans="1:7" ht="41.45">
      <c r="A185" s="124" t="s">
        <v>203</v>
      </c>
      <c r="B185" s="48" t="s">
        <v>204</v>
      </c>
      <c r="C185" s="58" t="s">
        <v>51</v>
      </c>
      <c r="D185" s="58">
        <v>7</v>
      </c>
      <c r="E185" s="128"/>
      <c r="F185" s="213">
        <f t="shared" si="12"/>
        <v>0</v>
      </c>
      <c r="G185" s="225">
        <f t="shared" si="6"/>
        <v>0</v>
      </c>
    </row>
    <row r="186" spans="1:7">
      <c r="A186" s="124" t="s">
        <v>205</v>
      </c>
      <c r="B186" s="48" t="s">
        <v>206</v>
      </c>
      <c r="C186" s="58" t="s">
        <v>36</v>
      </c>
      <c r="D186" s="58">
        <v>15.6</v>
      </c>
      <c r="E186" s="128"/>
      <c r="F186" s="213">
        <f t="shared" si="12"/>
        <v>0</v>
      </c>
      <c r="G186" s="225">
        <f t="shared" si="6"/>
        <v>0</v>
      </c>
    </row>
    <row r="187" spans="1:7" ht="27.6">
      <c r="A187" s="124" t="s">
        <v>207</v>
      </c>
      <c r="B187" s="48" t="s">
        <v>208</v>
      </c>
      <c r="C187" s="58" t="s">
        <v>36</v>
      </c>
      <c r="D187" s="48">
        <v>79.900000000000006</v>
      </c>
      <c r="E187" s="128"/>
      <c r="F187" s="213">
        <f t="shared" si="12"/>
        <v>0</v>
      </c>
      <c r="G187" s="225">
        <f t="shared" si="6"/>
        <v>0</v>
      </c>
    </row>
    <row r="188" spans="1:7" ht="27.6">
      <c r="A188" s="124" t="s">
        <v>209</v>
      </c>
      <c r="B188" s="48" t="s">
        <v>210</v>
      </c>
      <c r="C188" s="58" t="s">
        <v>36</v>
      </c>
      <c r="D188" s="48">
        <v>114.18</v>
      </c>
      <c r="E188" s="128"/>
      <c r="F188" s="213">
        <f t="shared" si="12"/>
        <v>0</v>
      </c>
      <c r="G188" s="225">
        <f t="shared" si="6"/>
        <v>0</v>
      </c>
    </row>
    <row r="189" spans="1:7" ht="27.6">
      <c r="A189" s="124" t="s">
        <v>211</v>
      </c>
      <c r="B189" s="48" t="s">
        <v>212</v>
      </c>
      <c r="C189" s="58" t="s">
        <v>36</v>
      </c>
      <c r="D189" s="48"/>
      <c r="E189" s="128"/>
      <c r="F189" s="213">
        <f t="shared" si="12"/>
        <v>0</v>
      </c>
      <c r="G189" s="225">
        <f t="shared" si="6"/>
        <v>0</v>
      </c>
    </row>
    <row r="190" spans="1:7" ht="27.6">
      <c r="A190" s="124" t="s">
        <v>213</v>
      </c>
      <c r="B190" s="48" t="s">
        <v>214</v>
      </c>
      <c r="C190" s="58" t="s">
        <v>17</v>
      </c>
      <c r="D190" s="58">
        <f>+D186</f>
        <v>15.6</v>
      </c>
      <c r="E190" s="128"/>
      <c r="F190" s="213">
        <f t="shared" si="12"/>
        <v>0</v>
      </c>
      <c r="G190" s="225">
        <f t="shared" si="6"/>
        <v>0</v>
      </c>
    </row>
    <row r="191" spans="1:7" ht="27.6">
      <c r="A191" s="124" t="s">
        <v>215</v>
      </c>
      <c r="B191" s="48" t="s">
        <v>216</v>
      </c>
      <c r="C191" s="58" t="s">
        <v>17</v>
      </c>
      <c r="D191" s="58">
        <v>288.5</v>
      </c>
      <c r="E191" s="128"/>
      <c r="F191" s="213">
        <f t="shared" si="12"/>
        <v>0</v>
      </c>
      <c r="G191" s="225">
        <f t="shared" si="6"/>
        <v>0</v>
      </c>
    </row>
    <row r="192" spans="1:7" ht="27.6">
      <c r="A192" s="124" t="s">
        <v>217</v>
      </c>
      <c r="B192" s="48" t="s">
        <v>218</v>
      </c>
      <c r="C192" s="58" t="s">
        <v>17</v>
      </c>
      <c r="D192" s="58">
        <v>15.6</v>
      </c>
      <c r="E192" s="128"/>
      <c r="F192" s="213">
        <f t="shared" si="12"/>
        <v>0</v>
      </c>
      <c r="G192" s="225">
        <f t="shared" si="6"/>
        <v>0</v>
      </c>
    </row>
    <row r="193" spans="1:7" ht="27.6">
      <c r="A193" s="124" t="s">
        <v>219</v>
      </c>
      <c r="B193" s="48" t="s">
        <v>220</v>
      </c>
      <c r="C193" s="58" t="s">
        <v>24</v>
      </c>
      <c r="D193" s="58">
        <v>1.45</v>
      </c>
      <c r="E193" s="128"/>
      <c r="F193" s="213">
        <f t="shared" si="12"/>
        <v>0</v>
      </c>
      <c r="G193" s="225">
        <f t="shared" si="6"/>
        <v>0</v>
      </c>
    </row>
    <row r="194" spans="1:7">
      <c r="A194" s="124"/>
      <c r="B194" s="129"/>
      <c r="C194" s="96"/>
      <c r="D194" s="130"/>
      <c r="E194" s="126"/>
      <c r="F194" s="211">
        <f t="shared" si="12"/>
        <v>0</v>
      </c>
      <c r="G194" s="225">
        <f t="shared" si="6"/>
        <v>0</v>
      </c>
    </row>
    <row r="195" spans="1:7" s="28" customFormat="1">
      <c r="A195" s="124"/>
      <c r="B195" s="121" t="s">
        <v>221</v>
      </c>
      <c r="C195" s="61"/>
      <c r="D195" s="61"/>
      <c r="E195" s="127"/>
      <c r="F195" s="212">
        <f>SUM(F182:F193)</f>
        <v>0</v>
      </c>
      <c r="G195" s="225">
        <f t="shared" ref="G195:G258" si="13">F195/655.957</f>
        <v>0</v>
      </c>
    </row>
    <row r="196" spans="1:7">
      <c r="A196" s="124"/>
      <c r="B196" s="121"/>
      <c r="C196" s="58"/>
      <c r="D196" s="58"/>
      <c r="E196" s="126"/>
      <c r="F196" s="211"/>
      <c r="G196" s="225">
        <f t="shared" si="13"/>
        <v>0</v>
      </c>
    </row>
    <row r="197" spans="1:7" ht="27.6">
      <c r="A197" s="124" t="s">
        <v>222</v>
      </c>
      <c r="B197" s="121" t="s">
        <v>223</v>
      </c>
      <c r="C197" s="58"/>
      <c r="D197" s="58"/>
      <c r="E197" s="126"/>
      <c r="F197" s="211">
        <f t="shared" si="12"/>
        <v>0</v>
      </c>
      <c r="G197" s="225">
        <f t="shared" si="13"/>
        <v>0</v>
      </c>
    </row>
    <row r="198" spans="1:7" ht="96.6">
      <c r="A198" s="124">
        <v>301</v>
      </c>
      <c r="B198" s="48" t="s">
        <v>224</v>
      </c>
      <c r="C198" s="131" t="s">
        <v>3</v>
      </c>
      <c r="D198" s="58">
        <v>4</v>
      </c>
      <c r="E198" s="126"/>
      <c r="F198" s="211">
        <f t="shared" si="12"/>
        <v>0</v>
      </c>
      <c r="G198" s="225">
        <f t="shared" si="13"/>
        <v>0</v>
      </c>
    </row>
    <row r="199" spans="1:7">
      <c r="A199" s="124"/>
      <c r="B199" s="48"/>
      <c r="C199" s="48"/>
      <c r="D199" s="58"/>
      <c r="E199" s="126"/>
      <c r="F199" s="211"/>
      <c r="G199" s="225">
        <f t="shared" si="13"/>
        <v>0</v>
      </c>
    </row>
    <row r="200" spans="1:7">
      <c r="A200" s="124"/>
      <c r="B200" s="121" t="s">
        <v>225</v>
      </c>
      <c r="C200" s="48"/>
      <c r="D200" s="58"/>
      <c r="E200" s="126"/>
      <c r="F200" s="212">
        <f>F198</f>
        <v>0</v>
      </c>
      <c r="G200" s="225">
        <f t="shared" si="13"/>
        <v>0</v>
      </c>
    </row>
    <row r="201" spans="1:7">
      <c r="A201" s="124"/>
      <c r="B201" s="121"/>
      <c r="C201" s="48"/>
      <c r="D201" s="58"/>
      <c r="E201" s="126"/>
      <c r="F201" s="211"/>
      <c r="G201" s="225">
        <f t="shared" si="13"/>
        <v>0</v>
      </c>
    </row>
    <row r="202" spans="1:7" ht="27.6">
      <c r="A202" s="124" t="s">
        <v>226</v>
      </c>
      <c r="B202" s="121" t="s">
        <v>227</v>
      </c>
      <c r="C202" s="58"/>
      <c r="D202" s="58"/>
      <c r="E202" s="126"/>
      <c r="F202" s="211">
        <f t="shared" si="12"/>
        <v>0</v>
      </c>
      <c r="G202" s="225">
        <f t="shared" si="13"/>
        <v>0</v>
      </c>
    </row>
    <row r="203" spans="1:7" ht="41.45">
      <c r="A203" s="124" t="s">
        <v>228</v>
      </c>
      <c r="B203" s="48" t="s">
        <v>229</v>
      </c>
      <c r="C203" s="58" t="s">
        <v>17</v>
      </c>
      <c r="D203" s="58">
        <v>9.6199999999999992</v>
      </c>
      <c r="E203" s="126"/>
      <c r="F203" s="211">
        <f t="shared" si="12"/>
        <v>0</v>
      </c>
      <c r="G203" s="225">
        <f t="shared" si="13"/>
        <v>0</v>
      </c>
    </row>
    <row r="204" spans="1:7" ht="41.45">
      <c r="A204" s="124" t="s">
        <v>230</v>
      </c>
      <c r="B204" s="48" t="s">
        <v>231</v>
      </c>
      <c r="C204" s="58" t="s">
        <v>17</v>
      </c>
      <c r="D204" s="48">
        <v>49.83</v>
      </c>
      <c r="E204" s="126"/>
      <c r="F204" s="211">
        <f t="shared" si="12"/>
        <v>0</v>
      </c>
      <c r="G204" s="225">
        <f t="shared" si="13"/>
        <v>0</v>
      </c>
    </row>
    <row r="205" spans="1:7">
      <c r="A205" s="124"/>
      <c r="B205" s="48"/>
      <c r="C205" s="58"/>
      <c r="D205" s="48"/>
      <c r="E205" s="126"/>
      <c r="F205" s="211"/>
      <c r="G205" s="225">
        <f t="shared" si="13"/>
        <v>0</v>
      </c>
    </row>
    <row r="206" spans="1:7">
      <c r="A206" s="132"/>
      <c r="B206" s="121" t="s">
        <v>232</v>
      </c>
      <c r="C206" s="58"/>
      <c r="D206" s="48"/>
      <c r="E206" s="126"/>
      <c r="F206" s="212">
        <f>SUM(F203:F204)</f>
        <v>0</v>
      </c>
      <c r="G206" s="225">
        <f t="shared" si="13"/>
        <v>0</v>
      </c>
    </row>
    <row r="207" spans="1:7">
      <c r="A207" s="132"/>
      <c r="B207" s="121"/>
      <c r="C207" s="58"/>
      <c r="D207" s="48"/>
      <c r="E207" s="126"/>
      <c r="F207" s="211"/>
      <c r="G207" s="225">
        <f t="shared" si="13"/>
        <v>0</v>
      </c>
    </row>
    <row r="208" spans="1:7">
      <c r="A208" s="124" t="s">
        <v>233</v>
      </c>
      <c r="B208" s="121" t="s">
        <v>234</v>
      </c>
      <c r="C208" s="58"/>
      <c r="D208" s="48"/>
      <c r="E208" s="126"/>
      <c r="F208" s="211">
        <f t="shared" si="12"/>
        <v>0</v>
      </c>
      <c r="G208" s="225">
        <f t="shared" si="13"/>
        <v>0</v>
      </c>
    </row>
    <row r="209" spans="1:7" ht="27.6">
      <c r="A209" s="124" t="s">
        <v>235</v>
      </c>
      <c r="B209" s="48" t="s">
        <v>236</v>
      </c>
      <c r="C209" s="58" t="s">
        <v>17</v>
      </c>
      <c r="D209" s="48">
        <f>+D192</f>
        <v>15.6</v>
      </c>
      <c r="E209" s="126"/>
      <c r="F209" s="211">
        <f t="shared" si="12"/>
        <v>0</v>
      </c>
      <c r="G209" s="225">
        <f t="shared" si="13"/>
        <v>0</v>
      </c>
    </row>
    <row r="210" spans="1:7">
      <c r="A210" s="124" t="s">
        <v>237</v>
      </c>
      <c r="B210" s="48" t="s">
        <v>238</v>
      </c>
      <c r="C210" s="58" t="s">
        <v>87</v>
      </c>
      <c r="D210" s="48">
        <v>16.600000000000001</v>
      </c>
      <c r="E210" s="126"/>
      <c r="F210" s="211">
        <f t="shared" si="12"/>
        <v>0</v>
      </c>
      <c r="G210" s="225">
        <f t="shared" si="13"/>
        <v>0</v>
      </c>
    </row>
    <row r="211" spans="1:7">
      <c r="A211" s="124"/>
      <c r="B211" s="48"/>
      <c r="C211" s="58"/>
      <c r="D211" s="48"/>
      <c r="E211" s="126"/>
      <c r="F211" s="211"/>
      <c r="G211" s="225">
        <f t="shared" si="13"/>
        <v>0</v>
      </c>
    </row>
    <row r="212" spans="1:7">
      <c r="A212" s="132"/>
      <c r="B212" s="121" t="s">
        <v>239</v>
      </c>
      <c r="C212" s="58"/>
      <c r="D212" s="48"/>
      <c r="E212" s="126"/>
      <c r="F212" s="212">
        <f>SUM(F209:F210)</f>
        <v>0</v>
      </c>
      <c r="G212" s="225">
        <f t="shared" si="13"/>
        <v>0</v>
      </c>
    </row>
    <row r="213" spans="1:7">
      <c r="A213" s="132"/>
      <c r="B213" s="121"/>
      <c r="C213" s="58"/>
      <c r="D213" s="48"/>
      <c r="E213" s="126"/>
      <c r="F213" s="211"/>
      <c r="G213" s="225">
        <f t="shared" si="13"/>
        <v>0</v>
      </c>
    </row>
    <row r="214" spans="1:7">
      <c r="A214" s="132" t="s">
        <v>240</v>
      </c>
      <c r="B214" s="121" t="s">
        <v>241</v>
      </c>
      <c r="C214" s="48"/>
      <c r="D214" s="48"/>
      <c r="E214" s="126"/>
      <c r="F214" s="211">
        <f t="shared" si="12"/>
        <v>0</v>
      </c>
      <c r="G214" s="225">
        <f t="shared" si="13"/>
        <v>0</v>
      </c>
    </row>
    <row r="215" spans="1:7">
      <c r="A215" s="133" t="s">
        <v>242</v>
      </c>
      <c r="B215" s="134" t="s">
        <v>243</v>
      </c>
      <c r="C215" s="134"/>
      <c r="D215" s="134"/>
      <c r="E215" s="126"/>
      <c r="F215" s="211">
        <f t="shared" si="12"/>
        <v>0</v>
      </c>
      <c r="G215" s="225">
        <f t="shared" si="13"/>
        <v>0</v>
      </c>
    </row>
    <row r="216" spans="1:7" ht="82.9">
      <c r="A216" s="132" t="s">
        <v>244</v>
      </c>
      <c r="B216" s="96" t="s">
        <v>245</v>
      </c>
      <c r="C216" s="96" t="s">
        <v>93</v>
      </c>
      <c r="D216" s="96">
        <v>1</v>
      </c>
      <c r="E216" s="126"/>
      <c r="F216" s="211">
        <f t="shared" si="12"/>
        <v>0</v>
      </c>
      <c r="G216" s="225">
        <f t="shared" si="13"/>
        <v>0</v>
      </c>
    </row>
    <row r="217" spans="1:7" ht="69">
      <c r="A217" s="133" t="s">
        <v>246</v>
      </c>
      <c r="B217" s="96" t="s">
        <v>247</v>
      </c>
      <c r="C217" s="96" t="s">
        <v>93</v>
      </c>
      <c r="D217" s="96">
        <v>1</v>
      </c>
      <c r="E217" s="126"/>
      <c r="F217" s="211">
        <f t="shared" si="12"/>
        <v>0</v>
      </c>
      <c r="G217" s="225">
        <f t="shared" si="13"/>
        <v>0</v>
      </c>
    </row>
    <row r="218" spans="1:7">
      <c r="A218" s="132" t="s">
        <v>248</v>
      </c>
      <c r="B218" s="134" t="s">
        <v>249</v>
      </c>
      <c r="C218" s="134"/>
      <c r="D218" s="134"/>
      <c r="E218" s="126"/>
      <c r="F218" s="211">
        <f t="shared" si="12"/>
        <v>0</v>
      </c>
      <c r="G218" s="225">
        <f t="shared" si="13"/>
        <v>0</v>
      </c>
    </row>
    <row r="219" spans="1:7">
      <c r="A219" s="133" t="s">
        <v>250</v>
      </c>
      <c r="B219" s="96" t="s">
        <v>251</v>
      </c>
      <c r="C219" s="96" t="s">
        <v>93</v>
      </c>
      <c r="D219" s="96">
        <v>1</v>
      </c>
      <c r="E219" s="126"/>
      <c r="F219" s="211">
        <f t="shared" si="12"/>
        <v>0</v>
      </c>
      <c r="G219" s="225">
        <f t="shared" si="13"/>
        <v>0</v>
      </c>
    </row>
    <row r="220" spans="1:7">
      <c r="A220" s="132" t="s">
        <v>252</v>
      </c>
      <c r="B220" s="96" t="s">
        <v>253</v>
      </c>
      <c r="C220" s="96" t="s">
        <v>93</v>
      </c>
      <c r="D220" s="96">
        <v>1</v>
      </c>
      <c r="E220" s="126"/>
      <c r="F220" s="211">
        <f t="shared" si="12"/>
        <v>0</v>
      </c>
      <c r="G220" s="225">
        <f t="shared" si="13"/>
        <v>0</v>
      </c>
    </row>
    <row r="221" spans="1:7">
      <c r="A221" s="133" t="s">
        <v>254</v>
      </c>
      <c r="B221" s="134" t="s">
        <v>255</v>
      </c>
      <c r="C221" s="134"/>
      <c r="D221" s="134"/>
      <c r="E221" s="126"/>
      <c r="F221" s="211">
        <f t="shared" si="12"/>
        <v>0</v>
      </c>
      <c r="G221" s="225">
        <f t="shared" si="13"/>
        <v>0</v>
      </c>
    </row>
    <row r="222" spans="1:7">
      <c r="A222" s="132" t="s">
        <v>256</v>
      </c>
      <c r="B222" s="96" t="s">
        <v>257</v>
      </c>
      <c r="C222" s="96" t="s">
        <v>93</v>
      </c>
      <c r="D222" s="96">
        <v>1</v>
      </c>
      <c r="E222" s="126"/>
      <c r="F222" s="211">
        <f t="shared" si="12"/>
        <v>0</v>
      </c>
      <c r="G222" s="225">
        <f t="shared" si="13"/>
        <v>0</v>
      </c>
    </row>
    <row r="223" spans="1:7">
      <c r="A223" s="133" t="s">
        <v>258</v>
      </c>
      <c r="B223" s="96" t="s">
        <v>259</v>
      </c>
      <c r="C223" s="96" t="s">
        <v>3</v>
      </c>
      <c r="D223" s="96">
        <v>4</v>
      </c>
      <c r="E223" s="126"/>
      <c r="F223" s="211">
        <f t="shared" si="12"/>
        <v>0</v>
      </c>
      <c r="G223" s="225">
        <f t="shared" si="13"/>
        <v>0</v>
      </c>
    </row>
    <row r="224" spans="1:7">
      <c r="A224" s="132" t="s">
        <v>260</v>
      </c>
      <c r="B224" s="134" t="s">
        <v>261</v>
      </c>
      <c r="C224" s="134"/>
      <c r="D224" s="134"/>
      <c r="E224" s="126"/>
      <c r="F224" s="211">
        <f t="shared" si="12"/>
        <v>0</v>
      </c>
      <c r="G224" s="225">
        <f t="shared" si="13"/>
        <v>0</v>
      </c>
    </row>
    <row r="225" spans="1:7">
      <c r="A225" s="133" t="s">
        <v>262</v>
      </c>
      <c r="B225" s="96" t="s">
        <v>263</v>
      </c>
      <c r="C225" s="96" t="s">
        <v>3</v>
      </c>
      <c r="D225" s="96">
        <v>1</v>
      </c>
      <c r="E225" s="126"/>
      <c r="F225" s="211">
        <f t="shared" si="12"/>
        <v>0</v>
      </c>
      <c r="G225" s="225">
        <f t="shared" si="13"/>
        <v>0</v>
      </c>
    </row>
    <row r="226" spans="1:7" ht="27.6">
      <c r="A226" s="132" t="s">
        <v>264</v>
      </c>
      <c r="B226" s="96" t="s">
        <v>265</v>
      </c>
      <c r="C226" s="96" t="s">
        <v>3</v>
      </c>
      <c r="D226" s="96">
        <v>2</v>
      </c>
      <c r="E226" s="126"/>
      <c r="F226" s="211">
        <f t="shared" si="12"/>
        <v>0</v>
      </c>
      <c r="G226" s="225">
        <f t="shared" si="13"/>
        <v>0</v>
      </c>
    </row>
    <row r="227" spans="1:7">
      <c r="A227" s="133" t="s">
        <v>266</v>
      </c>
      <c r="B227" s="96" t="s">
        <v>267</v>
      </c>
      <c r="C227" s="96" t="s">
        <v>3</v>
      </c>
      <c r="D227" s="96">
        <v>1</v>
      </c>
      <c r="E227" s="126"/>
      <c r="F227" s="211">
        <f t="shared" si="12"/>
        <v>0</v>
      </c>
      <c r="G227" s="225">
        <f t="shared" si="13"/>
        <v>0</v>
      </c>
    </row>
    <row r="228" spans="1:7">
      <c r="A228" s="132" t="s">
        <v>268</v>
      </c>
      <c r="B228" s="134" t="s">
        <v>269</v>
      </c>
      <c r="C228" s="134"/>
      <c r="D228" s="134"/>
      <c r="E228" s="126"/>
      <c r="F228" s="211">
        <f t="shared" si="12"/>
        <v>0</v>
      </c>
      <c r="G228" s="225">
        <f t="shared" si="13"/>
        <v>0</v>
      </c>
    </row>
    <row r="229" spans="1:7">
      <c r="A229" s="133" t="s">
        <v>270</v>
      </c>
      <c r="B229" s="96" t="s">
        <v>271</v>
      </c>
      <c r="C229" s="96" t="s">
        <v>3</v>
      </c>
      <c r="D229" s="96">
        <v>2</v>
      </c>
      <c r="E229" s="126"/>
      <c r="F229" s="211">
        <f t="shared" si="12"/>
        <v>0</v>
      </c>
      <c r="G229" s="225">
        <f t="shared" si="13"/>
        <v>0</v>
      </c>
    </row>
    <row r="230" spans="1:7">
      <c r="A230" s="132" t="s">
        <v>272</v>
      </c>
      <c r="B230" s="96" t="s">
        <v>273</v>
      </c>
      <c r="C230" s="96" t="s">
        <v>3</v>
      </c>
      <c r="D230" s="96">
        <v>2</v>
      </c>
      <c r="E230" s="126"/>
      <c r="F230" s="211">
        <f t="shared" si="12"/>
        <v>0</v>
      </c>
      <c r="G230" s="225">
        <f t="shared" si="13"/>
        <v>0</v>
      </c>
    </row>
    <row r="231" spans="1:7">
      <c r="A231" s="133" t="s">
        <v>274</v>
      </c>
      <c r="B231" s="96" t="s">
        <v>275</v>
      </c>
      <c r="C231" s="96" t="s">
        <v>3</v>
      </c>
      <c r="D231" s="96">
        <v>4</v>
      </c>
      <c r="E231" s="126"/>
      <c r="F231" s="211">
        <f t="shared" si="12"/>
        <v>0</v>
      </c>
      <c r="G231" s="225">
        <f t="shared" si="13"/>
        <v>0</v>
      </c>
    </row>
    <row r="232" spans="1:7">
      <c r="A232" s="132" t="s">
        <v>276</v>
      </c>
      <c r="B232" s="96" t="s">
        <v>277</v>
      </c>
      <c r="C232" s="96" t="s">
        <v>3</v>
      </c>
      <c r="D232" s="96">
        <v>2</v>
      </c>
      <c r="E232" s="126"/>
      <c r="F232" s="211">
        <f t="shared" si="12"/>
        <v>0</v>
      </c>
      <c r="G232" s="225">
        <f t="shared" si="13"/>
        <v>0</v>
      </c>
    </row>
    <row r="233" spans="1:7" ht="27.6">
      <c r="A233" s="133" t="s">
        <v>278</v>
      </c>
      <c r="B233" s="96" t="s">
        <v>279</v>
      </c>
      <c r="C233" s="96" t="s">
        <v>3</v>
      </c>
      <c r="D233" s="48">
        <v>0</v>
      </c>
      <c r="E233" s="126"/>
      <c r="F233" s="211">
        <f t="shared" si="12"/>
        <v>0</v>
      </c>
      <c r="G233" s="225">
        <f t="shared" si="13"/>
        <v>0</v>
      </c>
    </row>
    <row r="234" spans="1:7">
      <c r="A234" s="132" t="s">
        <v>280</v>
      </c>
      <c r="B234" s="134" t="s">
        <v>281</v>
      </c>
      <c r="C234" s="134"/>
      <c r="D234" s="134"/>
      <c r="E234" s="126"/>
      <c r="F234" s="211">
        <f t="shared" si="12"/>
        <v>0</v>
      </c>
      <c r="G234" s="225">
        <f t="shared" si="13"/>
        <v>0</v>
      </c>
    </row>
    <row r="235" spans="1:7">
      <c r="A235" s="133" t="s">
        <v>282</v>
      </c>
      <c r="B235" s="96" t="s">
        <v>283</v>
      </c>
      <c r="C235" s="96" t="s">
        <v>3</v>
      </c>
      <c r="D235" s="96">
        <v>2</v>
      </c>
      <c r="E235" s="126"/>
      <c r="F235" s="211">
        <f t="shared" si="12"/>
        <v>0</v>
      </c>
      <c r="G235" s="225">
        <f t="shared" si="13"/>
        <v>0</v>
      </c>
    </row>
    <row r="236" spans="1:7">
      <c r="A236" s="132" t="s">
        <v>284</v>
      </c>
      <c r="B236" s="96" t="s">
        <v>285</v>
      </c>
      <c r="C236" s="96" t="s">
        <v>3</v>
      </c>
      <c r="D236" s="96">
        <v>2</v>
      </c>
      <c r="E236" s="126"/>
      <c r="F236" s="211">
        <f t="shared" si="12"/>
        <v>0</v>
      </c>
      <c r="G236" s="225">
        <f t="shared" si="13"/>
        <v>0</v>
      </c>
    </row>
    <row r="237" spans="1:7">
      <c r="A237" s="133" t="s">
        <v>286</v>
      </c>
      <c r="B237" s="96" t="s">
        <v>287</v>
      </c>
      <c r="C237" s="96" t="s">
        <v>3</v>
      </c>
      <c r="D237" s="96">
        <v>2</v>
      </c>
      <c r="E237" s="126"/>
      <c r="F237" s="211">
        <f t="shared" si="12"/>
        <v>0</v>
      </c>
      <c r="G237" s="225">
        <f t="shared" si="13"/>
        <v>0</v>
      </c>
    </row>
    <row r="238" spans="1:7" ht="41.45">
      <c r="A238" s="132" t="s">
        <v>288</v>
      </c>
      <c r="B238" s="96" t="s">
        <v>289</v>
      </c>
      <c r="C238" s="96" t="s">
        <v>3</v>
      </c>
      <c r="D238" s="96">
        <v>2</v>
      </c>
      <c r="E238" s="126"/>
      <c r="F238" s="211">
        <f t="shared" si="12"/>
        <v>0</v>
      </c>
      <c r="G238" s="225">
        <f t="shared" si="13"/>
        <v>0</v>
      </c>
    </row>
    <row r="239" spans="1:7">
      <c r="A239" s="133" t="s">
        <v>290</v>
      </c>
      <c r="B239" s="134" t="s">
        <v>291</v>
      </c>
      <c r="C239" s="134"/>
      <c r="D239" s="134"/>
      <c r="E239" s="126"/>
      <c r="F239" s="211">
        <f t="shared" si="12"/>
        <v>0</v>
      </c>
      <c r="G239" s="225">
        <f t="shared" si="13"/>
        <v>0</v>
      </c>
    </row>
    <row r="240" spans="1:7" ht="69">
      <c r="A240" s="132" t="s">
        <v>292</v>
      </c>
      <c r="B240" s="96" t="s">
        <v>293</v>
      </c>
      <c r="C240" s="96" t="s">
        <v>3</v>
      </c>
      <c r="D240" s="96">
        <v>2</v>
      </c>
      <c r="E240" s="126"/>
      <c r="F240" s="211">
        <f t="shared" si="12"/>
        <v>0</v>
      </c>
      <c r="G240" s="225">
        <f t="shared" si="13"/>
        <v>0</v>
      </c>
    </row>
    <row r="241" spans="1:7">
      <c r="A241" s="133" t="s">
        <v>294</v>
      </c>
      <c r="B241" s="96" t="s">
        <v>295</v>
      </c>
      <c r="C241" s="96" t="s">
        <v>3</v>
      </c>
      <c r="D241" s="96">
        <v>7</v>
      </c>
      <c r="E241" s="126"/>
      <c r="F241" s="211">
        <f t="shared" si="12"/>
        <v>0</v>
      </c>
      <c r="G241" s="225">
        <f t="shared" si="13"/>
        <v>0</v>
      </c>
    </row>
    <row r="242" spans="1:7">
      <c r="A242" s="133"/>
      <c r="B242" s="96"/>
      <c r="C242" s="96"/>
      <c r="D242" s="96"/>
      <c r="E242" s="126"/>
      <c r="F242" s="211"/>
      <c r="G242" s="225">
        <f t="shared" si="13"/>
        <v>0</v>
      </c>
    </row>
    <row r="243" spans="1:7">
      <c r="A243" s="133"/>
      <c r="B243" s="134" t="s">
        <v>296</v>
      </c>
      <c r="C243" s="134"/>
      <c r="D243" s="134"/>
      <c r="E243" s="126"/>
      <c r="F243" s="212">
        <f>SUM(F216:F241)</f>
        <v>0</v>
      </c>
      <c r="G243" s="225">
        <f t="shared" si="13"/>
        <v>0</v>
      </c>
    </row>
    <row r="244" spans="1:7">
      <c r="A244" s="133"/>
      <c r="B244" s="134"/>
      <c r="C244" s="134"/>
      <c r="D244" s="134"/>
      <c r="E244" s="126"/>
      <c r="F244" s="211"/>
      <c r="G244" s="225">
        <f t="shared" si="13"/>
        <v>0</v>
      </c>
    </row>
    <row r="245" spans="1:7">
      <c r="A245" s="133" t="s">
        <v>297</v>
      </c>
      <c r="B245" s="134" t="s">
        <v>167</v>
      </c>
      <c r="C245" s="134"/>
      <c r="D245" s="134"/>
      <c r="E245" s="126"/>
      <c r="F245" s="211">
        <f t="shared" ref="F245:F254" si="14">E245*D245</f>
        <v>0</v>
      </c>
      <c r="G245" s="225">
        <f t="shared" si="13"/>
        <v>0</v>
      </c>
    </row>
    <row r="246" spans="1:7">
      <c r="A246" s="135">
        <v>701</v>
      </c>
      <c r="B246" s="84" t="s">
        <v>298</v>
      </c>
      <c r="C246" s="84"/>
      <c r="D246" s="136"/>
      <c r="E246" s="126"/>
      <c r="F246" s="211">
        <f t="shared" si="14"/>
        <v>0</v>
      </c>
      <c r="G246" s="225">
        <f t="shared" si="13"/>
        <v>0</v>
      </c>
    </row>
    <row r="247" spans="1:7">
      <c r="A247" s="135">
        <v>702</v>
      </c>
      <c r="B247" s="84" t="s">
        <v>299</v>
      </c>
      <c r="C247" s="84" t="s">
        <v>3</v>
      </c>
      <c r="D247" s="137">
        <v>4</v>
      </c>
      <c r="E247" s="128"/>
      <c r="F247" s="213">
        <f t="shared" si="14"/>
        <v>0</v>
      </c>
      <c r="G247" s="225">
        <f t="shared" si="13"/>
        <v>0</v>
      </c>
    </row>
    <row r="248" spans="1:7" ht="27.6">
      <c r="A248" s="135">
        <v>703</v>
      </c>
      <c r="B248" s="84" t="s">
        <v>300</v>
      </c>
      <c r="C248" s="84" t="s">
        <v>3</v>
      </c>
      <c r="D248" s="137">
        <v>4</v>
      </c>
      <c r="E248" s="128"/>
      <c r="F248" s="213">
        <f t="shared" si="14"/>
        <v>0</v>
      </c>
      <c r="G248" s="225">
        <f t="shared" si="13"/>
        <v>0</v>
      </c>
    </row>
    <row r="249" spans="1:7">
      <c r="A249" s="135">
        <v>704</v>
      </c>
      <c r="B249" s="84" t="s">
        <v>301</v>
      </c>
      <c r="C249" s="84" t="s">
        <v>3</v>
      </c>
      <c r="D249" s="137">
        <v>4</v>
      </c>
      <c r="E249" s="128"/>
      <c r="F249" s="213">
        <f t="shared" si="14"/>
        <v>0</v>
      </c>
      <c r="G249" s="225">
        <f t="shared" si="13"/>
        <v>0</v>
      </c>
    </row>
    <row r="250" spans="1:7">
      <c r="A250" s="135">
        <v>705</v>
      </c>
      <c r="B250" s="84" t="s">
        <v>302</v>
      </c>
      <c r="C250" s="84" t="s">
        <v>3</v>
      </c>
      <c r="D250" s="137">
        <v>4</v>
      </c>
      <c r="E250" s="128"/>
      <c r="F250" s="213">
        <f t="shared" si="14"/>
        <v>0</v>
      </c>
      <c r="G250" s="225">
        <f t="shared" si="13"/>
        <v>0</v>
      </c>
    </row>
    <row r="251" spans="1:7">
      <c r="A251" s="135">
        <v>706</v>
      </c>
      <c r="B251" s="84" t="s">
        <v>303</v>
      </c>
      <c r="C251" s="84" t="s">
        <v>3</v>
      </c>
      <c r="D251" s="137">
        <v>2</v>
      </c>
      <c r="E251" s="128"/>
      <c r="F251" s="213">
        <f t="shared" si="14"/>
        <v>0</v>
      </c>
      <c r="G251" s="225">
        <f t="shared" si="13"/>
        <v>0</v>
      </c>
    </row>
    <row r="252" spans="1:7">
      <c r="A252" s="135">
        <v>707</v>
      </c>
      <c r="B252" s="84" t="s">
        <v>304</v>
      </c>
      <c r="C252" s="84" t="s">
        <v>93</v>
      </c>
      <c r="D252" s="136">
        <v>1</v>
      </c>
      <c r="E252" s="126"/>
      <c r="F252" s="211">
        <f t="shared" si="14"/>
        <v>0</v>
      </c>
      <c r="G252" s="225">
        <f t="shared" si="13"/>
        <v>0</v>
      </c>
    </row>
    <row r="253" spans="1:7">
      <c r="A253" s="135">
        <v>708</v>
      </c>
      <c r="B253" s="84" t="s">
        <v>305</v>
      </c>
      <c r="C253" s="84" t="s">
        <v>106</v>
      </c>
      <c r="D253" s="136">
        <v>1</v>
      </c>
      <c r="E253" s="126"/>
      <c r="F253" s="211">
        <f t="shared" si="14"/>
        <v>0</v>
      </c>
      <c r="G253" s="225">
        <f t="shared" si="13"/>
        <v>0</v>
      </c>
    </row>
    <row r="254" spans="1:7" ht="55.15">
      <c r="A254" s="135">
        <v>709</v>
      </c>
      <c r="B254" s="84" t="s">
        <v>306</v>
      </c>
      <c r="C254" s="84" t="s">
        <v>93</v>
      </c>
      <c r="D254" s="136">
        <v>1</v>
      </c>
      <c r="E254" s="126"/>
      <c r="F254" s="211">
        <f t="shared" si="14"/>
        <v>0</v>
      </c>
      <c r="G254" s="225">
        <f t="shared" si="13"/>
        <v>0</v>
      </c>
    </row>
    <row r="255" spans="1:7">
      <c r="A255" s="138"/>
      <c r="B255" s="84"/>
      <c r="C255" s="84"/>
      <c r="D255" s="136"/>
      <c r="E255" s="126"/>
      <c r="F255" s="211"/>
      <c r="G255" s="225">
        <f t="shared" si="13"/>
        <v>0</v>
      </c>
    </row>
    <row r="256" spans="1:7">
      <c r="A256" s="132"/>
      <c r="B256" s="134" t="s">
        <v>307</v>
      </c>
      <c r="C256" s="48"/>
      <c r="D256" s="48"/>
      <c r="E256" s="126"/>
      <c r="F256" s="212">
        <f>SUM(F247:F254)</f>
        <v>0</v>
      </c>
      <c r="G256" s="225">
        <f t="shared" si="13"/>
        <v>0</v>
      </c>
    </row>
    <row r="257" spans="1:7">
      <c r="A257" s="139"/>
      <c r="B257" s="134"/>
      <c r="C257" s="48"/>
      <c r="D257" s="48"/>
      <c r="E257" s="126"/>
      <c r="F257" s="212"/>
      <c r="G257" s="225">
        <f t="shared" si="13"/>
        <v>0</v>
      </c>
    </row>
    <row r="258" spans="1:7" ht="27.6">
      <c r="A258" s="139"/>
      <c r="B258" s="134" t="s">
        <v>308</v>
      </c>
      <c r="C258" s="48"/>
      <c r="D258" s="48"/>
      <c r="E258" s="126"/>
      <c r="F258" s="212">
        <f>SUM(F256+F243+F212+F206+F200+F195+F179)</f>
        <v>0</v>
      </c>
      <c r="G258" s="225">
        <f t="shared" si="13"/>
        <v>0</v>
      </c>
    </row>
    <row r="259" spans="1:7" ht="15">
      <c r="A259" s="139"/>
      <c r="B259" s="134"/>
      <c r="C259" s="48"/>
      <c r="D259" s="48"/>
      <c r="E259" s="126"/>
      <c r="F259" s="212"/>
      <c r="G259" s="225">
        <f t="shared" ref="G259:G322" si="15">F259/655.957</f>
        <v>0</v>
      </c>
    </row>
    <row r="260" spans="1:7" ht="43.5">
      <c r="A260" s="259" t="s">
        <v>309</v>
      </c>
      <c r="B260" s="260" t="s">
        <v>310</v>
      </c>
      <c r="C260" s="261"/>
      <c r="D260" s="262"/>
      <c r="E260" s="263"/>
      <c r="F260" s="264"/>
      <c r="G260" s="225">
        <f t="shared" si="15"/>
        <v>0</v>
      </c>
    </row>
    <row r="261" spans="1:7" ht="15">
      <c r="A261" s="143">
        <v>100</v>
      </c>
      <c r="B261" s="144" t="s">
        <v>145</v>
      </c>
      <c r="C261" s="145"/>
      <c r="D261" s="146"/>
      <c r="E261" s="147"/>
      <c r="F261" s="215"/>
      <c r="G261" s="225">
        <f t="shared" si="15"/>
        <v>0</v>
      </c>
    </row>
    <row r="262" spans="1:7" ht="28.5">
      <c r="A262" s="121">
        <v>101</v>
      </c>
      <c r="B262" s="46" t="s">
        <v>311</v>
      </c>
      <c r="C262" s="48" t="s">
        <v>24</v>
      </c>
      <c r="D262" s="148">
        <f>1.2*1.2*1*4</f>
        <v>5.76</v>
      </c>
      <c r="E262" s="128"/>
      <c r="F262" s="213">
        <f>D262*E262</f>
        <v>0</v>
      </c>
      <c r="G262" s="225">
        <f t="shared" si="15"/>
        <v>0</v>
      </c>
    </row>
    <row r="263" spans="1:7" ht="15">
      <c r="A263" s="121">
        <v>102</v>
      </c>
      <c r="B263" s="46" t="s">
        <v>312</v>
      </c>
      <c r="C263" s="48" t="s">
        <v>24</v>
      </c>
      <c r="D263" s="148">
        <f>D262-1.2*1.2*0.3*4-0.25*0.25*0.65-0.05*1.2*1.2*4</f>
        <v>3.7033750000000003</v>
      </c>
      <c r="E263" s="128"/>
      <c r="F263" s="213">
        <f>D263*E263</f>
        <v>0</v>
      </c>
      <c r="G263" s="225">
        <f t="shared" si="15"/>
        <v>0</v>
      </c>
    </row>
    <row r="264" spans="1:7" ht="15">
      <c r="A264" s="121"/>
      <c r="B264" s="46"/>
      <c r="C264" s="48"/>
      <c r="D264" s="148"/>
      <c r="E264" s="128"/>
      <c r="F264" s="213"/>
      <c r="G264" s="225">
        <f t="shared" si="15"/>
        <v>0</v>
      </c>
    </row>
    <row r="265" spans="1:7" ht="15">
      <c r="A265" s="134"/>
      <c r="B265" s="149" t="s">
        <v>313</v>
      </c>
      <c r="C265" s="134"/>
      <c r="D265" s="150"/>
      <c r="E265" s="151"/>
      <c r="F265" s="216">
        <f>SUM(F262:F263)</f>
        <v>0</v>
      </c>
      <c r="G265" s="225">
        <f t="shared" si="15"/>
        <v>0</v>
      </c>
    </row>
    <row r="266" spans="1:7" ht="15">
      <c r="A266" s="134"/>
      <c r="B266" s="149"/>
      <c r="C266" s="134"/>
      <c r="D266" s="150"/>
      <c r="E266" s="151"/>
      <c r="F266" s="216"/>
      <c r="G266" s="225">
        <f t="shared" si="15"/>
        <v>0</v>
      </c>
    </row>
    <row r="267" spans="1:7" ht="15">
      <c r="A267" s="143">
        <v>200</v>
      </c>
      <c r="B267" s="144" t="s">
        <v>150</v>
      </c>
      <c r="C267" s="145"/>
      <c r="D267" s="146"/>
      <c r="E267" s="147"/>
      <c r="F267" s="215"/>
      <c r="G267" s="225">
        <f t="shared" si="15"/>
        <v>0</v>
      </c>
    </row>
    <row r="268" spans="1:7" ht="28.5">
      <c r="A268" s="121">
        <v>201</v>
      </c>
      <c r="B268" s="46" t="s">
        <v>314</v>
      </c>
      <c r="C268" s="48" t="s">
        <v>24</v>
      </c>
      <c r="D268" s="148">
        <f>1.2*1.2*0.05*4</f>
        <v>0.28799999999999998</v>
      </c>
      <c r="E268" s="128"/>
      <c r="F268" s="213">
        <f>D268*E268</f>
        <v>0</v>
      </c>
      <c r="G268" s="225">
        <f t="shared" si="15"/>
        <v>0</v>
      </c>
    </row>
    <row r="269" spans="1:7" ht="28.5">
      <c r="A269" s="121">
        <v>202</v>
      </c>
      <c r="B269" s="46" t="s">
        <v>315</v>
      </c>
      <c r="C269" s="48" t="s">
        <v>24</v>
      </c>
      <c r="D269" s="148">
        <f>1.2*1.2*0.3*4</f>
        <v>1.728</v>
      </c>
      <c r="E269" s="128"/>
      <c r="F269" s="213">
        <f>D269*E269</f>
        <v>0</v>
      </c>
      <c r="G269" s="225">
        <f t="shared" si="15"/>
        <v>0</v>
      </c>
    </row>
    <row r="270" spans="1:7" ht="28.5">
      <c r="A270" s="121">
        <v>203</v>
      </c>
      <c r="B270" s="46" t="s">
        <v>316</v>
      </c>
      <c r="C270" s="48" t="s">
        <v>24</v>
      </c>
      <c r="D270" s="148">
        <f>0.25*0.25*6.65*4+4*1.5*0.25*0.25*4</f>
        <v>3.1625000000000001</v>
      </c>
      <c r="E270" s="128"/>
      <c r="F270" s="213">
        <f>D270*E270</f>
        <v>0</v>
      </c>
      <c r="G270" s="225">
        <f t="shared" si="15"/>
        <v>0</v>
      </c>
    </row>
    <row r="271" spans="1:7" ht="28.5">
      <c r="A271" s="121"/>
      <c r="B271" s="46" t="s">
        <v>317</v>
      </c>
      <c r="C271" s="48" t="s">
        <v>24</v>
      </c>
      <c r="D271" s="148">
        <f>0.15*2*2</f>
        <v>0.6</v>
      </c>
      <c r="E271" s="128"/>
      <c r="F271" s="213">
        <f>D271*E271</f>
        <v>0</v>
      </c>
      <c r="G271" s="225">
        <f t="shared" si="15"/>
        <v>0</v>
      </c>
    </row>
    <row r="272" spans="1:7" ht="28.5">
      <c r="A272" s="121">
        <v>207</v>
      </c>
      <c r="B272" s="46" t="s">
        <v>318</v>
      </c>
      <c r="C272" s="48" t="s">
        <v>36</v>
      </c>
      <c r="D272" s="148">
        <f>6.65*4*0.25*4+1.5*4*0.25*16+1.5*1.5</f>
        <v>52.85</v>
      </c>
      <c r="E272" s="128"/>
      <c r="F272" s="213">
        <f>D272*E272</f>
        <v>0</v>
      </c>
      <c r="G272" s="225">
        <f t="shared" si="15"/>
        <v>0</v>
      </c>
    </row>
    <row r="273" spans="1:7" ht="15">
      <c r="A273" s="121"/>
      <c r="B273" s="46"/>
      <c r="C273" s="48"/>
      <c r="D273" s="148"/>
      <c r="E273" s="128"/>
      <c r="F273" s="213"/>
      <c r="G273" s="225">
        <f t="shared" si="15"/>
        <v>0</v>
      </c>
    </row>
    <row r="274" spans="1:7" ht="15">
      <c r="A274" s="134"/>
      <c r="B274" s="33" t="s">
        <v>319</v>
      </c>
      <c r="C274" s="48"/>
      <c r="D274" s="148"/>
      <c r="E274" s="152"/>
      <c r="F274" s="240">
        <f>SUM(F268:F272)</f>
        <v>0</v>
      </c>
      <c r="G274" s="225">
        <f t="shared" si="15"/>
        <v>0</v>
      </c>
    </row>
    <row r="275" spans="1:7" ht="15">
      <c r="A275" s="134"/>
      <c r="B275" s="33"/>
      <c r="C275" s="48"/>
      <c r="D275" s="148"/>
      <c r="E275" s="152"/>
      <c r="F275" s="240"/>
      <c r="G275" s="225">
        <f t="shared" si="15"/>
        <v>0</v>
      </c>
    </row>
    <row r="276" spans="1:7" ht="15">
      <c r="A276" s="143">
        <v>300</v>
      </c>
      <c r="B276" s="144" t="s">
        <v>320</v>
      </c>
      <c r="C276" s="145"/>
      <c r="D276" s="146"/>
      <c r="E276" s="147"/>
      <c r="F276" s="215"/>
      <c r="G276" s="225">
        <f t="shared" si="15"/>
        <v>0</v>
      </c>
    </row>
    <row r="277" spans="1:7" ht="43.5">
      <c r="A277" s="153">
        <v>301</v>
      </c>
      <c r="B277" s="154" t="s">
        <v>321</v>
      </c>
      <c r="C277" s="48" t="s">
        <v>3</v>
      </c>
      <c r="D277" s="148">
        <v>1</v>
      </c>
      <c r="E277" s="128"/>
      <c r="F277" s="217">
        <f>D277*E277</f>
        <v>0</v>
      </c>
      <c r="G277" s="225">
        <f t="shared" si="15"/>
        <v>0</v>
      </c>
    </row>
    <row r="278" spans="1:7" ht="15">
      <c r="A278" s="153"/>
      <c r="B278" s="154"/>
      <c r="C278" s="48"/>
      <c r="D278" s="148"/>
      <c r="E278" s="128"/>
      <c r="F278" s="217"/>
      <c r="G278" s="225">
        <f t="shared" si="15"/>
        <v>0</v>
      </c>
    </row>
    <row r="279" spans="1:7" ht="15">
      <c r="A279" s="121"/>
      <c r="B279" s="155" t="s">
        <v>166</v>
      </c>
      <c r="C279" s="156"/>
      <c r="D279" s="157"/>
      <c r="E279" s="158"/>
      <c r="F279" s="241">
        <f>SUM(F277:F277)</f>
        <v>0</v>
      </c>
      <c r="G279" s="225">
        <f t="shared" si="15"/>
        <v>0</v>
      </c>
    </row>
    <row r="280" spans="1:7" ht="15">
      <c r="A280" s="121"/>
      <c r="B280" s="155"/>
      <c r="C280" s="156"/>
      <c r="D280" s="157"/>
      <c r="E280" s="158"/>
      <c r="F280" s="241"/>
      <c r="G280" s="225">
        <f t="shared" si="15"/>
        <v>0</v>
      </c>
    </row>
    <row r="281" spans="1:7" ht="15">
      <c r="A281" s="143">
        <v>400</v>
      </c>
      <c r="B281" s="144" t="s">
        <v>322</v>
      </c>
      <c r="C281" s="145"/>
      <c r="D281" s="146"/>
      <c r="E281" s="147"/>
      <c r="F281" s="215"/>
      <c r="G281" s="225">
        <f t="shared" si="15"/>
        <v>0</v>
      </c>
    </row>
    <row r="282" spans="1:7" ht="28.5">
      <c r="A282" s="121"/>
      <c r="B282" s="144" t="s">
        <v>170</v>
      </c>
      <c r="C282" s="159"/>
      <c r="D282" s="160"/>
      <c r="E282" s="152"/>
      <c r="F282" s="217"/>
      <c r="G282" s="225">
        <f t="shared" si="15"/>
        <v>0</v>
      </c>
    </row>
    <row r="283" spans="1:7" ht="15">
      <c r="A283" s="121">
        <v>401</v>
      </c>
      <c r="B283" s="46" t="s">
        <v>323</v>
      </c>
      <c r="C283" s="48" t="s">
        <v>3</v>
      </c>
      <c r="D283" s="148">
        <v>1</v>
      </c>
      <c r="E283" s="128"/>
      <c r="F283" s="242">
        <f>D283*E283</f>
        <v>0</v>
      </c>
      <c r="G283" s="225">
        <f t="shared" si="15"/>
        <v>0</v>
      </c>
    </row>
    <row r="284" spans="1:7" ht="43.5">
      <c r="A284" s="121">
        <v>402</v>
      </c>
      <c r="B284" s="46" t="s">
        <v>324</v>
      </c>
      <c r="C284" s="48" t="s">
        <v>3</v>
      </c>
      <c r="D284" s="148">
        <v>1</v>
      </c>
      <c r="E284" s="128"/>
      <c r="F284" s="242"/>
      <c r="G284" s="227">
        <f t="shared" si="15"/>
        <v>0</v>
      </c>
    </row>
    <row r="285" spans="1:7" ht="28.5">
      <c r="A285" s="121">
        <v>403</v>
      </c>
      <c r="B285" s="46" t="s">
        <v>325</v>
      </c>
      <c r="C285" s="48" t="s">
        <v>3</v>
      </c>
      <c r="D285" s="148">
        <v>1</v>
      </c>
      <c r="E285" s="128"/>
      <c r="F285" s="242">
        <f t="shared" ref="F285:F291" si="16">D285*E285</f>
        <v>0</v>
      </c>
      <c r="G285" s="225">
        <f t="shared" si="15"/>
        <v>0</v>
      </c>
    </row>
    <row r="286" spans="1:7" ht="28.5">
      <c r="A286" s="121">
        <v>404</v>
      </c>
      <c r="B286" s="46" t="s">
        <v>326</v>
      </c>
      <c r="C286" s="48"/>
      <c r="D286" s="148"/>
      <c r="E286" s="128"/>
      <c r="F286" s="242"/>
      <c r="G286" s="225">
        <f t="shared" si="15"/>
        <v>0</v>
      </c>
    </row>
    <row r="287" spans="1:7" ht="15">
      <c r="A287" s="121">
        <v>405</v>
      </c>
      <c r="B287" s="46" t="s">
        <v>327</v>
      </c>
      <c r="C287" s="48" t="s">
        <v>3</v>
      </c>
      <c r="D287" s="148">
        <v>1</v>
      </c>
      <c r="E287" s="128"/>
      <c r="F287" s="242">
        <f t="shared" si="16"/>
        <v>0</v>
      </c>
      <c r="G287" s="225">
        <f t="shared" si="15"/>
        <v>0</v>
      </c>
    </row>
    <row r="288" spans="1:7" ht="43.5">
      <c r="A288" s="121">
        <v>406</v>
      </c>
      <c r="B288" s="46" t="s">
        <v>328</v>
      </c>
      <c r="C288" s="48" t="s">
        <v>3</v>
      </c>
      <c r="D288" s="148">
        <v>1</v>
      </c>
      <c r="E288" s="128"/>
      <c r="F288" s="242">
        <f t="shared" si="16"/>
        <v>0</v>
      </c>
      <c r="G288" s="225">
        <f t="shared" si="15"/>
        <v>0</v>
      </c>
    </row>
    <row r="289" spans="1:7" ht="28.5">
      <c r="A289" s="121">
        <v>407</v>
      </c>
      <c r="B289" s="46" t="s">
        <v>329</v>
      </c>
      <c r="C289" s="48" t="s">
        <v>3</v>
      </c>
      <c r="D289" s="148">
        <v>1</v>
      </c>
      <c r="E289" s="128"/>
      <c r="F289" s="242">
        <f t="shared" si="16"/>
        <v>0</v>
      </c>
      <c r="G289" s="225">
        <f t="shared" si="15"/>
        <v>0</v>
      </c>
    </row>
    <row r="290" spans="1:7" ht="28.5">
      <c r="A290" s="121">
        <v>408</v>
      </c>
      <c r="B290" s="46" t="s">
        <v>330</v>
      </c>
      <c r="C290" s="48" t="s">
        <v>3</v>
      </c>
      <c r="D290" s="148">
        <v>1</v>
      </c>
      <c r="E290" s="128"/>
      <c r="F290" s="242">
        <f t="shared" si="16"/>
        <v>0</v>
      </c>
      <c r="G290" s="225">
        <f t="shared" si="15"/>
        <v>0</v>
      </c>
    </row>
    <row r="291" spans="1:7" ht="15">
      <c r="A291" s="121">
        <v>409</v>
      </c>
      <c r="B291" s="46" t="s">
        <v>331</v>
      </c>
      <c r="C291" s="48" t="s">
        <v>3</v>
      </c>
      <c r="D291" s="148">
        <v>1</v>
      </c>
      <c r="E291" s="128"/>
      <c r="F291" s="242">
        <f t="shared" si="16"/>
        <v>0</v>
      </c>
      <c r="G291" s="225">
        <f t="shared" si="15"/>
        <v>0</v>
      </c>
    </row>
    <row r="292" spans="1:7" ht="15">
      <c r="A292" s="121"/>
      <c r="B292" s="46"/>
      <c r="C292" s="48"/>
      <c r="D292" s="148"/>
      <c r="E292" s="128"/>
      <c r="F292" s="242"/>
      <c r="G292" s="225">
        <f t="shared" si="15"/>
        <v>0</v>
      </c>
    </row>
    <row r="293" spans="1:7" ht="15">
      <c r="A293" s="134"/>
      <c r="B293" s="149" t="s">
        <v>174</v>
      </c>
      <c r="C293" s="48"/>
      <c r="D293" s="148"/>
      <c r="E293" s="152"/>
      <c r="F293" s="233">
        <f>SUM(F283:F291)</f>
        <v>0</v>
      </c>
      <c r="G293" s="225">
        <f t="shared" si="15"/>
        <v>0</v>
      </c>
    </row>
    <row r="294" spans="1:7" ht="15">
      <c r="A294" s="134"/>
      <c r="B294" s="149"/>
      <c r="C294" s="48"/>
      <c r="D294" s="148"/>
      <c r="E294" s="152"/>
      <c r="F294" s="233"/>
      <c r="G294" s="225">
        <f t="shared" si="15"/>
        <v>0</v>
      </c>
    </row>
    <row r="295" spans="1:7" ht="15">
      <c r="A295" s="143">
        <v>500</v>
      </c>
      <c r="B295" s="144" t="s">
        <v>332</v>
      </c>
      <c r="C295" s="145"/>
      <c r="D295" s="146"/>
      <c r="E295" s="147"/>
      <c r="F295" s="243"/>
      <c r="G295" s="225">
        <f t="shared" si="15"/>
        <v>0</v>
      </c>
    </row>
    <row r="296" spans="1:7" ht="15">
      <c r="A296" s="143"/>
      <c r="B296" s="144"/>
      <c r="C296" s="145"/>
      <c r="D296" s="146"/>
      <c r="E296" s="147"/>
      <c r="F296" s="243"/>
      <c r="G296" s="225">
        <f t="shared" si="15"/>
        <v>0</v>
      </c>
    </row>
    <row r="297" spans="1:7" ht="43.5">
      <c r="A297" s="121">
        <v>501</v>
      </c>
      <c r="B297" s="46" t="s">
        <v>333</v>
      </c>
      <c r="C297" s="48" t="s">
        <v>36</v>
      </c>
      <c r="D297" s="148">
        <f>D272</f>
        <v>52.85</v>
      </c>
      <c r="E297" s="152"/>
      <c r="F297" s="217">
        <f>D297*E297</f>
        <v>0</v>
      </c>
      <c r="G297" s="225">
        <f t="shared" si="15"/>
        <v>0</v>
      </c>
    </row>
    <row r="298" spans="1:7" ht="15">
      <c r="A298" s="121"/>
      <c r="B298" s="46"/>
      <c r="C298" s="48"/>
      <c r="D298" s="148"/>
      <c r="E298" s="152"/>
      <c r="F298" s="217"/>
      <c r="G298" s="225">
        <f t="shared" si="15"/>
        <v>0</v>
      </c>
    </row>
    <row r="299" spans="1:7" ht="15">
      <c r="A299" s="134"/>
      <c r="B299" s="149" t="s">
        <v>334</v>
      </c>
      <c r="C299" s="48"/>
      <c r="D299" s="148"/>
      <c r="E299" s="152"/>
      <c r="F299" s="240">
        <f>SUM(F297:F297)</f>
        <v>0</v>
      </c>
      <c r="G299" s="225">
        <f t="shared" si="15"/>
        <v>0</v>
      </c>
    </row>
    <row r="300" spans="1:7" ht="15">
      <c r="A300" s="134"/>
      <c r="B300" s="149"/>
      <c r="C300" s="48"/>
      <c r="D300" s="148"/>
      <c r="E300" s="152"/>
      <c r="F300" s="240"/>
      <c r="G300" s="225">
        <f t="shared" si="15"/>
        <v>0</v>
      </c>
    </row>
    <row r="301" spans="1:7" ht="43.5">
      <c r="A301" s="134"/>
      <c r="B301" s="149" t="s">
        <v>335</v>
      </c>
      <c r="C301" s="48"/>
      <c r="D301" s="148"/>
      <c r="E301" s="152"/>
      <c r="F301" s="240">
        <f>F265+F274+F279+F293+F299</f>
        <v>0</v>
      </c>
      <c r="G301" s="225">
        <f t="shared" si="15"/>
        <v>0</v>
      </c>
    </row>
    <row r="302" spans="1:7" ht="15">
      <c r="A302" s="134"/>
      <c r="B302" s="149"/>
      <c r="C302" s="48"/>
      <c r="D302" s="148"/>
      <c r="E302" s="152"/>
      <c r="F302" s="240"/>
      <c r="G302" s="225">
        <f t="shared" si="15"/>
        <v>0</v>
      </c>
    </row>
    <row r="303" spans="1:7" ht="15">
      <c r="A303" s="162">
        <v>14</v>
      </c>
      <c r="B303" s="33" t="s">
        <v>336</v>
      </c>
      <c r="C303" s="162"/>
      <c r="D303" s="162"/>
      <c r="E303" s="163"/>
      <c r="F303" s="244"/>
      <c r="G303" s="225">
        <f t="shared" si="15"/>
        <v>0</v>
      </c>
    </row>
    <row r="304" spans="1:7" ht="57.75">
      <c r="A304" s="164"/>
      <c r="B304" s="144" t="s">
        <v>337</v>
      </c>
      <c r="C304" s="165"/>
      <c r="D304" s="166"/>
      <c r="E304" s="167"/>
      <c r="F304" s="220"/>
      <c r="G304" s="225">
        <f t="shared" si="15"/>
        <v>0</v>
      </c>
    </row>
    <row r="305" spans="1:7" ht="15">
      <c r="A305" s="134">
        <v>101</v>
      </c>
      <c r="B305" s="154" t="s">
        <v>338</v>
      </c>
      <c r="C305" s="96" t="s">
        <v>339</v>
      </c>
      <c r="D305" s="168">
        <v>2</v>
      </c>
      <c r="E305" s="169"/>
      <c r="F305" s="221">
        <f>E305*D305</f>
        <v>0</v>
      </c>
      <c r="G305" s="225">
        <f t="shared" si="15"/>
        <v>0</v>
      </c>
    </row>
    <row r="306" spans="1:7" ht="28.5">
      <c r="A306" s="134">
        <v>102</v>
      </c>
      <c r="B306" s="154" t="s">
        <v>340</v>
      </c>
      <c r="C306" s="96" t="s">
        <v>339</v>
      </c>
      <c r="D306" s="168">
        <v>1</v>
      </c>
      <c r="E306" s="169"/>
      <c r="F306" s="221">
        <f>E306*D306</f>
        <v>0</v>
      </c>
      <c r="G306" s="225">
        <f t="shared" si="15"/>
        <v>0</v>
      </c>
    </row>
    <row r="307" spans="1:7" ht="28.5">
      <c r="A307" s="134">
        <v>103</v>
      </c>
      <c r="B307" s="154" t="s">
        <v>341</v>
      </c>
      <c r="C307" s="96" t="s">
        <v>342</v>
      </c>
      <c r="D307" s="168">
        <v>1.5</v>
      </c>
      <c r="E307" s="169"/>
      <c r="F307" s="221">
        <f>E307*D307</f>
        <v>0</v>
      </c>
      <c r="G307" s="225">
        <f t="shared" si="15"/>
        <v>0</v>
      </c>
    </row>
    <row r="308" spans="1:7" ht="15">
      <c r="A308" s="134">
        <v>104</v>
      </c>
      <c r="B308" s="154" t="s">
        <v>343</v>
      </c>
      <c r="C308" s="96" t="s">
        <v>3</v>
      </c>
      <c r="D308" s="168">
        <v>6</v>
      </c>
      <c r="E308" s="169"/>
      <c r="F308" s="221">
        <f>E308*D308</f>
        <v>0</v>
      </c>
      <c r="G308" s="225">
        <f t="shared" si="15"/>
        <v>0</v>
      </c>
    </row>
    <row r="309" spans="1:7" ht="15">
      <c r="A309" s="134"/>
      <c r="B309" s="154"/>
      <c r="C309" s="96"/>
      <c r="D309" s="168"/>
      <c r="E309" s="169"/>
      <c r="F309" s="221"/>
      <c r="G309" s="225">
        <f t="shared" si="15"/>
        <v>0</v>
      </c>
    </row>
    <row r="310" spans="1:7" ht="15">
      <c r="A310" s="134"/>
      <c r="B310" s="149" t="s">
        <v>149</v>
      </c>
      <c r="C310" s="96"/>
      <c r="D310" s="168"/>
      <c r="E310" s="169"/>
      <c r="F310" s="240">
        <f>SUM(F305:F308)</f>
        <v>0</v>
      </c>
      <c r="G310" s="225">
        <f t="shared" si="15"/>
        <v>0</v>
      </c>
    </row>
    <row r="311" spans="1:7" ht="15">
      <c r="A311" s="134"/>
      <c r="B311" s="149"/>
      <c r="C311" s="96"/>
      <c r="D311" s="168"/>
      <c r="E311" s="169"/>
      <c r="F311" s="240"/>
      <c r="G311" s="225">
        <f t="shared" si="15"/>
        <v>0</v>
      </c>
    </row>
    <row r="312" spans="1:7" ht="15">
      <c r="A312" s="143">
        <v>200</v>
      </c>
      <c r="B312" s="144" t="s">
        <v>344</v>
      </c>
      <c r="C312" s="143"/>
      <c r="D312" s="170"/>
      <c r="E312" s="147"/>
      <c r="F312" s="215"/>
      <c r="G312" s="225">
        <f t="shared" si="15"/>
        <v>0</v>
      </c>
    </row>
    <row r="313" spans="1:7" ht="28.5">
      <c r="A313" s="134">
        <v>201</v>
      </c>
      <c r="B313" s="154" t="s">
        <v>345</v>
      </c>
      <c r="C313" s="96" t="s">
        <v>11</v>
      </c>
      <c r="D313" s="171" t="s">
        <v>11</v>
      </c>
      <c r="E313" s="169"/>
      <c r="F313" s="221">
        <f>E313</f>
        <v>0</v>
      </c>
      <c r="G313" s="225">
        <f t="shared" si="15"/>
        <v>0</v>
      </c>
    </row>
    <row r="314" spans="1:7" ht="28.5">
      <c r="A314" s="134">
        <v>202</v>
      </c>
      <c r="B314" s="154" t="s">
        <v>346</v>
      </c>
      <c r="C314" s="96" t="s">
        <v>36</v>
      </c>
      <c r="D314" s="168">
        <f>0.8*3.5*1.2</f>
        <v>3.3600000000000003</v>
      </c>
      <c r="E314" s="169"/>
      <c r="F314" s="221">
        <f>E314*D314</f>
        <v>0</v>
      </c>
      <c r="G314" s="225">
        <f t="shared" si="15"/>
        <v>0</v>
      </c>
    </row>
    <row r="315" spans="1:7" ht="173.25">
      <c r="A315" s="134">
        <v>203</v>
      </c>
      <c r="B315" s="154" t="s">
        <v>347</v>
      </c>
      <c r="C315" s="96" t="s">
        <v>36</v>
      </c>
      <c r="D315" s="168">
        <f>0.8*3.5</f>
        <v>2.8000000000000003</v>
      </c>
      <c r="E315" s="169"/>
      <c r="F315" s="221">
        <f>E315*D315</f>
        <v>0</v>
      </c>
      <c r="G315" s="225">
        <f t="shared" si="15"/>
        <v>0</v>
      </c>
    </row>
    <row r="316" spans="1:7" ht="15">
      <c r="A316" s="134"/>
      <c r="B316" s="154"/>
      <c r="C316" s="96"/>
      <c r="D316" s="168"/>
      <c r="E316" s="169"/>
      <c r="F316" s="221"/>
      <c r="G316" s="225">
        <f t="shared" si="15"/>
        <v>0</v>
      </c>
    </row>
    <row r="317" spans="1:7" ht="15">
      <c r="A317" s="134"/>
      <c r="B317" s="149" t="s">
        <v>162</v>
      </c>
      <c r="C317" s="96"/>
      <c r="D317" s="168"/>
      <c r="E317" s="169"/>
      <c r="F317" s="240">
        <f>SUM(F313:F315)</f>
        <v>0</v>
      </c>
      <c r="G317" s="225">
        <f t="shared" si="15"/>
        <v>0</v>
      </c>
    </row>
    <row r="318" spans="1:7" ht="15">
      <c r="A318" s="134"/>
      <c r="B318" s="149"/>
      <c r="C318" s="96"/>
      <c r="D318" s="168"/>
      <c r="E318" s="169"/>
      <c r="F318" s="240"/>
      <c r="G318" s="225">
        <f t="shared" si="15"/>
        <v>0</v>
      </c>
    </row>
    <row r="319" spans="1:7" ht="15">
      <c r="A319" s="143">
        <v>300</v>
      </c>
      <c r="B319" s="144" t="s">
        <v>150</v>
      </c>
      <c r="C319" s="143"/>
      <c r="D319" s="172"/>
      <c r="E319" s="147"/>
      <c r="F319" s="215"/>
      <c r="G319" s="225">
        <f t="shared" si="15"/>
        <v>0</v>
      </c>
    </row>
    <row r="320" spans="1:7" ht="57.75">
      <c r="A320" s="134">
        <v>301</v>
      </c>
      <c r="B320" s="154" t="s">
        <v>348</v>
      </c>
      <c r="C320" s="96" t="s">
        <v>11</v>
      </c>
      <c r="D320" s="97" t="s">
        <v>11</v>
      </c>
      <c r="E320" s="169"/>
      <c r="F320" s="221">
        <f>E320</f>
        <v>0</v>
      </c>
      <c r="G320" s="225">
        <f t="shared" si="15"/>
        <v>0</v>
      </c>
    </row>
    <row r="321" spans="1:7" ht="15">
      <c r="A321" s="134"/>
      <c r="B321" s="154"/>
      <c r="C321" s="96"/>
      <c r="D321" s="97"/>
      <c r="E321" s="169"/>
      <c r="F321" s="221"/>
      <c r="G321" s="225">
        <f t="shared" si="15"/>
        <v>0</v>
      </c>
    </row>
    <row r="322" spans="1:7" ht="15">
      <c r="A322" s="134"/>
      <c r="B322" s="149" t="s">
        <v>166</v>
      </c>
      <c r="C322" s="96"/>
      <c r="D322" s="97"/>
      <c r="E322" s="169"/>
      <c r="F322" s="240">
        <f>F320</f>
        <v>0</v>
      </c>
      <c r="G322" s="225">
        <f t="shared" si="15"/>
        <v>0</v>
      </c>
    </row>
    <row r="323" spans="1:7" ht="15">
      <c r="A323" s="134"/>
      <c r="B323" s="149"/>
      <c r="C323" s="96"/>
      <c r="D323" s="97"/>
      <c r="E323" s="169"/>
      <c r="F323" s="240"/>
      <c r="G323" s="225">
        <f t="shared" ref="G323:G337" si="17">F323/655.957</f>
        <v>0</v>
      </c>
    </row>
    <row r="324" spans="1:7" ht="15">
      <c r="A324" s="134"/>
      <c r="B324" s="149" t="s">
        <v>349</v>
      </c>
      <c r="C324" s="96"/>
      <c r="D324" s="97"/>
      <c r="E324" s="169"/>
      <c r="F324" s="240">
        <f>F322+F317+F310</f>
        <v>0</v>
      </c>
      <c r="G324" s="225">
        <f t="shared" si="17"/>
        <v>0</v>
      </c>
    </row>
    <row r="325" spans="1:7" ht="15">
      <c r="A325" s="134"/>
      <c r="B325" s="149"/>
      <c r="C325" s="96"/>
      <c r="D325" s="97"/>
      <c r="E325" s="169"/>
      <c r="F325" s="240"/>
      <c r="G325" s="225">
        <f t="shared" si="17"/>
        <v>0</v>
      </c>
    </row>
    <row r="326" spans="1:7" ht="15">
      <c r="A326" s="173">
        <v>15</v>
      </c>
      <c r="B326" s="64" t="s">
        <v>344</v>
      </c>
      <c r="C326" s="174"/>
      <c r="D326" s="175"/>
      <c r="E326" s="176"/>
      <c r="F326" s="245"/>
      <c r="G326" s="225">
        <f t="shared" si="17"/>
        <v>0</v>
      </c>
    </row>
    <row r="327" spans="1:7" ht="15">
      <c r="A327" s="177">
        <v>100</v>
      </c>
      <c r="B327" s="144" t="s">
        <v>350</v>
      </c>
      <c r="C327" s="145"/>
      <c r="D327" s="145"/>
      <c r="E327" s="147"/>
      <c r="F327" s="215"/>
      <c r="G327" s="225">
        <f t="shared" si="17"/>
        <v>0</v>
      </c>
    </row>
    <row r="328" spans="1:7" ht="159">
      <c r="A328" s="121">
        <v>101</v>
      </c>
      <c r="B328" s="159" t="s">
        <v>351</v>
      </c>
      <c r="C328" s="48" t="s">
        <v>36</v>
      </c>
      <c r="D328" s="178">
        <v>2</v>
      </c>
      <c r="E328" s="128"/>
      <c r="F328" s="217">
        <f>E328*D328</f>
        <v>0</v>
      </c>
      <c r="G328" s="225">
        <f t="shared" si="17"/>
        <v>0</v>
      </c>
    </row>
    <row r="329" spans="1:7" ht="173.25">
      <c r="A329" s="121">
        <v>102</v>
      </c>
      <c r="B329" s="159" t="s">
        <v>352</v>
      </c>
      <c r="C329" s="48" t="s">
        <v>36</v>
      </c>
      <c r="D329" s="178">
        <v>1</v>
      </c>
      <c r="E329" s="128"/>
      <c r="F329" s="217">
        <f>E329*D329</f>
        <v>0</v>
      </c>
      <c r="G329" s="225">
        <f t="shared" si="17"/>
        <v>0</v>
      </c>
    </row>
    <row r="330" spans="1:7" ht="15">
      <c r="A330" s="121"/>
      <c r="B330" s="159"/>
      <c r="C330" s="48"/>
      <c r="D330" s="178"/>
      <c r="E330" s="128"/>
      <c r="F330" s="217"/>
      <c r="G330" s="225">
        <f t="shared" si="17"/>
        <v>0</v>
      </c>
    </row>
    <row r="331" spans="1:7" ht="15">
      <c r="A331" s="61"/>
      <c r="B331" s="149" t="s">
        <v>149</v>
      </c>
      <c r="C331" s="48"/>
      <c r="D331" s="48"/>
      <c r="E331" s="152"/>
      <c r="F331" s="240">
        <f>SUM(F328:F329)</f>
        <v>0</v>
      </c>
      <c r="G331" s="225">
        <f t="shared" si="17"/>
        <v>0</v>
      </c>
    </row>
    <row r="332" spans="1:7" ht="15">
      <c r="A332" s="61"/>
      <c r="B332" s="149"/>
      <c r="C332" s="48"/>
      <c r="D332" s="48"/>
      <c r="E332" s="152"/>
      <c r="F332" s="240"/>
      <c r="G332" s="225">
        <f t="shared" si="17"/>
        <v>0</v>
      </c>
    </row>
    <row r="333" spans="1:7" ht="15">
      <c r="A333" s="61"/>
      <c r="B333" s="149" t="s">
        <v>353</v>
      </c>
      <c r="C333" s="48"/>
      <c r="D333" s="48"/>
      <c r="E333" s="152"/>
      <c r="F333" s="240">
        <f>F331</f>
        <v>0</v>
      </c>
      <c r="G333" s="225">
        <f t="shared" si="17"/>
        <v>0</v>
      </c>
    </row>
    <row r="334" spans="1:7" ht="15">
      <c r="A334" s="61"/>
      <c r="B334" s="149"/>
      <c r="C334" s="48"/>
      <c r="D334" s="48"/>
      <c r="E334" s="152"/>
      <c r="F334" s="240"/>
      <c r="G334" s="225">
        <f t="shared" si="17"/>
        <v>0</v>
      </c>
    </row>
    <row r="335" spans="1:7" ht="24" customHeight="1">
      <c r="A335" s="274"/>
      <c r="B335" s="265" t="s">
        <v>354</v>
      </c>
      <c r="C335" s="266"/>
      <c r="D335" s="266"/>
      <c r="E335" s="267"/>
      <c r="F335" s="268">
        <f>SUM(F333+F324+F301+F258+F169+F115)</f>
        <v>0</v>
      </c>
      <c r="G335" s="269">
        <f t="shared" si="17"/>
        <v>0</v>
      </c>
    </row>
    <row r="336" spans="1:7" ht="15">
      <c r="A336" s="275"/>
      <c r="B336" s="270" t="s">
        <v>355</v>
      </c>
      <c r="C336" s="271"/>
      <c r="D336" s="272"/>
      <c r="E336" s="273"/>
      <c r="F336" s="273">
        <f>F335*18%</f>
        <v>0</v>
      </c>
      <c r="G336" s="269">
        <f t="shared" si="17"/>
        <v>0</v>
      </c>
    </row>
    <row r="337" spans="1:7" ht="15">
      <c r="A337" s="275"/>
      <c r="B337" s="270" t="s">
        <v>356</v>
      </c>
      <c r="C337" s="271"/>
      <c r="D337" s="272"/>
      <c r="E337" s="273"/>
      <c r="F337" s="273">
        <f>F335+F336</f>
        <v>0</v>
      </c>
      <c r="G337" s="269">
        <f t="shared" si="17"/>
        <v>0</v>
      </c>
    </row>
    <row r="338" spans="1:7" ht="15">
      <c r="G338" s="3"/>
    </row>
    <row r="339" spans="1:7">
      <c r="G339" s="3"/>
    </row>
    <row r="340" spans="1:7">
      <c r="G340" s="3"/>
    </row>
    <row r="341" spans="1:7" ht="15.75">
      <c r="B341" s="276" t="s">
        <v>357</v>
      </c>
      <c r="G341" s="3"/>
    </row>
    <row r="342" spans="1:7" ht="15.75">
      <c r="B342" s="277"/>
      <c r="G342" s="3"/>
    </row>
    <row r="343" spans="1:7" ht="15.75">
      <c r="B343" s="278" t="s">
        <v>358</v>
      </c>
      <c r="G343" s="3"/>
    </row>
    <row r="344" spans="1:7">
      <c r="G344" s="3"/>
    </row>
    <row r="345" spans="1:7">
      <c r="G345" s="3"/>
    </row>
    <row r="346" spans="1:7">
      <c r="G346" s="3"/>
    </row>
    <row r="347" spans="1:7">
      <c r="G347" s="3"/>
    </row>
    <row r="348" spans="1:7">
      <c r="G348" s="3"/>
    </row>
    <row r="349" spans="1:7">
      <c r="G349" s="3"/>
    </row>
    <row r="350" spans="1:7">
      <c r="G350" s="3"/>
    </row>
    <row r="351" spans="1:7">
      <c r="G351" s="3"/>
    </row>
    <row r="352" spans="1:7">
      <c r="G352" s="3"/>
    </row>
    <row r="353" spans="7:7">
      <c r="G353" s="3"/>
    </row>
    <row r="354" spans="7:7">
      <c r="G354" s="3"/>
    </row>
    <row r="355" spans="7:7">
      <c r="G355" s="3"/>
    </row>
    <row r="356" spans="7:7">
      <c r="G356" s="3"/>
    </row>
    <row r="357" spans="7:7">
      <c r="G357" s="3"/>
    </row>
    <row r="358" spans="7:7">
      <c r="G358" s="3"/>
    </row>
    <row r="359" spans="7:7">
      <c r="G359" s="3"/>
    </row>
    <row r="360" spans="7:7">
      <c r="G360" s="3"/>
    </row>
    <row r="361" spans="7:7">
      <c r="G361" s="3"/>
    </row>
    <row r="362" spans="7:7">
      <c r="G362" s="3"/>
    </row>
    <row r="363" spans="7:7">
      <c r="G363" s="3"/>
    </row>
    <row r="364" spans="7:7">
      <c r="G364" s="3"/>
    </row>
    <row r="365" spans="7:7">
      <c r="G365" s="3"/>
    </row>
    <row r="366" spans="7:7">
      <c r="G366" s="3"/>
    </row>
    <row r="367" spans="7:7">
      <c r="G367" s="3"/>
    </row>
    <row r="368" spans="7:7">
      <c r="G368" s="3"/>
    </row>
    <row r="369" spans="7:7">
      <c r="G369" s="3"/>
    </row>
    <row r="370" spans="7:7">
      <c r="G370" s="3"/>
    </row>
    <row r="371" spans="7:7">
      <c r="G371" s="3"/>
    </row>
    <row r="372" spans="7:7">
      <c r="G372" s="3"/>
    </row>
    <row r="373" spans="7:7">
      <c r="G373" s="3"/>
    </row>
    <row r="374" spans="7:7">
      <c r="G374" s="3"/>
    </row>
    <row r="375" spans="7:7">
      <c r="G375" s="3"/>
    </row>
    <row r="376" spans="7:7">
      <c r="G376" s="3"/>
    </row>
    <row r="377" spans="7:7">
      <c r="G377" s="3"/>
    </row>
    <row r="378" spans="7:7">
      <c r="G378" s="3"/>
    </row>
    <row r="379" spans="7:7">
      <c r="G379" s="3"/>
    </row>
    <row r="380" spans="7:7">
      <c r="G380" s="3"/>
    </row>
    <row r="381" spans="7:7">
      <c r="G381" s="3"/>
    </row>
    <row r="382" spans="7:7">
      <c r="G382" s="3"/>
    </row>
    <row r="383" spans="7:7">
      <c r="G383" s="3"/>
    </row>
    <row r="384" spans="7:7">
      <c r="G384" s="3"/>
    </row>
    <row r="385" spans="7:7">
      <c r="G385" s="3"/>
    </row>
    <row r="386" spans="7:7">
      <c r="G386" s="3"/>
    </row>
    <row r="387" spans="7:7">
      <c r="G387" s="3"/>
    </row>
    <row r="388" spans="7:7">
      <c r="G388" s="3"/>
    </row>
    <row r="389" spans="7:7">
      <c r="G389" s="3"/>
    </row>
    <row r="390" spans="7:7">
      <c r="G390" s="3"/>
    </row>
    <row r="391" spans="7:7">
      <c r="G391" s="3"/>
    </row>
    <row r="392" spans="7:7">
      <c r="G392" s="3"/>
    </row>
    <row r="393" spans="7:7">
      <c r="G393" s="3"/>
    </row>
    <row r="394" spans="7:7">
      <c r="G394" s="3"/>
    </row>
    <row r="395" spans="7:7">
      <c r="G395" s="3"/>
    </row>
    <row r="396" spans="7:7">
      <c r="G396" s="3"/>
    </row>
    <row r="397" spans="7:7">
      <c r="G397" s="3"/>
    </row>
    <row r="398" spans="7:7">
      <c r="G398" s="3"/>
    </row>
    <row r="399" spans="7:7">
      <c r="G399" s="3"/>
    </row>
    <row r="400" spans="7:7">
      <c r="G400" s="3"/>
    </row>
    <row r="401" spans="7:7">
      <c r="G401" s="3"/>
    </row>
    <row r="402" spans="7:7">
      <c r="G402" s="3"/>
    </row>
    <row r="403" spans="7:7">
      <c r="G403" s="3"/>
    </row>
    <row r="404" spans="7:7">
      <c r="G404" s="3"/>
    </row>
    <row r="405" spans="7:7">
      <c r="G405" s="3"/>
    </row>
    <row r="406" spans="7:7" ht="15"/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17"/>
  <sheetViews>
    <sheetView tabSelected="1" workbookViewId="0">
      <selection activeCell="G6" sqref="G6"/>
    </sheetView>
  </sheetViews>
  <sheetFormatPr defaultColWidth="8.7109375" defaultRowHeight="13.9"/>
  <cols>
    <col min="1" max="1" width="8.7109375" style="28" bestFit="1" customWidth="1"/>
    <col min="2" max="2" width="64.5703125" style="52" customWidth="1"/>
    <col min="3" max="3" width="8.7109375" style="182"/>
    <col min="4" max="4" width="19.7109375" style="184" customWidth="1"/>
    <col min="5" max="5" width="20.85546875" style="181" customWidth="1"/>
    <col min="6" max="6" width="24.140625" style="161" customWidth="1"/>
    <col min="7" max="7" width="29.28515625" style="3" customWidth="1"/>
    <col min="8" max="16384" width="8.7109375" style="3"/>
  </cols>
  <sheetData>
    <row r="1" spans="1:6" ht="15">
      <c r="A1" s="1"/>
      <c r="B1" s="279" t="s">
        <v>0</v>
      </c>
      <c r="C1" s="280"/>
      <c r="D1" s="280"/>
      <c r="E1" s="282"/>
    </row>
    <row r="2" spans="1:6" ht="28.5">
      <c r="A2" s="4" t="s">
        <v>1</v>
      </c>
      <c r="B2" s="5" t="s">
        <v>2</v>
      </c>
      <c r="C2" s="5" t="s">
        <v>3</v>
      </c>
      <c r="D2" s="187" t="s">
        <v>359</v>
      </c>
      <c r="E2" s="224" t="s">
        <v>360</v>
      </c>
      <c r="F2" s="186"/>
    </row>
    <row r="3" spans="1:6" ht="27.6">
      <c r="A3" s="8" t="s">
        <v>8</v>
      </c>
      <c r="B3" s="9" t="s">
        <v>9</v>
      </c>
      <c r="C3" s="10"/>
      <c r="D3" s="12"/>
      <c r="E3" s="55"/>
    </row>
    <row r="4" spans="1:6">
      <c r="A4" s="8">
        <v>101</v>
      </c>
      <c r="B4" s="13" t="s">
        <v>10</v>
      </c>
      <c r="C4" s="14" t="s">
        <v>11</v>
      </c>
      <c r="D4" s="16"/>
      <c r="E4" s="86"/>
    </row>
    <row r="5" spans="1:6">
      <c r="A5" s="8">
        <v>102</v>
      </c>
      <c r="B5" s="13" t="s">
        <v>12</v>
      </c>
      <c r="C5" s="14" t="s">
        <v>11</v>
      </c>
      <c r="D5" s="16"/>
      <c r="E5" s="86"/>
    </row>
    <row r="6" spans="1:6" ht="41.45">
      <c r="A6" s="8">
        <v>103</v>
      </c>
      <c r="B6" s="13" t="s">
        <v>13</v>
      </c>
      <c r="C6" s="14" t="s">
        <v>11</v>
      </c>
      <c r="D6" s="16"/>
      <c r="E6" s="86"/>
    </row>
    <row r="7" spans="1:6" ht="41.45">
      <c r="A7" s="8">
        <v>104</v>
      </c>
      <c r="B7" s="13" t="s">
        <v>14</v>
      </c>
      <c r="C7" s="14" t="s">
        <v>11</v>
      </c>
      <c r="D7" s="16"/>
      <c r="E7" s="86"/>
    </row>
    <row r="8" spans="1:6" ht="27.6">
      <c r="A8" s="8">
        <v>105</v>
      </c>
      <c r="B8" s="13" t="s">
        <v>15</v>
      </c>
      <c r="C8" s="14" t="s">
        <v>11</v>
      </c>
      <c r="D8" s="16"/>
      <c r="E8" s="86"/>
    </row>
    <row r="9" spans="1:6" ht="27.6">
      <c r="A9" s="8">
        <v>106</v>
      </c>
      <c r="B9" s="13" t="s">
        <v>16</v>
      </c>
      <c r="C9" s="14" t="s">
        <v>17</v>
      </c>
      <c r="D9" s="16"/>
      <c r="E9" s="86"/>
    </row>
    <row r="10" spans="1:6" ht="24" customHeight="1">
      <c r="A10" s="17">
        <v>107</v>
      </c>
      <c r="B10" s="18" t="s">
        <v>18</v>
      </c>
      <c r="C10" s="19" t="s">
        <v>11</v>
      </c>
      <c r="D10" s="188"/>
      <c r="E10" s="21"/>
    </row>
    <row r="11" spans="1:6">
      <c r="A11" s="22"/>
      <c r="B11" s="26"/>
      <c r="C11" s="10"/>
      <c r="D11" s="68"/>
      <c r="E11" s="44"/>
    </row>
    <row r="12" spans="1:6">
      <c r="A12" s="8" t="s">
        <v>20</v>
      </c>
      <c r="B12" s="9" t="s">
        <v>21</v>
      </c>
      <c r="C12" s="10"/>
      <c r="D12" s="12"/>
      <c r="E12" s="55"/>
    </row>
    <row r="13" spans="1:6">
      <c r="A13" s="17" t="s">
        <v>22</v>
      </c>
      <c r="B13" s="30" t="s">
        <v>23</v>
      </c>
      <c r="C13" s="19" t="s">
        <v>24</v>
      </c>
      <c r="D13" s="188"/>
      <c r="E13" s="21"/>
    </row>
    <row r="14" spans="1:6">
      <c r="A14" s="17" t="s">
        <v>25</v>
      </c>
      <c r="B14" s="30" t="s">
        <v>26</v>
      </c>
      <c r="C14" s="19" t="s">
        <v>24</v>
      </c>
      <c r="D14" s="188"/>
      <c r="E14" s="21"/>
    </row>
    <row r="15" spans="1:6">
      <c r="A15" s="17" t="s">
        <v>27</v>
      </c>
      <c r="B15" s="30" t="s">
        <v>28</v>
      </c>
      <c r="C15" s="19" t="s">
        <v>24</v>
      </c>
      <c r="D15" s="188"/>
      <c r="E15" s="21"/>
    </row>
    <row r="16" spans="1:6">
      <c r="A16" s="17" t="s">
        <v>29</v>
      </c>
      <c r="B16" s="30" t="s">
        <v>30</v>
      </c>
      <c r="C16" s="19" t="s">
        <v>24</v>
      </c>
      <c r="D16" s="188"/>
      <c r="E16" s="21"/>
    </row>
    <row r="17" spans="1:5">
      <c r="A17" s="22"/>
      <c r="B17" s="26"/>
      <c r="C17" s="10"/>
      <c r="D17" s="68"/>
      <c r="E17" s="44"/>
    </row>
    <row r="18" spans="1:5">
      <c r="A18" s="8" t="s">
        <v>32</v>
      </c>
      <c r="B18" s="9" t="s">
        <v>33</v>
      </c>
      <c r="C18" s="10"/>
      <c r="D18" s="12"/>
      <c r="E18" s="55"/>
    </row>
    <row r="19" spans="1:5" ht="27.6">
      <c r="A19" s="17" t="s">
        <v>34</v>
      </c>
      <c r="B19" s="30" t="s">
        <v>35</v>
      </c>
      <c r="C19" s="19" t="s">
        <v>36</v>
      </c>
      <c r="D19" s="188"/>
      <c r="E19" s="21"/>
    </row>
    <row r="20" spans="1:5" ht="36" customHeight="1">
      <c r="A20" s="17" t="s">
        <v>37</v>
      </c>
      <c r="B20" s="18" t="s">
        <v>38</v>
      </c>
      <c r="C20" s="19" t="s">
        <v>24</v>
      </c>
      <c r="D20" s="188"/>
      <c r="E20" s="21"/>
    </row>
    <row r="21" spans="1:5" ht="36.75" customHeight="1">
      <c r="A21" s="17" t="s">
        <v>39</v>
      </c>
      <c r="B21" s="18" t="s">
        <v>40</v>
      </c>
      <c r="C21" s="19" t="s">
        <v>24</v>
      </c>
      <c r="D21" s="188"/>
      <c r="E21" s="21"/>
    </row>
    <row r="22" spans="1:5" ht="42.75" customHeight="1">
      <c r="A22" s="17" t="s">
        <v>41</v>
      </c>
      <c r="B22" s="18" t="s">
        <v>42</v>
      </c>
      <c r="C22" s="19" t="s">
        <v>24</v>
      </c>
      <c r="D22" s="188"/>
      <c r="E22" s="21"/>
    </row>
    <row r="23" spans="1:5" ht="36" customHeight="1">
      <c r="A23" s="17" t="s">
        <v>43</v>
      </c>
      <c r="B23" s="18" t="s">
        <v>44</v>
      </c>
      <c r="C23" s="19" t="s">
        <v>36</v>
      </c>
      <c r="D23" s="188"/>
      <c r="E23" s="21"/>
    </row>
    <row r="24" spans="1:5" ht="27.6">
      <c r="A24" s="17" t="s">
        <v>45</v>
      </c>
      <c r="B24" s="18" t="s">
        <v>46</v>
      </c>
      <c r="C24" s="19" t="s">
        <v>36</v>
      </c>
      <c r="D24" s="188"/>
      <c r="E24" s="21"/>
    </row>
    <row r="25" spans="1:5" ht="27.6">
      <c r="A25" s="17">
        <v>307</v>
      </c>
      <c r="B25" s="18" t="s">
        <v>47</v>
      </c>
      <c r="C25" s="19" t="s">
        <v>17</v>
      </c>
      <c r="D25" s="188"/>
      <c r="E25" s="21"/>
    </row>
    <row r="26" spans="1:5" ht="72.75" customHeight="1">
      <c r="A26" s="17">
        <v>308</v>
      </c>
      <c r="B26" s="32" t="s">
        <v>48</v>
      </c>
      <c r="C26" s="19" t="s">
        <v>11</v>
      </c>
      <c r="D26" s="188"/>
      <c r="E26" s="21"/>
    </row>
    <row r="27" spans="1:5" ht="41.45">
      <c r="A27" s="17"/>
      <c r="B27" s="33" t="s">
        <v>49</v>
      </c>
      <c r="C27" s="19"/>
      <c r="D27" s="188"/>
      <c r="E27" s="21"/>
    </row>
    <row r="28" spans="1:5" ht="27.6">
      <c r="A28" s="17">
        <v>309</v>
      </c>
      <c r="B28" s="32" t="s">
        <v>50</v>
      </c>
      <c r="C28" s="19" t="s">
        <v>51</v>
      </c>
      <c r="D28" s="188"/>
      <c r="E28" s="21"/>
    </row>
    <row r="29" spans="1:5" ht="27.6">
      <c r="A29" s="8">
        <v>310</v>
      </c>
      <c r="B29" s="18" t="s">
        <v>52</v>
      </c>
      <c r="C29" s="19" t="s">
        <v>17</v>
      </c>
      <c r="D29" s="188"/>
      <c r="E29" s="21"/>
    </row>
    <row r="30" spans="1:5" ht="55.15">
      <c r="A30" s="22">
        <v>311</v>
      </c>
      <c r="B30" s="32" t="s">
        <v>53</v>
      </c>
      <c r="C30" s="14" t="s">
        <v>17</v>
      </c>
      <c r="D30" s="185"/>
      <c r="E30" s="21"/>
    </row>
    <row r="31" spans="1:5">
      <c r="A31" s="38"/>
      <c r="B31" s="39"/>
      <c r="C31" s="40"/>
      <c r="D31" s="189"/>
      <c r="E31" s="42"/>
    </row>
    <row r="32" spans="1:5">
      <c r="A32" s="8" t="s">
        <v>55</v>
      </c>
      <c r="B32" s="9" t="s">
        <v>56</v>
      </c>
      <c r="C32" s="10"/>
      <c r="D32" s="12"/>
      <c r="E32" s="55"/>
    </row>
    <row r="33" spans="1:6" ht="27.6">
      <c r="A33" s="17" t="s">
        <v>57</v>
      </c>
      <c r="B33" s="18" t="s">
        <v>58</v>
      </c>
      <c r="C33" s="19" t="s">
        <v>36</v>
      </c>
      <c r="D33" s="188"/>
      <c r="E33" s="21"/>
    </row>
    <row r="34" spans="1:6" ht="27.6">
      <c r="A34" s="17" t="s">
        <v>59</v>
      </c>
      <c r="B34" s="18" t="s">
        <v>60</v>
      </c>
      <c r="C34" s="19" t="s">
        <v>36</v>
      </c>
      <c r="D34" s="188"/>
      <c r="E34" s="21"/>
    </row>
    <row r="35" spans="1:6">
      <c r="A35" s="17"/>
      <c r="B35" s="43" t="s">
        <v>61</v>
      </c>
      <c r="C35" s="19"/>
      <c r="D35" s="188"/>
      <c r="E35" s="21"/>
    </row>
    <row r="36" spans="1:6" ht="27.6">
      <c r="A36" s="17">
        <v>404</v>
      </c>
      <c r="B36" s="18" t="s">
        <v>62</v>
      </c>
      <c r="C36" s="19" t="s">
        <v>36</v>
      </c>
      <c r="D36" s="188"/>
      <c r="E36" s="21"/>
    </row>
    <row r="37" spans="1:6" ht="55.15">
      <c r="A37" s="17">
        <v>405</v>
      </c>
      <c r="B37" s="18" t="s">
        <v>63</v>
      </c>
      <c r="C37" s="19" t="s">
        <v>36</v>
      </c>
      <c r="D37" s="188"/>
      <c r="E37" s="21"/>
    </row>
    <row r="38" spans="1:6" ht="27.6">
      <c r="A38" s="17">
        <v>406</v>
      </c>
      <c r="B38" s="18" t="s">
        <v>64</v>
      </c>
      <c r="C38" s="19" t="s">
        <v>36</v>
      </c>
      <c r="D38" s="188"/>
      <c r="E38" s="21"/>
    </row>
    <row r="39" spans="1:6" s="28" customFormat="1">
      <c r="A39" s="22"/>
      <c r="B39" s="26"/>
      <c r="C39" s="10"/>
      <c r="D39" s="68"/>
      <c r="E39" s="44"/>
      <c r="F39" s="161"/>
    </row>
    <row r="40" spans="1:6">
      <c r="A40" s="8" t="s">
        <v>66</v>
      </c>
      <c r="B40" s="39" t="s">
        <v>67</v>
      </c>
      <c r="C40" s="40"/>
      <c r="D40" s="190"/>
      <c r="E40" s="44"/>
    </row>
    <row r="41" spans="1:6">
      <c r="A41" s="8"/>
      <c r="B41" s="43" t="s">
        <v>61</v>
      </c>
      <c r="C41" s="40"/>
      <c r="D41" s="191"/>
      <c r="E41" s="45"/>
    </row>
    <row r="42" spans="1:6" ht="69">
      <c r="A42" s="17">
        <v>501</v>
      </c>
      <c r="B42" s="43" t="s">
        <v>68</v>
      </c>
      <c r="C42" s="19" t="s">
        <v>3</v>
      </c>
      <c r="D42" s="188"/>
      <c r="E42" s="21"/>
    </row>
    <row r="43" spans="1:6" ht="41.45">
      <c r="A43" s="17">
        <v>502</v>
      </c>
      <c r="B43" s="46" t="s">
        <v>69</v>
      </c>
      <c r="C43" s="19" t="s">
        <v>3</v>
      </c>
      <c r="D43" s="188"/>
      <c r="E43" s="21"/>
    </row>
    <row r="44" spans="1:6" ht="27.6">
      <c r="A44" s="17">
        <v>205</v>
      </c>
      <c r="B44" s="46" t="s">
        <v>70</v>
      </c>
      <c r="C44" s="19" t="s">
        <v>3</v>
      </c>
      <c r="D44" s="188"/>
      <c r="E44" s="21"/>
    </row>
    <row r="45" spans="1:6" ht="41.45">
      <c r="A45" s="47">
        <v>505</v>
      </c>
      <c r="B45" s="30" t="s">
        <v>71</v>
      </c>
      <c r="C45" s="48" t="s">
        <v>3</v>
      </c>
      <c r="D45" s="192"/>
      <c r="E45" s="50"/>
    </row>
    <row r="46" spans="1:6" ht="55.15">
      <c r="A46" s="17">
        <v>506</v>
      </c>
      <c r="B46" s="46" t="s">
        <v>72</v>
      </c>
      <c r="C46" s="19" t="s">
        <v>3</v>
      </c>
      <c r="D46" s="188"/>
      <c r="E46" s="21"/>
    </row>
    <row r="47" spans="1:6" ht="41.45">
      <c r="A47" s="17">
        <v>507</v>
      </c>
      <c r="B47" s="30" t="s">
        <v>73</v>
      </c>
      <c r="C47" s="19" t="s">
        <v>3</v>
      </c>
      <c r="D47" s="188"/>
      <c r="E47" s="21"/>
    </row>
    <row r="48" spans="1:6">
      <c r="A48" s="17"/>
      <c r="B48" s="30" t="s">
        <v>74</v>
      </c>
      <c r="C48" s="19"/>
      <c r="D48" s="188"/>
      <c r="E48" s="21"/>
    </row>
    <row r="49" spans="1:6" ht="110.45">
      <c r="A49" s="17">
        <v>508</v>
      </c>
      <c r="B49" s="51" t="s">
        <v>75</v>
      </c>
      <c r="C49" s="19" t="s">
        <v>3</v>
      </c>
      <c r="D49" s="188"/>
      <c r="E49" s="21"/>
    </row>
    <row r="50" spans="1:6" ht="69">
      <c r="A50" s="17">
        <v>509</v>
      </c>
      <c r="B50" s="30" t="s">
        <v>76</v>
      </c>
      <c r="C50" s="19" t="s">
        <v>3</v>
      </c>
      <c r="D50" s="188"/>
      <c r="E50" s="21"/>
    </row>
    <row r="51" spans="1:6" ht="69">
      <c r="A51" s="17">
        <v>510</v>
      </c>
      <c r="B51" s="46" t="s">
        <v>77</v>
      </c>
      <c r="C51" s="19" t="s">
        <v>17</v>
      </c>
      <c r="D51" s="188"/>
      <c r="E51" s="21"/>
    </row>
    <row r="52" spans="1:6" ht="55.15">
      <c r="A52" s="17">
        <v>511</v>
      </c>
      <c r="B52" s="46" t="s">
        <v>78</v>
      </c>
      <c r="C52" s="19" t="s">
        <v>36</v>
      </c>
      <c r="D52" s="188"/>
      <c r="E52" s="21"/>
    </row>
    <row r="53" spans="1:6" s="28" customFormat="1">
      <c r="A53" s="22"/>
      <c r="B53" s="22"/>
      <c r="C53" s="10"/>
      <c r="D53" s="68"/>
      <c r="E53" s="44"/>
      <c r="F53" s="161"/>
    </row>
    <row r="54" spans="1:6" ht="27.6">
      <c r="A54" s="22" t="s">
        <v>80</v>
      </c>
      <c r="B54" s="26" t="s">
        <v>81</v>
      </c>
      <c r="C54" s="10"/>
      <c r="D54" s="68"/>
      <c r="E54" s="44"/>
    </row>
    <row r="55" spans="1:6" ht="27.6">
      <c r="A55" s="8"/>
      <c r="B55" s="51" t="s">
        <v>82</v>
      </c>
      <c r="C55" s="40"/>
      <c r="D55" s="193"/>
      <c r="E55" s="55"/>
    </row>
    <row r="56" spans="1:6" ht="55.15">
      <c r="A56" s="17">
        <v>602</v>
      </c>
      <c r="B56" s="43" t="s">
        <v>83</v>
      </c>
      <c r="C56" s="19" t="s">
        <v>24</v>
      </c>
      <c r="D56" s="188"/>
      <c r="E56" s="21"/>
    </row>
    <row r="57" spans="1:6" ht="55.15">
      <c r="A57" s="17">
        <v>601</v>
      </c>
      <c r="B57" s="30" t="s">
        <v>84</v>
      </c>
      <c r="C57" s="19" t="s">
        <v>36</v>
      </c>
      <c r="D57" s="188"/>
      <c r="E57" s="21"/>
    </row>
    <row r="58" spans="1:6" ht="41.45">
      <c r="A58" s="17">
        <v>603</v>
      </c>
      <c r="B58" s="30" t="s">
        <v>85</v>
      </c>
      <c r="C58" s="19" t="s">
        <v>36</v>
      </c>
      <c r="D58" s="188"/>
      <c r="E58" s="21"/>
    </row>
    <row r="59" spans="1:6">
      <c r="A59" s="17">
        <v>604</v>
      </c>
      <c r="B59" s="30" t="s">
        <v>86</v>
      </c>
      <c r="C59" s="19" t="s">
        <v>87</v>
      </c>
      <c r="D59" s="188"/>
      <c r="E59" s="21"/>
    </row>
    <row r="60" spans="1:6">
      <c r="A60" s="8"/>
      <c r="B60" s="30"/>
      <c r="C60" s="19"/>
      <c r="D60" s="188"/>
      <c r="E60" s="21"/>
    </row>
    <row r="61" spans="1:6" s="28" customFormat="1">
      <c r="A61" s="22"/>
      <c r="B61" s="26"/>
      <c r="C61" s="10"/>
      <c r="D61" s="68"/>
      <c r="E61" s="44"/>
      <c r="F61" s="161"/>
    </row>
    <row r="62" spans="1:6">
      <c r="A62" s="8" t="s">
        <v>89</v>
      </c>
      <c r="B62" s="39" t="s">
        <v>90</v>
      </c>
      <c r="C62" s="40"/>
      <c r="D62" s="190"/>
      <c r="E62" s="44"/>
    </row>
    <row r="63" spans="1:6" ht="69">
      <c r="A63" s="8" t="s">
        <v>91</v>
      </c>
      <c r="B63" s="43" t="s">
        <v>92</v>
      </c>
      <c r="C63" s="40" t="s">
        <v>93</v>
      </c>
      <c r="D63" s="194"/>
      <c r="E63" s="56"/>
    </row>
    <row r="64" spans="1:6" ht="27.6">
      <c r="A64" s="17"/>
      <c r="B64" s="57" t="s">
        <v>94</v>
      </c>
      <c r="C64" s="19" t="s">
        <v>95</v>
      </c>
      <c r="D64" s="188"/>
      <c r="E64" s="21"/>
    </row>
    <row r="65" spans="1:6" ht="41.45">
      <c r="A65" s="17" t="s">
        <v>96</v>
      </c>
      <c r="B65" s="18" t="s">
        <v>97</v>
      </c>
      <c r="C65" s="19" t="s">
        <v>3</v>
      </c>
      <c r="D65" s="188"/>
      <c r="E65" s="21"/>
    </row>
    <row r="66" spans="1:6" ht="27.6">
      <c r="A66" s="17" t="s">
        <v>98</v>
      </c>
      <c r="B66" s="30" t="s">
        <v>99</v>
      </c>
      <c r="C66" s="19" t="s">
        <v>3</v>
      </c>
      <c r="D66" s="188"/>
      <c r="E66" s="21"/>
    </row>
    <row r="67" spans="1:6" ht="27.6">
      <c r="A67" s="17" t="s">
        <v>100</v>
      </c>
      <c r="B67" s="30" t="s">
        <v>101</v>
      </c>
      <c r="C67" s="19"/>
      <c r="D67" s="188"/>
      <c r="E67" s="21"/>
    </row>
    <row r="68" spans="1:6" ht="27.6">
      <c r="A68" s="17" t="s">
        <v>102</v>
      </c>
      <c r="B68" s="30" t="s">
        <v>103</v>
      </c>
      <c r="C68" s="19" t="s">
        <v>3</v>
      </c>
      <c r="D68" s="188"/>
      <c r="E68" s="21"/>
    </row>
    <row r="69" spans="1:6" ht="69">
      <c r="A69" s="17" t="s">
        <v>104</v>
      </c>
      <c r="B69" s="30" t="s">
        <v>105</v>
      </c>
      <c r="C69" s="19" t="s">
        <v>106</v>
      </c>
      <c r="D69" s="188"/>
      <c r="E69" s="21"/>
    </row>
    <row r="70" spans="1:6" ht="41.45">
      <c r="A70" s="17" t="s">
        <v>107</v>
      </c>
      <c r="B70" s="57" t="s">
        <v>108</v>
      </c>
      <c r="C70" s="58" t="s">
        <v>3</v>
      </c>
      <c r="D70" s="188"/>
      <c r="E70" s="21"/>
    </row>
    <row r="71" spans="1:6">
      <c r="A71" s="17"/>
      <c r="B71" s="57" t="s">
        <v>109</v>
      </c>
      <c r="C71" s="19" t="s">
        <v>3</v>
      </c>
      <c r="D71" s="188"/>
      <c r="E71" s="21"/>
    </row>
    <row r="72" spans="1:6" ht="41.45">
      <c r="A72" s="59"/>
      <c r="B72" s="60" t="s">
        <v>110</v>
      </c>
      <c r="C72" s="14" t="s">
        <v>3</v>
      </c>
      <c r="D72" s="185"/>
      <c r="E72" s="21"/>
    </row>
    <row r="73" spans="1:6" s="28" customFormat="1">
      <c r="A73" s="22"/>
      <c r="B73" s="26"/>
      <c r="C73" s="10"/>
      <c r="D73" s="68"/>
      <c r="E73" s="44"/>
      <c r="F73" s="161"/>
    </row>
    <row r="74" spans="1:6">
      <c r="A74" s="22" t="s">
        <v>112</v>
      </c>
      <c r="B74" s="26" t="s">
        <v>113</v>
      </c>
      <c r="C74" s="10"/>
      <c r="D74" s="68"/>
      <c r="E74" s="44"/>
    </row>
    <row r="75" spans="1:6">
      <c r="A75" s="61"/>
      <c r="B75" s="62" t="s">
        <v>114</v>
      </c>
      <c r="C75" s="62"/>
      <c r="D75" s="195"/>
      <c r="E75" s="63"/>
    </row>
    <row r="76" spans="1:6" ht="27.6">
      <c r="A76" s="61">
        <v>801</v>
      </c>
      <c r="B76" s="64" t="s">
        <v>115</v>
      </c>
      <c r="C76" s="58" t="s">
        <v>87</v>
      </c>
      <c r="D76" s="196"/>
      <c r="E76" s="58"/>
    </row>
    <row r="77" spans="1:6" ht="27.6">
      <c r="A77" s="61">
        <v>802</v>
      </c>
      <c r="B77" s="46" t="s">
        <v>116</v>
      </c>
      <c r="C77" s="58" t="s">
        <v>87</v>
      </c>
      <c r="D77" s="197"/>
      <c r="E77" s="66"/>
    </row>
    <row r="78" spans="1:6" ht="55.15">
      <c r="A78" s="61">
        <v>803</v>
      </c>
      <c r="B78" s="46" t="s">
        <v>117</v>
      </c>
      <c r="C78" s="58" t="s">
        <v>3</v>
      </c>
      <c r="D78" s="197"/>
      <c r="E78" s="66"/>
    </row>
    <row r="79" spans="1:6" ht="41.45">
      <c r="A79" s="61">
        <v>804</v>
      </c>
      <c r="B79" s="46" t="s">
        <v>118</v>
      </c>
      <c r="C79" s="58" t="s">
        <v>24</v>
      </c>
      <c r="D79" s="197"/>
      <c r="E79" s="66"/>
    </row>
    <row r="80" spans="1:6" ht="41.45">
      <c r="A80" s="61">
        <v>805</v>
      </c>
      <c r="B80" s="46" t="s">
        <v>119</v>
      </c>
      <c r="C80" s="58" t="s">
        <v>3</v>
      </c>
      <c r="D80" s="197"/>
      <c r="E80" s="66"/>
    </row>
    <row r="81" spans="1:6" s="28" customFormat="1">
      <c r="A81" s="22"/>
      <c r="B81" s="26"/>
      <c r="C81" s="10"/>
      <c r="D81" s="68"/>
      <c r="E81" s="44"/>
      <c r="F81" s="161"/>
    </row>
    <row r="82" spans="1:6">
      <c r="A82" s="22" t="s">
        <v>121</v>
      </c>
      <c r="B82" s="26" t="s">
        <v>122</v>
      </c>
      <c r="C82" s="10"/>
      <c r="D82" s="68"/>
      <c r="E82" s="44"/>
    </row>
    <row r="83" spans="1:6">
      <c r="A83" s="8" t="s">
        <v>123</v>
      </c>
      <c r="B83" s="43" t="s">
        <v>124</v>
      </c>
      <c r="C83" s="40" t="s">
        <v>93</v>
      </c>
      <c r="D83" s="191"/>
      <c r="E83" s="45"/>
    </row>
    <row r="84" spans="1:6">
      <c r="A84" s="17"/>
      <c r="B84" s="30" t="s">
        <v>61</v>
      </c>
      <c r="C84" s="19"/>
      <c r="D84" s="188"/>
      <c r="E84" s="21"/>
    </row>
    <row r="85" spans="1:6" ht="69">
      <c r="A85" s="17" t="s">
        <v>125</v>
      </c>
      <c r="B85" s="43" t="s">
        <v>126</v>
      </c>
      <c r="C85" s="19" t="s">
        <v>3</v>
      </c>
      <c r="D85" s="188"/>
      <c r="E85" s="21"/>
    </row>
    <row r="86" spans="1:6" ht="41.45">
      <c r="A86" s="17" t="s">
        <v>127</v>
      </c>
      <c r="B86" s="30" t="s">
        <v>128</v>
      </c>
      <c r="C86" s="19" t="s">
        <v>3</v>
      </c>
      <c r="D86" s="188"/>
      <c r="E86" s="21"/>
    </row>
    <row r="87" spans="1:6">
      <c r="A87" s="17" t="s">
        <v>129</v>
      </c>
      <c r="B87" s="30" t="s">
        <v>130</v>
      </c>
      <c r="C87" s="19" t="s">
        <v>3</v>
      </c>
      <c r="D87" s="188"/>
      <c r="E87" s="21"/>
    </row>
    <row r="88" spans="1:6" ht="41.45">
      <c r="A88" s="17">
        <v>911</v>
      </c>
      <c r="B88" s="30" t="s">
        <v>131</v>
      </c>
      <c r="C88" s="19" t="s">
        <v>93</v>
      </c>
      <c r="D88" s="188"/>
      <c r="E88" s="21"/>
    </row>
    <row r="89" spans="1:6" s="28" customFormat="1">
      <c r="A89" s="22"/>
      <c r="B89" s="26"/>
      <c r="C89" s="10"/>
      <c r="D89" s="68"/>
      <c r="E89" s="44"/>
      <c r="F89" s="161"/>
    </row>
    <row r="90" spans="1:6">
      <c r="A90" s="8" t="s">
        <v>133</v>
      </c>
      <c r="B90" s="69" t="s">
        <v>134</v>
      </c>
      <c r="C90" s="10"/>
      <c r="D90" s="68"/>
      <c r="E90" s="44"/>
    </row>
    <row r="91" spans="1:6">
      <c r="A91" s="8"/>
      <c r="B91" s="9"/>
      <c r="C91" s="10"/>
      <c r="D91" s="12"/>
      <c r="E91" s="55"/>
    </row>
    <row r="92" spans="1:6" ht="41.45">
      <c r="A92" s="17" t="s">
        <v>135</v>
      </c>
      <c r="B92" s="30" t="s">
        <v>136</v>
      </c>
      <c r="C92" s="19" t="s">
        <v>36</v>
      </c>
      <c r="D92" s="188"/>
      <c r="E92" s="21"/>
    </row>
    <row r="93" spans="1:6" ht="27.6">
      <c r="A93" s="17" t="s">
        <v>137</v>
      </c>
      <c r="B93" s="30" t="s">
        <v>138</v>
      </c>
      <c r="C93" s="19" t="s">
        <v>36</v>
      </c>
      <c r="D93" s="188"/>
      <c r="E93" s="21"/>
    </row>
    <row r="94" spans="1:6" ht="96.6">
      <c r="A94" s="17" t="s">
        <v>139</v>
      </c>
      <c r="B94" s="30" t="s">
        <v>140</v>
      </c>
      <c r="C94" s="19" t="s">
        <v>36</v>
      </c>
      <c r="D94" s="188"/>
      <c r="E94" s="21"/>
    </row>
    <row r="95" spans="1:6" ht="14.45" thickBot="1">
      <c r="A95" s="17"/>
      <c r="B95" s="30"/>
      <c r="C95" s="19"/>
      <c r="D95" s="188"/>
      <c r="E95" s="21"/>
    </row>
    <row r="96" spans="1:6">
      <c r="A96" s="75"/>
      <c r="B96" s="76"/>
      <c r="C96" s="77"/>
      <c r="D96" s="79"/>
      <c r="E96" s="42"/>
    </row>
    <row r="97" spans="1:5" ht="27.6">
      <c r="A97" s="80" t="s">
        <v>143</v>
      </c>
      <c r="B97" s="81" t="s">
        <v>144</v>
      </c>
      <c r="C97" s="82"/>
      <c r="D97" s="83"/>
      <c r="E97" s="42"/>
    </row>
    <row r="98" spans="1:5">
      <c r="A98" s="39">
        <v>100</v>
      </c>
      <c r="B98" s="51" t="s">
        <v>145</v>
      </c>
      <c r="C98" s="84"/>
      <c r="D98" s="198"/>
      <c r="E98" s="86"/>
    </row>
    <row r="99" spans="1:5">
      <c r="A99" s="87">
        <v>100</v>
      </c>
      <c r="B99" s="51" t="s">
        <v>146</v>
      </c>
      <c r="C99" s="88" t="s">
        <v>24</v>
      </c>
      <c r="D99" s="199"/>
      <c r="E99" s="90"/>
    </row>
    <row r="100" spans="1:5">
      <c r="A100" s="91">
        <v>101</v>
      </c>
      <c r="B100" s="30" t="s">
        <v>147</v>
      </c>
      <c r="C100" s="92" t="s">
        <v>24</v>
      </c>
      <c r="D100" s="200"/>
      <c r="E100" s="94"/>
    </row>
    <row r="101" spans="1:5">
      <c r="A101" s="91">
        <v>102</v>
      </c>
      <c r="B101" s="30" t="s">
        <v>148</v>
      </c>
      <c r="C101" s="92" t="s">
        <v>24</v>
      </c>
      <c r="D101" s="200"/>
      <c r="E101" s="94"/>
    </row>
    <row r="102" spans="1:5">
      <c r="A102" s="91"/>
      <c r="B102" s="30"/>
      <c r="C102" s="92"/>
      <c r="D102" s="200"/>
      <c r="E102" s="94"/>
    </row>
    <row r="103" spans="1:5">
      <c r="A103" s="91"/>
      <c r="B103" s="95"/>
      <c r="C103" s="92"/>
      <c r="D103" s="200"/>
      <c r="E103" s="94"/>
    </row>
    <row r="104" spans="1:5">
      <c r="A104" s="91">
        <v>200</v>
      </c>
      <c r="B104" s="95" t="s">
        <v>150</v>
      </c>
      <c r="C104" s="92"/>
      <c r="D104" s="200"/>
      <c r="E104" s="94"/>
    </row>
    <row r="105" spans="1:5">
      <c r="A105" s="39">
        <v>201</v>
      </c>
      <c r="B105" s="33" t="s">
        <v>151</v>
      </c>
      <c r="C105" s="96" t="s">
        <v>36</v>
      </c>
      <c r="D105" s="201"/>
      <c r="E105" s="98"/>
    </row>
    <row r="106" spans="1:5" ht="27.6">
      <c r="A106" s="99">
        <v>202</v>
      </c>
      <c r="B106" s="32" t="s">
        <v>152</v>
      </c>
      <c r="C106" s="96" t="s">
        <v>24</v>
      </c>
      <c r="D106" s="202"/>
      <c r="E106" s="100"/>
    </row>
    <row r="107" spans="1:5" ht="27.6">
      <c r="A107" s="99">
        <v>203</v>
      </c>
      <c r="B107" s="32" t="s">
        <v>153</v>
      </c>
      <c r="C107" s="96" t="s">
        <v>51</v>
      </c>
      <c r="D107" s="203"/>
      <c r="E107" s="102"/>
    </row>
    <row r="108" spans="1:5" ht="27.6">
      <c r="A108" s="99">
        <v>204</v>
      </c>
      <c r="B108" s="32" t="s">
        <v>154</v>
      </c>
      <c r="C108" s="96" t="s">
        <v>51</v>
      </c>
      <c r="D108" s="203"/>
      <c r="E108" s="102"/>
    </row>
    <row r="109" spans="1:5" ht="27.6">
      <c r="A109" s="99">
        <v>205</v>
      </c>
      <c r="B109" s="30" t="s">
        <v>155</v>
      </c>
      <c r="C109" s="92" t="s">
        <v>36</v>
      </c>
      <c r="D109" s="200"/>
      <c r="E109" s="94"/>
    </row>
    <row r="110" spans="1:5" ht="41.45">
      <c r="A110" s="99"/>
      <c r="B110" s="30" t="s">
        <v>156</v>
      </c>
      <c r="C110" s="92" t="s">
        <v>51</v>
      </c>
      <c r="D110" s="200"/>
      <c r="E110" s="94"/>
    </row>
    <row r="111" spans="1:5" ht="27.6">
      <c r="A111" s="99"/>
      <c r="B111" s="30" t="s">
        <v>157</v>
      </c>
      <c r="C111" s="92" t="s">
        <v>51</v>
      </c>
      <c r="D111" s="200"/>
      <c r="E111" s="94"/>
    </row>
    <row r="112" spans="1:5" ht="41.45">
      <c r="A112" s="99">
        <v>206</v>
      </c>
      <c r="B112" s="30" t="s">
        <v>158</v>
      </c>
      <c r="C112" s="92" t="s">
        <v>17</v>
      </c>
      <c r="D112" s="200"/>
      <c r="E112" s="94"/>
    </row>
    <row r="113" spans="1:5" ht="27.6">
      <c r="A113" s="99">
        <v>207</v>
      </c>
      <c r="B113" s="30" t="s">
        <v>159</v>
      </c>
      <c r="C113" s="92" t="s">
        <v>36</v>
      </c>
      <c r="D113" s="200"/>
      <c r="E113" s="94"/>
    </row>
    <row r="114" spans="1:5" ht="55.15">
      <c r="A114" s="99">
        <v>208</v>
      </c>
      <c r="B114" s="30" t="s">
        <v>160</v>
      </c>
      <c r="C114" s="92" t="s">
        <v>51</v>
      </c>
      <c r="D114" s="200"/>
      <c r="E114" s="94"/>
    </row>
    <row r="115" spans="1:5" ht="82.9">
      <c r="A115" s="99">
        <v>209</v>
      </c>
      <c r="B115" s="30" t="s">
        <v>161</v>
      </c>
      <c r="C115" s="92" t="s">
        <v>51</v>
      </c>
      <c r="D115" s="200"/>
      <c r="E115" s="94"/>
    </row>
    <row r="116" spans="1:5">
      <c r="A116" s="91"/>
      <c r="B116" s="95"/>
      <c r="C116" s="92"/>
      <c r="D116" s="200"/>
      <c r="E116" s="94"/>
    </row>
    <row r="117" spans="1:5">
      <c r="A117" s="87">
        <v>300</v>
      </c>
      <c r="B117" s="51" t="s">
        <v>163</v>
      </c>
      <c r="C117" s="87"/>
      <c r="D117" s="204"/>
      <c r="E117" s="104"/>
    </row>
    <row r="118" spans="1:5">
      <c r="A118" s="61">
        <v>801</v>
      </c>
      <c r="B118" s="46" t="s">
        <v>115</v>
      </c>
      <c r="C118" s="58" t="s">
        <v>87</v>
      </c>
      <c r="D118" s="197"/>
      <c r="E118" s="66"/>
    </row>
    <row r="119" spans="1:5" ht="27.6">
      <c r="A119" s="61">
        <v>802</v>
      </c>
      <c r="B119" s="46" t="s">
        <v>164</v>
      </c>
      <c r="C119" s="58" t="s">
        <v>87</v>
      </c>
      <c r="D119" s="197"/>
      <c r="E119" s="66"/>
    </row>
    <row r="120" spans="1:5" ht="55.15">
      <c r="A120" s="61">
        <v>803</v>
      </c>
      <c r="B120" s="46" t="s">
        <v>117</v>
      </c>
      <c r="C120" s="58" t="s">
        <v>3</v>
      </c>
      <c r="D120" s="197"/>
      <c r="E120" s="66"/>
    </row>
    <row r="121" spans="1:5" ht="27.6">
      <c r="A121" s="61"/>
      <c r="B121" s="46" t="s">
        <v>165</v>
      </c>
      <c r="C121" s="58" t="s">
        <v>3</v>
      </c>
      <c r="D121" s="197"/>
      <c r="E121" s="66"/>
    </row>
    <row r="122" spans="1:5">
      <c r="A122" s="39"/>
      <c r="B122" s="95"/>
      <c r="C122" s="84"/>
      <c r="D122" s="198"/>
      <c r="E122" s="86"/>
    </row>
    <row r="123" spans="1:5">
      <c r="A123" s="113">
        <v>400</v>
      </c>
      <c r="B123" s="51" t="s">
        <v>167</v>
      </c>
      <c r="C123" s="113"/>
      <c r="D123" s="207"/>
      <c r="E123" s="115"/>
    </row>
    <row r="124" spans="1:5" ht="41.45">
      <c r="A124" s="91">
        <v>401</v>
      </c>
      <c r="B124" s="30" t="s">
        <v>168</v>
      </c>
      <c r="C124" s="110" t="s">
        <v>11</v>
      </c>
      <c r="D124" s="206"/>
      <c r="E124" s="112"/>
    </row>
    <row r="125" spans="1:5">
      <c r="A125" s="91">
        <v>402</v>
      </c>
      <c r="B125" s="30" t="s">
        <v>169</v>
      </c>
      <c r="C125" s="110" t="s">
        <v>11</v>
      </c>
      <c r="D125" s="206"/>
      <c r="E125" s="112"/>
    </row>
    <row r="126" spans="1:5" ht="27.6">
      <c r="A126" s="91">
        <v>403</v>
      </c>
      <c r="B126" s="51" t="s">
        <v>170</v>
      </c>
      <c r="C126" s="110"/>
      <c r="D126" s="206"/>
      <c r="E126" s="112"/>
    </row>
    <row r="127" spans="1:5" ht="27.6">
      <c r="A127" s="91">
        <v>404</v>
      </c>
      <c r="B127" s="30" t="s">
        <v>101</v>
      </c>
      <c r="C127" s="19" t="s">
        <v>171</v>
      </c>
      <c r="D127" s="188"/>
      <c r="E127" s="21"/>
    </row>
    <row r="128" spans="1:5">
      <c r="A128" s="91">
        <v>405</v>
      </c>
      <c r="B128" s="30" t="s">
        <v>172</v>
      </c>
      <c r="C128" s="110" t="s">
        <v>3</v>
      </c>
      <c r="D128" s="206"/>
      <c r="E128" s="112"/>
    </row>
    <row r="129" spans="1:5">
      <c r="A129" s="109"/>
      <c r="B129" s="95"/>
      <c r="C129" s="110"/>
      <c r="D129" s="206"/>
      <c r="E129" s="112"/>
    </row>
    <row r="130" spans="1:5" ht="41.45">
      <c r="A130" s="109">
        <v>501</v>
      </c>
      <c r="B130" s="30" t="s">
        <v>136</v>
      </c>
      <c r="C130" s="110" t="s">
        <v>36</v>
      </c>
      <c r="D130" s="206"/>
      <c r="E130" s="112"/>
    </row>
    <row r="131" spans="1:5">
      <c r="A131" s="109"/>
      <c r="B131" s="116"/>
      <c r="C131" s="117"/>
      <c r="D131" s="200"/>
      <c r="E131" s="94"/>
    </row>
    <row r="132" spans="1:5">
      <c r="A132" s="113">
        <v>700</v>
      </c>
      <c r="B132" s="51" t="s">
        <v>175</v>
      </c>
      <c r="C132" s="87"/>
      <c r="D132" s="208"/>
      <c r="E132" s="118"/>
    </row>
    <row r="133" spans="1:5" ht="27.6">
      <c r="A133" s="109"/>
      <c r="B133" s="51" t="s">
        <v>176</v>
      </c>
      <c r="C133" s="92"/>
      <c r="D133" s="200"/>
      <c r="E133" s="94"/>
    </row>
    <row r="134" spans="1:5" ht="27.6">
      <c r="A134" s="109">
        <v>701</v>
      </c>
      <c r="B134" s="30" t="s">
        <v>177</v>
      </c>
      <c r="C134" s="92" t="s">
        <v>11</v>
      </c>
      <c r="D134" s="200"/>
      <c r="E134" s="94"/>
    </row>
    <row r="135" spans="1:5">
      <c r="A135" s="109">
        <v>702</v>
      </c>
      <c r="B135" s="30" t="s">
        <v>178</v>
      </c>
      <c r="C135" s="92" t="s">
        <v>36</v>
      </c>
      <c r="D135" s="200"/>
      <c r="E135" s="94"/>
    </row>
    <row r="136" spans="1:5">
      <c r="A136" s="119"/>
      <c r="B136" s="95"/>
      <c r="C136" s="110"/>
      <c r="D136" s="206"/>
      <c r="E136" s="112"/>
    </row>
    <row r="137" spans="1:5">
      <c r="A137" s="120"/>
      <c r="B137" s="121" t="s">
        <v>181</v>
      </c>
      <c r="C137" s="122"/>
      <c r="D137" s="209"/>
      <c r="E137" s="123"/>
    </row>
    <row r="138" spans="1:5" ht="27.6">
      <c r="A138" s="124" t="s">
        <v>182</v>
      </c>
      <c r="B138" s="121" t="s">
        <v>183</v>
      </c>
      <c r="C138" s="58"/>
      <c r="D138" s="210"/>
      <c r="E138" s="125"/>
    </row>
    <row r="139" spans="1:5">
      <c r="A139" s="124" t="s">
        <v>184</v>
      </c>
      <c r="B139" s="48" t="s">
        <v>185</v>
      </c>
      <c r="C139" s="58" t="s">
        <v>36</v>
      </c>
      <c r="D139" s="211"/>
      <c r="E139" s="126"/>
    </row>
    <row r="140" spans="1:5" ht="27.6">
      <c r="A140" s="124" t="s">
        <v>186</v>
      </c>
      <c r="B140" s="48" t="s">
        <v>187</v>
      </c>
      <c r="C140" s="58" t="s">
        <v>24</v>
      </c>
      <c r="D140" s="211"/>
      <c r="E140" s="126"/>
    </row>
    <row r="141" spans="1:5">
      <c r="A141" s="124" t="s">
        <v>188</v>
      </c>
      <c r="B141" s="48" t="s">
        <v>189</v>
      </c>
      <c r="C141" s="58" t="s">
        <v>24</v>
      </c>
      <c r="D141" s="211"/>
      <c r="E141" s="126"/>
    </row>
    <row r="142" spans="1:5">
      <c r="A142" s="124" t="s">
        <v>190</v>
      </c>
      <c r="B142" s="48" t="s">
        <v>191</v>
      </c>
      <c r="C142" s="58" t="s">
        <v>24</v>
      </c>
      <c r="D142" s="211"/>
      <c r="E142" s="126"/>
    </row>
    <row r="143" spans="1:5">
      <c r="A143" s="124" t="s">
        <v>192</v>
      </c>
      <c r="B143" s="48" t="s">
        <v>193</v>
      </c>
      <c r="C143" s="58" t="s">
        <v>24</v>
      </c>
      <c r="D143" s="211"/>
      <c r="E143" s="126"/>
    </row>
    <row r="144" spans="1:5">
      <c r="A144" s="124"/>
      <c r="B144" s="121"/>
      <c r="C144" s="58"/>
      <c r="D144" s="211"/>
      <c r="E144" s="126"/>
    </row>
    <row r="145" spans="1:5">
      <c r="A145" s="124" t="s">
        <v>195</v>
      </c>
      <c r="B145" s="121" t="s">
        <v>196</v>
      </c>
      <c r="C145" s="61"/>
      <c r="D145" s="211"/>
      <c r="E145" s="126"/>
    </row>
    <row r="146" spans="1:5" ht="27.6">
      <c r="A146" s="124" t="s">
        <v>197</v>
      </c>
      <c r="B146" s="48" t="s">
        <v>198</v>
      </c>
      <c r="C146" s="58" t="s">
        <v>24</v>
      </c>
      <c r="D146" s="213"/>
      <c r="E146" s="128"/>
    </row>
    <row r="147" spans="1:5" ht="29.45" customHeight="1">
      <c r="A147" s="124" t="s">
        <v>199</v>
      </c>
      <c r="B147" s="48" t="s">
        <v>200</v>
      </c>
      <c r="C147" s="58" t="s">
        <v>24</v>
      </c>
      <c r="D147" s="213"/>
      <c r="E147" s="128"/>
    </row>
    <row r="148" spans="1:5" ht="41.45">
      <c r="A148" s="124" t="s">
        <v>201</v>
      </c>
      <c r="B148" s="48" t="s">
        <v>202</v>
      </c>
      <c r="C148" s="58" t="s">
        <v>51</v>
      </c>
      <c r="D148" s="213"/>
      <c r="E148" s="128"/>
    </row>
    <row r="149" spans="1:5" ht="41.45">
      <c r="A149" s="124" t="s">
        <v>203</v>
      </c>
      <c r="B149" s="48" t="s">
        <v>204</v>
      </c>
      <c r="C149" s="58" t="s">
        <v>51</v>
      </c>
      <c r="D149" s="213"/>
      <c r="E149" s="128"/>
    </row>
    <row r="150" spans="1:5">
      <c r="A150" s="124" t="s">
        <v>205</v>
      </c>
      <c r="B150" s="48" t="s">
        <v>206</v>
      </c>
      <c r="C150" s="58" t="s">
        <v>36</v>
      </c>
      <c r="D150" s="213"/>
      <c r="E150" s="128"/>
    </row>
    <row r="151" spans="1:5" ht="27.6">
      <c r="A151" s="124" t="s">
        <v>207</v>
      </c>
      <c r="B151" s="48" t="s">
        <v>208</v>
      </c>
      <c r="C151" s="58" t="s">
        <v>36</v>
      </c>
      <c r="D151" s="213"/>
      <c r="E151" s="128"/>
    </row>
    <row r="152" spans="1:5" ht="27.6">
      <c r="A152" s="124" t="s">
        <v>209</v>
      </c>
      <c r="B152" s="48" t="s">
        <v>210</v>
      </c>
      <c r="C152" s="58" t="s">
        <v>36</v>
      </c>
      <c r="D152" s="213"/>
      <c r="E152" s="128"/>
    </row>
    <row r="153" spans="1:5" ht="27.6">
      <c r="A153" s="124" t="s">
        <v>211</v>
      </c>
      <c r="B153" s="48" t="s">
        <v>212</v>
      </c>
      <c r="C153" s="58" t="s">
        <v>36</v>
      </c>
      <c r="D153" s="213"/>
      <c r="E153" s="128"/>
    </row>
    <row r="154" spans="1:5" ht="27.6">
      <c r="A154" s="124" t="s">
        <v>213</v>
      </c>
      <c r="B154" s="48" t="s">
        <v>214</v>
      </c>
      <c r="C154" s="58" t="s">
        <v>17</v>
      </c>
      <c r="D154" s="213"/>
      <c r="E154" s="128"/>
    </row>
    <row r="155" spans="1:5" ht="27.6">
      <c r="A155" s="124" t="s">
        <v>215</v>
      </c>
      <c r="B155" s="48" t="s">
        <v>216</v>
      </c>
      <c r="C155" s="58" t="s">
        <v>17</v>
      </c>
      <c r="D155" s="213"/>
      <c r="E155" s="128"/>
    </row>
    <row r="156" spans="1:5" ht="27.6">
      <c r="A156" s="124" t="s">
        <v>217</v>
      </c>
      <c r="B156" s="48" t="s">
        <v>218</v>
      </c>
      <c r="C156" s="58" t="s">
        <v>17</v>
      </c>
      <c r="D156" s="213"/>
      <c r="E156" s="128"/>
    </row>
    <row r="157" spans="1:5" ht="27.6">
      <c r="A157" s="124" t="s">
        <v>219</v>
      </c>
      <c r="B157" s="48" t="s">
        <v>220</v>
      </c>
      <c r="C157" s="58" t="s">
        <v>24</v>
      </c>
      <c r="D157" s="213"/>
      <c r="E157" s="128"/>
    </row>
    <row r="158" spans="1:5">
      <c r="A158" s="124"/>
      <c r="B158" s="121"/>
      <c r="C158" s="58"/>
      <c r="D158" s="211"/>
      <c r="E158" s="126"/>
    </row>
    <row r="159" spans="1:5" ht="27.6">
      <c r="A159" s="124" t="s">
        <v>222</v>
      </c>
      <c r="B159" s="121" t="s">
        <v>223</v>
      </c>
      <c r="C159" s="58"/>
      <c r="D159" s="211"/>
      <c r="E159" s="126"/>
    </row>
    <row r="160" spans="1:5" ht="96.6">
      <c r="A160" s="124">
        <v>301</v>
      </c>
      <c r="B160" s="48" t="s">
        <v>224</v>
      </c>
      <c r="C160" s="131" t="s">
        <v>3</v>
      </c>
      <c r="D160" s="211"/>
      <c r="E160" s="126"/>
    </row>
    <row r="161" spans="1:5">
      <c r="A161" s="124"/>
      <c r="B161" s="121"/>
      <c r="C161" s="48"/>
      <c r="D161" s="211"/>
      <c r="E161" s="126"/>
    </row>
    <row r="162" spans="1:5" ht="27.6">
      <c r="A162" s="124" t="s">
        <v>226</v>
      </c>
      <c r="B162" s="121" t="s">
        <v>227</v>
      </c>
      <c r="C162" s="58"/>
      <c r="D162" s="211"/>
      <c r="E162" s="126"/>
    </row>
    <row r="163" spans="1:5" ht="41.45">
      <c r="A163" s="124" t="s">
        <v>228</v>
      </c>
      <c r="B163" s="48" t="s">
        <v>229</v>
      </c>
      <c r="C163" s="58" t="s">
        <v>17</v>
      </c>
      <c r="D163" s="211"/>
      <c r="E163" s="126"/>
    </row>
    <row r="164" spans="1:5" ht="41.45">
      <c r="A164" s="124" t="s">
        <v>230</v>
      </c>
      <c r="B164" s="48" t="s">
        <v>231</v>
      </c>
      <c r="C164" s="58" t="s">
        <v>17</v>
      </c>
      <c r="D164" s="211"/>
      <c r="E164" s="126"/>
    </row>
    <row r="165" spans="1:5">
      <c r="A165" s="132"/>
      <c r="B165" s="121"/>
      <c r="C165" s="58"/>
      <c r="D165" s="211"/>
      <c r="E165" s="126"/>
    </row>
    <row r="166" spans="1:5">
      <c r="A166" s="124" t="s">
        <v>233</v>
      </c>
      <c r="B166" s="121" t="s">
        <v>234</v>
      </c>
      <c r="C166" s="58"/>
      <c r="D166" s="211"/>
      <c r="E166" s="126"/>
    </row>
    <row r="167" spans="1:5" ht="27.6">
      <c r="A167" s="124" t="s">
        <v>235</v>
      </c>
      <c r="B167" s="48" t="s">
        <v>236</v>
      </c>
      <c r="C167" s="58" t="s">
        <v>17</v>
      </c>
      <c r="D167" s="211"/>
      <c r="E167" s="126"/>
    </row>
    <row r="168" spans="1:5">
      <c r="A168" s="124" t="s">
        <v>237</v>
      </c>
      <c r="B168" s="48" t="s">
        <v>238</v>
      </c>
      <c r="C168" s="58" t="s">
        <v>87</v>
      </c>
      <c r="D168" s="211"/>
      <c r="E168" s="126"/>
    </row>
    <row r="169" spans="1:5">
      <c r="A169" s="124"/>
      <c r="B169" s="48"/>
      <c r="C169" s="58"/>
      <c r="D169" s="211"/>
      <c r="E169" s="126"/>
    </row>
    <row r="170" spans="1:5">
      <c r="A170" s="132"/>
      <c r="B170" s="121"/>
      <c r="C170" s="58"/>
      <c r="D170" s="211"/>
      <c r="E170" s="126"/>
    </row>
    <row r="171" spans="1:5">
      <c r="A171" s="132"/>
      <c r="B171" s="121"/>
      <c r="C171" s="58"/>
      <c r="D171" s="211"/>
      <c r="E171" s="126"/>
    </row>
    <row r="172" spans="1:5">
      <c r="A172" s="132" t="s">
        <v>240</v>
      </c>
      <c r="B172" s="121" t="s">
        <v>241</v>
      </c>
      <c r="C172" s="48"/>
      <c r="D172" s="211"/>
      <c r="E172" s="126"/>
    </row>
    <row r="173" spans="1:5">
      <c r="A173" s="133" t="s">
        <v>242</v>
      </c>
      <c r="B173" s="134" t="s">
        <v>243</v>
      </c>
      <c r="C173" s="134"/>
      <c r="D173" s="211"/>
      <c r="E173" s="126"/>
    </row>
    <row r="174" spans="1:5" ht="82.9">
      <c r="A174" s="132" t="s">
        <v>244</v>
      </c>
      <c r="B174" s="96" t="s">
        <v>245</v>
      </c>
      <c r="C174" s="96" t="s">
        <v>93</v>
      </c>
      <c r="D174" s="211"/>
      <c r="E174" s="126"/>
    </row>
    <row r="175" spans="1:5" ht="69">
      <c r="A175" s="133" t="s">
        <v>246</v>
      </c>
      <c r="B175" s="96" t="s">
        <v>247</v>
      </c>
      <c r="C175" s="96" t="s">
        <v>93</v>
      </c>
      <c r="D175" s="211"/>
      <c r="E175" s="126"/>
    </row>
    <row r="176" spans="1:5">
      <c r="A176" s="132" t="s">
        <v>248</v>
      </c>
      <c r="B176" s="134" t="s">
        <v>249</v>
      </c>
      <c r="C176" s="134"/>
      <c r="D176" s="211"/>
      <c r="E176" s="126"/>
    </row>
    <row r="177" spans="1:5">
      <c r="A177" s="133" t="s">
        <v>250</v>
      </c>
      <c r="B177" s="96" t="s">
        <v>251</v>
      </c>
      <c r="C177" s="96" t="s">
        <v>93</v>
      </c>
      <c r="D177" s="211"/>
      <c r="E177" s="126"/>
    </row>
    <row r="178" spans="1:5">
      <c r="A178" s="132" t="s">
        <v>252</v>
      </c>
      <c r="B178" s="96" t="s">
        <v>253</v>
      </c>
      <c r="C178" s="96" t="s">
        <v>93</v>
      </c>
      <c r="D178" s="211"/>
      <c r="E178" s="126"/>
    </row>
    <row r="179" spans="1:5">
      <c r="A179" s="133" t="s">
        <v>254</v>
      </c>
      <c r="B179" s="134" t="s">
        <v>255</v>
      </c>
      <c r="C179" s="134"/>
      <c r="D179" s="211"/>
      <c r="E179" s="126"/>
    </row>
    <row r="180" spans="1:5">
      <c r="A180" s="132" t="s">
        <v>256</v>
      </c>
      <c r="B180" s="96" t="s">
        <v>257</v>
      </c>
      <c r="C180" s="96" t="s">
        <v>93</v>
      </c>
      <c r="D180" s="211"/>
      <c r="E180" s="126"/>
    </row>
    <row r="181" spans="1:5">
      <c r="A181" s="133" t="s">
        <v>258</v>
      </c>
      <c r="B181" s="96" t="s">
        <v>259</v>
      </c>
      <c r="C181" s="96" t="s">
        <v>3</v>
      </c>
      <c r="D181" s="211"/>
      <c r="E181" s="126"/>
    </row>
    <row r="182" spans="1:5">
      <c r="A182" s="132" t="s">
        <v>260</v>
      </c>
      <c r="B182" s="134" t="s">
        <v>261</v>
      </c>
      <c r="C182" s="134"/>
      <c r="D182" s="211"/>
      <c r="E182" s="126"/>
    </row>
    <row r="183" spans="1:5">
      <c r="A183" s="133" t="s">
        <v>262</v>
      </c>
      <c r="B183" s="96" t="s">
        <v>263</v>
      </c>
      <c r="C183" s="96" t="s">
        <v>3</v>
      </c>
      <c r="D183" s="211"/>
      <c r="E183" s="126"/>
    </row>
    <row r="184" spans="1:5" ht="27.6">
      <c r="A184" s="132" t="s">
        <v>264</v>
      </c>
      <c r="B184" s="96" t="s">
        <v>265</v>
      </c>
      <c r="C184" s="96" t="s">
        <v>3</v>
      </c>
      <c r="D184" s="211"/>
      <c r="E184" s="126"/>
    </row>
    <row r="185" spans="1:5">
      <c r="A185" s="133" t="s">
        <v>266</v>
      </c>
      <c r="B185" s="96" t="s">
        <v>267</v>
      </c>
      <c r="C185" s="96" t="s">
        <v>3</v>
      </c>
      <c r="D185" s="211"/>
      <c r="E185" s="126"/>
    </row>
    <row r="186" spans="1:5">
      <c r="A186" s="132" t="s">
        <v>268</v>
      </c>
      <c r="B186" s="134" t="s">
        <v>269</v>
      </c>
      <c r="C186" s="134"/>
      <c r="D186" s="211"/>
      <c r="E186" s="126"/>
    </row>
    <row r="187" spans="1:5">
      <c r="A187" s="133" t="s">
        <v>270</v>
      </c>
      <c r="B187" s="96" t="s">
        <v>271</v>
      </c>
      <c r="C187" s="96" t="s">
        <v>3</v>
      </c>
      <c r="D187" s="211"/>
      <c r="E187" s="126"/>
    </row>
    <row r="188" spans="1:5">
      <c r="A188" s="132" t="s">
        <v>272</v>
      </c>
      <c r="B188" s="96" t="s">
        <v>273</v>
      </c>
      <c r="C188" s="96" t="s">
        <v>3</v>
      </c>
      <c r="D188" s="211"/>
      <c r="E188" s="126"/>
    </row>
    <row r="189" spans="1:5">
      <c r="A189" s="133" t="s">
        <v>274</v>
      </c>
      <c r="B189" s="96" t="s">
        <v>275</v>
      </c>
      <c r="C189" s="96" t="s">
        <v>3</v>
      </c>
      <c r="D189" s="211"/>
      <c r="E189" s="126"/>
    </row>
    <row r="190" spans="1:5">
      <c r="A190" s="132" t="s">
        <v>276</v>
      </c>
      <c r="B190" s="96" t="s">
        <v>277</v>
      </c>
      <c r="C190" s="96" t="s">
        <v>3</v>
      </c>
      <c r="D190" s="211"/>
      <c r="E190" s="126"/>
    </row>
    <row r="191" spans="1:5" ht="27.6">
      <c r="A191" s="133" t="s">
        <v>278</v>
      </c>
      <c r="B191" s="96" t="s">
        <v>279</v>
      </c>
      <c r="C191" s="96" t="s">
        <v>3</v>
      </c>
      <c r="D191" s="211"/>
      <c r="E191" s="126"/>
    </row>
    <row r="192" spans="1:5">
      <c r="A192" s="132" t="s">
        <v>280</v>
      </c>
      <c r="B192" s="134" t="s">
        <v>281</v>
      </c>
      <c r="C192" s="134"/>
      <c r="D192" s="211"/>
      <c r="E192" s="126"/>
    </row>
    <row r="193" spans="1:5">
      <c r="A193" s="133" t="s">
        <v>282</v>
      </c>
      <c r="B193" s="96" t="s">
        <v>283</v>
      </c>
      <c r="C193" s="96" t="s">
        <v>3</v>
      </c>
      <c r="D193" s="211"/>
      <c r="E193" s="126"/>
    </row>
    <row r="194" spans="1:5">
      <c r="A194" s="132" t="s">
        <v>284</v>
      </c>
      <c r="B194" s="96" t="s">
        <v>285</v>
      </c>
      <c r="C194" s="96" t="s">
        <v>3</v>
      </c>
      <c r="D194" s="211"/>
      <c r="E194" s="126"/>
    </row>
    <row r="195" spans="1:5">
      <c r="A195" s="133" t="s">
        <v>286</v>
      </c>
      <c r="B195" s="96" t="s">
        <v>287</v>
      </c>
      <c r="C195" s="96" t="s">
        <v>3</v>
      </c>
      <c r="D195" s="211"/>
      <c r="E195" s="126"/>
    </row>
    <row r="196" spans="1:5" ht="41.45">
      <c r="A196" s="132" t="s">
        <v>288</v>
      </c>
      <c r="B196" s="96" t="s">
        <v>289</v>
      </c>
      <c r="C196" s="96" t="s">
        <v>3</v>
      </c>
      <c r="D196" s="211"/>
      <c r="E196" s="126"/>
    </row>
    <row r="197" spans="1:5">
      <c r="A197" s="133" t="s">
        <v>290</v>
      </c>
      <c r="B197" s="134" t="s">
        <v>291</v>
      </c>
      <c r="C197" s="134"/>
      <c r="D197" s="211"/>
      <c r="E197" s="126"/>
    </row>
    <row r="198" spans="1:5" ht="69">
      <c r="A198" s="132" t="s">
        <v>292</v>
      </c>
      <c r="B198" s="96" t="s">
        <v>293</v>
      </c>
      <c r="C198" s="96" t="s">
        <v>3</v>
      </c>
      <c r="D198" s="211"/>
      <c r="E198" s="126"/>
    </row>
    <row r="199" spans="1:5">
      <c r="A199" s="133" t="s">
        <v>294</v>
      </c>
      <c r="B199" s="96" t="s">
        <v>295</v>
      </c>
      <c r="C199" s="96" t="s">
        <v>3</v>
      </c>
      <c r="D199" s="211"/>
      <c r="E199" s="126"/>
    </row>
    <row r="200" spans="1:5">
      <c r="A200" s="133"/>
      <c r="B200" s="134"/>
      <c r="C200" s="134"/>
      <c r="D200" s="211"/>
      <c r="E200" s="126"/>
    </row>
    <row r="201" spans="1:5">
      <c r="A201" s="133" t="s">
        <v>297</v>
      </c>
      <c r="B201" s="134" t="s">
        <v>167</v>
      </c>
      <c r="C201" s="134"/>
      <c r="D201" s="211"/>
      <c r="E201" s="126"/>
    </row>
    <row r="202" spans="1:5">
      <c r="A202" s="135">
        <v>701</v>
      </c>
      <c r="B202" s="84" t="s">
        <v>298</v>
      </c>
      <c r="C202" s="84"/>
      <c r="D202" s="211"/>
      <c r="E202" s="126"/>
    </row>
    <row r="203" spans="1:5">
      <c r="A203" s="135">
        <v>702</v>
      </c>
      <c r="B203" s="84" t="s">
        <v>299</v>
      </c>
      <c r="C203" s="84" t="s">
        <v>3</v>
      </c>
      <c r="D203" s="213"/>
      <c r="E203" s="128"/>
    </row>
    <row r="204" spans="1:5" ht="27.6">
      <c r="A204" s="135">
        <v>703</v>
      </c>
      <c r="B204" s="84" t="s">
        <v>300</v>
      </c>
      <c r="C204" s="84" t="s">
        <v>3</v>
      </c>
      <c r="D204" s="213"/>
      <c r="E204" s="128"/>
    </row>
    <row r="205" spans="1:5">
      <c r="A205" s="135">
        <v>704</v>
      </c>
      <c r="B205" s="84" t="s">
        <v>301</v>
      </c>
      <c r="C205" s="84" t="s">
        <v>3</v>
      </c>
      <c r="D205" s="213"/>
      <c r="E205" s="128"/>
    </row>
    <row r="206" spans="1:5">
      <c r="A206" s="135">
        <v>705</v>
      </c>
      <c r="B206" s="84" t="s">
        <v>302</v>
      </c>
      <c r="C206" s="84" t="s">
        <v>3</v>
      </c>
      <c r="D206" s="213"/>
      <c r="E206" s="128"/>
    </row>
    <row r="207" spans="1:5">
      <c r="A207" s="135">
        <v>706</v>
      </c>
      <c r="B207" s="84" t="s">
        <v>303</v>
      </c>
      <c r="C207" s="84" t="s">
        <v>3</v>
      </c>
      <c r="D207" s="213"/>
      <c r="E207" s="128"/>
    </row>
    <row r="208" spans="1:5">
      <c r="A208" s="135">
        <v>707</v>
      </c>
      <c r="B208" s="84" t="s">
        <v>304</v>
      </c>
      <c r="C208" s="84" t="s">
        <v>93</v>
      </c>
      <c r="D208" s="211"/>
      <c r="E208" s="126"/>
    </row>
    <row r="209" spans="1:6">
      <c r="A209" s="135">
        <v>708</v>
      </c>
      <c r="B209" s="84" t="s">
        <v>305</v>
      </c>
      <c r="C209" s="84" t="s">
        <v>106</v>
      </c>
      <c r="D209" s="211"/>
      <c r="E209" s="126"/>
    </row>
    <row r="210" spans="1:6" ht="55.15">
      <c r="A210" s="135">
        <v>709</v>
      </c>
      <c r="B210" s="84" t="s">
        <v>306</v>
      </c>
      <c r="C210" s="84" t="s">
        <v>93</v>
      </c>
      <c r="D210" s="211"/>
      <c r="E210" s="126"/>
    </row>
    <row r="211" spans="1:6">
      <c r="A211" s="139"/>
      <c r="B211" s="134"/>
      <c r="C211" s="48"/>
      <c r="D211" s="211"/>
      <c r="E211" s="126"/>
    </row>
    <row r="212" spans="1:6" ht="14.25">
      <c r="A212" s="140" t="s">
        <v>309</v>
      </c>
      <c r="B212" s="51" t="s">
        <v>310</v>
      </c>
      <c r="C212" s="141"/>
      <c r="D212" s="214"/>
      <c r="E212" s="142"/>
      <c r="F212" s="3"/>
    </row>
    <row r="213" spans="1:6" ht="15">
      <c r="A213" s="143">
        <v>100</v>
      </c>
      <c r="B213" s="144" t="s">
        <v>145</v>
      </c>
      <c r="C213" s="145"/>
      <c r="D213" s="215"/>
      <c r="E213" s="147"/>
      <c r="F213" s="3"/>
    </row>
    <row r="214" spans="1:6" ht="15">
      <c r="A214" s="121">
        <v>101</v>
      </c>
      <c r="B214" s="46" t="s">
        <v>311</v>
      </c>
      <c r="C214" s="48" t="s">
        <v>24</v>
      </c>
      <c r="D214" s="213"/>
      <c r="E214" s="128"/>
      <c r="F214" s="3"/>
    </row>
    <row r="215" spans="1:6" ht="15">
      <c r="A215" s="121">
        <v>102</v>
      </c>
      <c r="B215" s="46" t="s">
        <v>312</v>
      </c>
      <c r="C215" s="48" t="s">
        <v>24</v>
      </c>
      <c r="D215" s="213"/>
      <c r="E215" s="128"/>
      <c r="F215" s="3"/>
    </row>
    <row r="216" spans="1:6" ht="15">
      <c r="A216" s="134"/>
      <c r="B216" s="149"/>
      <c r="C216" s="134"/>
      <c r="D216" s="216"/>
      <c r="E216" s="151"/>
      <c r="F216" s="3"/>
    </row>
    <row r="217" spans="1:6" ht="15">
      <c r="A217" s="143">
        <v>200</v>
      </c>
      <c r="B217" s="144" t="s">
        <v>150</v>
      </c>
      <c r="C217" s="145"/>
      <c r="D217" s="215"/>
      <c r="E217" s="147"/>
      <c r="F217" s="3"/>
    </row>
    <row r="218" spans="1:6" ht="15">
      <c r="A218" s="121">
        <v>201</v>
      </c>
      <c r="B218" s="46" t="s">
        <v>314</v>
      </c>
      <c r="C218" s="48" t="s">
        <v>24</v>
      </c>
      <c r="D218" s="213"/>
      <c r="E218" s="128"/>
      <c r="F218" s="3"/>
    </row>
    <row r="219" spans="1:6" ht="15">
      <c r="A219" s="121">
        <v>202</v>
      </c>
      <c r="B219" s="46" t="s">
        <v>315</v>
      </c>
      <c r="C219" s="48" t="s">
        <v>24</v>
      </c>
      <c r="D219" s="213"/>
      <c r="E219" s="128"/>
      <c r="F219" s="3"/>
    </row>
    <row r="220" spans="1:6" ht="15">
      <c r="A220" s="121">
        <v>203</v>
      </c>
      <c r="B220" s="46" t="s">
        <v>316</v>
      </c>
      <c r="C220" s="48" t="s">
        <v>24</v>
      </c>
      <c r="D220" s="213"/>
      <c r="E220" s="128"/>
      <c r="F220" s="3"/>
    </row>
    <row r="221" spans="1:6" ht="15">
      <c r="A221" s="121"/>
      <c r="B221" s="46" t="s">
        <v>317</v>
      </c>
      <c r="C221" s="48" t="s">
        <v>24</v>
      </c>
      <c r="D221" s="213"/>
      <c r="E221" s="128"/>
      <c r="F221" s="3"/>
    </row>
    <row r="222" spans="1:6" ht="15">
      <c r="A222" s="121">
        <v>207</v>
      </c>
      <c r="B222" s="46" t="s">
        <v>318</v>
      </c>
      <c r="C222" s="48" t="s">
        <v>36</v>
      </c>
      <c r="D222" s="213"/>
      <c r="E222" s="128"/>
      <c r="F222" s="3"/>
    </row>
    <row r="223" spans="1:6" ht="15">
      <c r="A223" s="134"/>
      <c r="B223" s="33"/>
      <c r="C223" s="48"/>
      <c r="D223" s="217"/>
      <c r="E223" s="152"/>
      <c r="F223" s="3"/>
    </row>
    <row r="224" spans="1:6" ht="15">
      <c r="A224" s="143">
        <v>300</v>
      </c>
      <c r="B224" s="144" t="s">
        <v>320</v>
      </c>
      <c r="C224" s="145"/>
      <c r="D224" s="215"/>
      <c r="E224" s="147"/>
      <c r="F224" s="3"/>
    </row>
    <row r="225" spans="1:6" ht="28.5">
      <c r="A225" s="153">
        <v>301</v>
      </c>
      <c r="B225" s="154" t="s">
        <v>321</v>
      </c>
      <c r="C225" s="48" t="s">
        <v>3</v>
      </c>
      <c r="D225" s="213"/>
      <c r="E225" s="128"/>
      <c r="F225" s="3"/>
    </row>
    <row r="226" spans="1:6" ht="15">
      <c r="A226" s="121"/>
      <c r="B226" s="155"/>
      <c r="C226" s="156"/>
      <c r="D226" s="218"/>
      <c r="E226" s="158"/>
      <c r="F226" s="3"/>
    </row>
    <row r="227" spans="1:6" ht="15">
      <c r="A227" s="143">
        <v>400</v>
      </c>
      <c r="B227" s="144" t="s">
        <v>322</v>
      </c>
      <c r="C227" s="145"/>
      <c r="D227" s="215"/>
      <c r="E227" s="147"/>
      <c r="F227" s="3"/>
    </row>
    <row r="228" spans="1:6" ht="15">
      <c r="A228" s="121"/>
      <c r="B228" s="144" t="s">
        <v>170</v>
      </c>
      <c r="C228" s="159"/>
      <c r="D228" s="217"/>
      <c r="E228" s="152"/>
      <c r="F228" s="3"/>
    </row>
    <row r="229" spans="1:6" ht="15">
      <c r="A229" s="121">
        <v>401</v>
      </c>
      <c r="B229" s="46" t="s">
        <v>323</v>
      </c>
      <c r="C229" s="48" t="s">
        <v>3</v>
      </c>
      <c r="D229" s="213"/>
      <c r="E229" s="128"/>
      <c r="F229" s="3"/>
    </row>
    <row r="230" spans="1:6" ht="15">
      <c r="A230" s="121">
        <v>402</v>
      </c>
      <c r="B230" s="46" t="s">
        <v>324</v>
      </c>
      <c r="C230" s="48" t="s">
        <v>3</v>
      </c>
      <c r="D230" s="213"/>
      <c r="E230" s="128"/>
      <c r="F230" s="3"/>
    </row>
    <row r="231" spans="1:6" ht="15">
      <c r="A231" s="121">
        <v>403</v>
      </c>
      <c r="B231" s="46" t="s">
        <v>325</v>
      </c>
      <c r="C231" s="48" t="s">
        <v>3</v>
      </c>
      <c r="D231" s="213"/>
      <c r="E231" s="128"/>
      <c r="F231" s="3"/>
    </row>
    <row r="232" spans="1:6" ht="15">
      <c r="A232" s="121">
        <v>404</v>
      </c>
      <c r="B232" s="46" t="s">
        <v>326</v>
      </c>
      <c r="C232" s="48"/>
      <c r="D232" s="213"/>
      <c r="E232" s="128"/>
      <c r="F232" s="3"/>
    </row>
    <row r="233" spans="1:6" ht="15">
      <c r="A233" s="121">
        <v>405</v>
      </c>
      <c r="B233" s="46" t="s">
        <v>327</v>
      </c>
      <c r="C233" s="48" t="s">
        <v>3</v>
      </c>
      <c r="D233" s="213"/>
      <c r="E233" s="128"/>
      <c r="F233" s="3"/>
    </row>
    <row r="234" spans="1:6" ht="15">
      <c r="A234" s="121">
        <v>406</v>
      </c>
      <c r="B234" s="46" t="s">
        <v>328</v>
      </c>
      <c r="C234" s="48" t="s">
        <v>3</v>
      </c>
      <c r="D234" s="213"/>
      <c r="E234" s="128"/>
      <c r="F234" s="3"/>
    </row>
    <row r="235" spans="1:6" ht="15">
      <c r="A235" s="121">
        <v>407</v>
      </c>
      <c r="B235" s="46" t="s">
        <v>329</v>
      </c>
      <c r="C235" s="48" t="s">
        <v>3</v>
      </c>
      <c r="D235" s="213"/>
      <c r="E235" s="128"/>
      <c r="F235" s="3"/>
    </row>
    <row r="236" spans="1:6" ht="15">
      <c r="A236" s="121">
        <v>408</v>
      </c>
      <c r="B236" s="46" t="s">
        <v>330</v>
      </c>
      <c r="C236" s="48" t="s">
        <v>3</v>
      </c>
      <c r="D236" s="213"/>
      <c r="E236" s="128"/>
      <c r="F236" s="3"/>
    </row>
    <row r="237" spans="1:6" ht="15">
      <c r="A237" s="121">
        <v>409</v>
      </c>
      <c r="B237" s="46" t="s">
        <v>331</v>
      </c>
      <c r="C237" s="48" t="s">
        <v>3</v>
      </c>
      <c r="D237" s="213"/>
      <c r="E237" s="128"/>
      <c r="F237" s="3"/>
    </row>
    <row r="238" spans="1:6" ht="15">
      <c r="A238" s="134"/>
      <c r="B238" s="149"/>
      <c r="C238" s="48"/>
      <c r="D238" s="217"/>
      <c r="E238" s="152"/>
      <c r="F238" s="3"/>
    </row>
    <row r="239" spans="1:6" ht="15">
      <c r="A239" s="143">
        <v>500</v>
      </c>
      <c r="B239" s="144" t="s">
        <v>332</v>
      </c>
      <c r="C239" s="145"/>
      <c r="D239" s="215"/>
      <c r="E239" s="147"/>
      <c r="F239" s="3"/>
    </row>
    <row r="240" spans="1:6" ht="15">
      <c r="A240" s="143"/>
      <c r="B240" s="144"/>
      <c r="C240" s="145"/>
      <c r="D240" s="215"/>
      <c r="E240" s="147"/>
      <c r="F240" s="3"/>
    </row>
    <row r="241" spans="1:6" ht="28.5">
      <c r="A241" s="121">
        <v>501</v>
      </c>
      <c r="B241" s="46" t="s">
        <v>333</v>
      </c>
      <c r="C241" s="48" t="s">
        <v>36</v>
      </c>
      <c r="D241" s="217"/>
      <c r="E241" s="152"/>
      <c r="F241" s="3"/>
    </row>
    <row r="242" spans="1:6" ht="15">
      <c r="A242" s="134"/>
      <c r="B242" s="149"/>
      <c r="C242" s="48"/>
      <c r="D242" s="217"/>
      <c r="E242" s="152"/>
      <c r="F242" s="3"/>
    </row>
    <row r="243" spans="1:6" ht="15">
      <c r="A243" s="162">
        <v>14</v>
      </c>
      <c r="B243" s="33" t="s">
        <v>336</v>
      </c>
      <c r="C243" s="162"/>
      <c r="D243" s="219"/>
      <c r="E243" s="163"/>
      <c r="F243" s="3"/>
    </row>
    <row r="244" spans="1:6" ht="28.5">
      <c r="A244" s="164"/>
      <c r="B244" s="144" t="s">
        <v>337</v>
      </c>
      <c r="C244" s="165"/>
      <c r="D244" s="220"/>
      <c r="E244" s="167"/>
      <c r="F244" s="3"/>
    </row>
    <row r="245" spans="1:6" ht="15">
      <c r="A245" s="134">
        <v>101</v>
      </c>
      <c r="B245" s="154" t="s">
        <v>338</v>
      </c>
      <c r="C245" s="96" t="s">
        <v>339</v>
      </c>
      <c r="D245" s="221"/>
      <c r="E245" s="169"/>
      <c r="F245" s="3"/>
    </row>
    <row r="246" spans="1:6" ht="15">
      <c r="A246" s="134">
        <v>102</v>
      </c>
      <c r="B246" s="154" t="s">
        <v>340</v>
      </c>
      <c r="C246" s="96" t="s">
        <v>339</v>
      </c>
      <c r="D246" s="221"/>
      <c r="E246" s="169"/>
      <c r="F246" s="3"/>
    </row>
    <row r="247" spans="1:6" ht="15">
      <c r="A247" s="134">
        <v>103</v>
      </c>
      <c r="B247" s="154" t="s">
        <v>341</v>
      </c>
      <c r="C247" s="96" t="s">
        <v>342</v>
      </c>
      <c r="D247" s="221"/>
      <c r="E247" s="169"/>
      <c r="F247" s="3"/>
    </row>
    <row r="248" spans="1:6" ht="15">
      <c r="A248" s="134">
        <v>104</v>
      </c>
      <c r="B248" s="154" t="s">
        <v>343</v>
      </c>
      <c r="C248" s="96" t="s">
        <v>3</v>
      </c>
      <c r="D248" s="221"/>
      <c r="E248" s="169"/>
      <c r="F248" s="3"/>
    </row>
    <row r="249" spans="1:6" ht="15">
      <c r="A249" s="134"/>
      <c r="B249" s="149"/>
      <c r="C249" s="96"/>
      <c r="D249" s="221"/>
      <c r="E249" s="169"/>
      <c r="F249" s="3"/>
    </row>
    <row r="250" spans="1:6" ht="15">
      <c r="A250" s="143">
        <v>200</v>
      </c>
      <c r="B250" s="144" t="s">
        <v>344</v>
      </c>
      <c r="C250" s="143"/>
      <c r="D250" s="215"/>
      <c r="E250" s="147"/>
      <c r="F250" s="3"/>
    </row>
    <row r="251" spans="1:6" ht="15">
      <c r="A251" s="134">
        <v>201</v>
      </c>
      <c r="B251" s="154" t="s">
        <v>345</v>
      </c>
      <c r="C251" s="96" t="s">
        <v>11</v>
      </c>
      <c r="D251" s="221"/>
      <c r="E251" s="169"/>
      <c r="F251" s="3"/>
    </row>
    <row r="252" spans="1:6" ht="15">
      <c r="A252" s="134">
        <v>202</v>
      </c>
      <c r="B252" s="154" t="s">
        <v>346</v>
      </c>
      <c r="C252" s="96" t="s">
        <v>36</v>
      </c>
      <c r="D252" s="221"/>
      <c r="E252" s="169"/>
      <c r="F252" s="3"/>
    </row>
    <row r="253" spans="1:6" ht="101.25">
      <c r="A253" s="134">
        <v>203</v>
      </c>
      <c r="B253" s="154" t="s">
        <v>347</v>
      </c>
      <c r="C253" s="96" t="s">
        <v>36</v>
      </c>
      <c r="D253" s="221"/>
      <c r="E253" s="169"/>
      <c r="F253" s="3"/>
    </row>
    <row r="254" spans="1:6" ht="15">
      <c r="A254" s="134"/>
      <c r="B254" s="149"/>
      <c r="C254" s="96"/>
      <c r="D254" s="221"/>
      <c r="E254" s="169"/>
      <c r="F254" s="3"/>
    </row>
    <row r="255" spans="1:6" ht="15">
      <c r="A255" s="143">
        <v>300</v>
      </c>
      <c r="B255" s="144" t="s">
        <v>150</v>
      </c>
      <c r="C255" s="143"/>
      <c r="D255" s="215"/>
      <c r="E255" s="147"/>
      <c r="F255" s="3"/>
    </row>
    <row r="256" spans="1:6" ht="28.5">
      <c r="A256" s="134">
        <v>301</v>
      </c>
      <c r="B256" s="154" t="s">
        <v>348</v>
      </c>
      <c r="C256" s="96" t="s">
        <v>11</v>
      </c>
      <c r="D256" s="221"/>
      <c r="E256" s="169"/>
      <c r="F256" s="3"/>
    </row>
    <row r="257" spans="1:6" ht="15">
      <c r="A257" s="134"/>
      <c r="B257" s="149"/>
      <c r="C257" s="96"/>
      <c r="D257" s="221"/>
      <c r="E257" s="169"/>
      <c r="F257" s="3"/>
    </row>
    <row r="258" spans="1:6" ht="15">
      <c r="A258" s="173">
        <v>15</v>
      </c>
      <c r="B258" s="64" t="s">
        <v>344</v>
      </c>
      <c r="C258" s="174"/>
      <c r="D258" s="222"/>
      <c r="E258" s="176"/>
      <c r="F258" s="3"/>
    </row>
    <row r="259" spans="1:6" ht="15">
      <c r="A259" s="177">
        <v>100</v>
      </c>
      <c r="B259" s="144" t="s">
        <v>350</v>
      </c>
      <c r="C259" s="145"/>
      <c r="D259" s="215"/>
      <c r="E259" s="147"/>
      <c r="F259" s="3"/>
    </row>
    <row r="260" spans="1:6" ht="101.25">
      <c r="A260" s="121">
        <v>101</v>
      </c>
      <c r="B260" s="159" t="s">
        <v>351</v>
      </c>
      <c r="C260" s="48" t="s">
        <v>36</v>
      </c>
      <c r="D260" s="213"/>
      <c r="E260" s="128"/>
      <c r="F260" s="3"/>
    </row>
    <row r="261" spans="1:6" ht="115.5">
      <c r="A261" s="121">
        <v>102</v>
      </c>
      <c r="B261" s="159" t="s">
        <v>352</v>
      </c>
      <c r="C261" s="48" t="s">
        <v>36</v>
      </c>
      <c r="D261" s="213"/>
      <c r="E261" s="128"/>
      <c r="F261" s="3"/>
    </row>
    <row r="262" spans="1:6" ht="15">
      <c r="A262" s="121"/>
      <c r="B262" s="159"/>
      <c r="C262" s="48"/>
      <c r="D262" s="213"/>
      <c r="E262" s="128"/>
      <c r="F262" s="3"/>
    </row>
    <row r="263" spans="1:6" ht="15">
      <c r="A263" s="61"/>
      <c r="B263" s="149"/>
      <c r="C263" s="48"/>
      <c r="D263" s="217"/>
      <c r="E263" s="152"/>
      <c r="F263" s="3"/>
    </row>
    <row r="264" spans="1:6" ht="15">
      <c r="A264" s="61"/>
      <c r="B264" s="149"/>
      <c r="C264" s="48"/>
      <c r="D264" s="217"/>
      <c r="E264" s="152"/>
      <c r="F264" s="3"/>
    </row>
    <row r="265" spans="1:6" ht="15">
      <c r="A265" s="61"/>
      <c r="B265" s="149"/>
      <c r="C265" s="48"/>
      <c r="D265" s="217"/>
      <c r="E265" s="152"/>
      <c r="F265" s="3"/>
    </row>
    <row r="266" spans="1:6" ht="15">
      <c r="A266" s="61"/>
      <c r="B266" s="149"/>
      <c r="C266" s="48"/>
      <c r="D266" s="217"/>
      <c r="E266" s="152"/>
      <c r="F266" s="3"/>
    </row>
    <row r="267" spans="1:6" ht="44.45" customHeight="1">
      <c r="A267" s="179"/>
      <c r="B267" s="180"/>
      <c r="C267" s="156"/>
      <c r="D267" s="223"/>
      <c r="F267" s="3"/>
    </row>
    <row r="268" spans="1:6">
      <c r="E268" s="3"/>
      <c r="F268" s="3"/>
    </row>
    <row r="269" spans="1:6">
      <c r="E269" s="161"/>
    </row>
    <row r="270" spans="1:6">
      <c r="E270" s="161"/>
    </row>
    <row r="271" spans="1:6">
      <c r="E271" s="161"/>
    </row>
    <row r="272" spans="1:6">
      <c r="E272" s="161"/>
    </row>
    <row r="273" spans="5:5">
      <c r="E273" s="161"/>
    </row>
    <row r="274" spans="5:5">
      <c r="E274" s="161"/>
    </row>
    <row r="275" spans="5:5">
      <c r="E275" s="161"/>
    </row>
    <row r="276" spans="5:5">
      <c r="E276" s="161"/>
    </row>
    <row r="277" spans="5:5">
      <c r="E277" s="161"/>
    </row>
    <row r="278" spans="5:5">
      <c r="E278" s="161"/>
    </row>
    <row r="279" spans="5:5">
      <c r="E279" s="161"/>
    </row>
    <row r="280" spans="5:5">
      <c r="E280" s="161"/>
    </row>
    <row r="281" spans="5:5">
      <c r="E281" s="161"/>
    </row>
    <row r="282" spans="5:5">
      <c r="E282" s="161"/>
    </row>
    <row r="283" spans="5:5">
      <c r="E283" s="161"/>
    </row>
    <row r="284" spans="5:5">
      <c r="E284" s="161"/>
    </row>
    <row r="285" spans="5:5">
      <c r="E285" s="161"/>
    </row>
    <row r="286" spans="5:5">
      <c r="E286" s="161"/>
    </row>
    <row r="287" spans="5:5">
      <c r="E287" s="161"/>
    </row>
    <row r="288" spans="5:5">
      <c r="E288" s="161"/>
    </row>
    <row r="289" spans="5:5">
      <c r="E289" s="161"/>
    </row>
    <row r="290" spans="5:5">
      <c r="E290" s="161"/>
    </row>
    <row r="291" spans="5:5">
      <c r="E291" s="161"/>
    </row>
    <row r="292" spans="5:5">
      <c r="E292" s="161"/>
    </row>
    <row r="293" spans="5:5">
      <c r="E293" s="161"/>
    </row>
    <row r="294" spans="5:5">
      <c r="E294" s="3"/>
    </row>
    <row r="295" spans="5:5">
      <c r="E295" s="161"/>
    </row>
    <row r="296" spans="5:5">
      <c r="E296" s="161"/>
    </row>
    <row r="297" spans="5:5">
      <c r="E297" s="161"/>
    </row>
    <row r="298" spans="5:5">
      <c r="E298" s="161"/>
    </row>
    <row r="299" spans="5:5">
      <c r="E299" s="161"/>
    </row>
    <row r="300" spans="5:5">
      <c r="E300" s="161"/>
    </row>
    <row r="301" spans="5:5">
      <c r="E301" s="161"/>
    </row>
    <row r="302" spans="5:5">
      <c r="E302" s="161"/>
    </row>
    <row r="303" spans="5:5">
      <c r="E303" s="161"/>
    </row>
    <row r="304" spans="5:5">
      <c r="E304" s="161"/>
    </row>
    <row r="305" spans="5:5">
      <c r="E305" s="161"/>
    </row>
    <row r="306" spans="5:5">
      <c r="E306" s="161"/>
    </row>
    <row r="307" spans="5:5">
      <c r="E307" s="161"/>
    </row>
    <row r="308" spans="5:5">
      <c r="E308" s="161"/>
    </row>
    <row r="309" spans="5:5">
      <c r="E309" s="161"/>
    </row>
    <row r="310" spans="5:5">
      <c r="E310" s="161"/>
    </row>
    <row r="311" spans="5:5">
      <c r="E311" s="161"/>
    </row>
    <row r="312" spans="5:5">
      <c r="E312" s="161"/>
    </row>
    <row r="313" spans="5:5">
      <c r="E313" s="161"/>
    </row>
    <row r="314" spans="5:5">
      <c r="E314" s="161"/>
    </row>
    <row r="315" spans="5:5">
      <c r="E315" s="161"/>
    </row>
    <row r="316" spans="5:5">
      <c r="E316" s="161"/>
    </row>
    <row r="317" spans="5:5">
      <c r="E317" s="161"/>
    </row>
    <row r="318" spans="5:5">
      <c r="E318" s="161"/>
    </row>
    <row r="319" spans="5:5">
      <c r="E319" s="161"/>
    </row>
    <row r="320" spans="5:5">
      <c r="E320" s="3"/>
    </row>
    <row r="321" spans="5:5">
      <c r="E321" s="161"/>
    </row>
    <row r="322" spans="5:5">
      <c r="E322" s="161"/>
    </row>
    <row r="323" spans="5:5">
      <c r="E323" s="161"/>
    </row>
    <row r="324" spans="5:5">
      <c r="E324" s="161"/>
    </row>
    <row r="325" spans="5:5">
      <c r="E325" s="161"/>
    </row>
    <row r="326" spans="5:5">
      <c r="E326" s="161"/>
    </row>
    <row r="327" spans="5:5">
      <c r="E327" s="161"/>
    </row>
    <row r="328" spans="5:5">
      <c r="E328" s="161"/>
    </row>
    <row r="329" spans="5:5">
      <c r="E329" s="161"/>
    </row>
    <row r="330" spans="5:5">
      <c r="E330" s="161"/>
    </row>
    <row r="331" spans="5:5">
      <c r="E331" s="161"/>
    </row>
    <row r="332" spans="5:5">
      <c r="E332" s="161"/>
    </row>
    <row r="333" spans="5:5">
      <c r="E333" s="161"/>
    </row>
    <row r="334" spans="5:5">
      <c r="E334" s="161"/>
    </row>
    <row r="335" spans="5:5">
      <c r="E335" s="161"/>
    </row>
    <row r="336" spans="5:5">
      <c r="E336" s="161"/>
    </row>
    <row r="337" spans="5:5">
      <c r="E337" s="161"/>
    </row>
    <row r="338" spans="5:5">
      <c r="E338" s="161"/>
    </row>
    <row r="339" spans="5:5">
      <c r="E339" s="161"/>
    </row>
    <row r="340" spans="5:5">
      <c r="E340" s="161"/>
    </row>
    <row r="341" spans="5:5">
      <c r="E341" s="161"/>
    </row>
    <row r="342" spans="5:5">
      <c r="E342" s="161"/>
    </row>
    <row r="343" spans="5:5">
      <c r="E343" s="161"/>
    </row>
    <row r="344" spans="5:5">
      <c r="E344" s="161"/>
    </row>
    <row r="345" spans="5:5">
      <c r="E345" s="161"/>
    </row>
    <row r="346" spans="5:5">
      <c r="E346" s="3"/>
    </row>
    <row r="347" spans="5:5">
      <c r="E347" s="161"/>
    </row>
    <row r="348" spans="5:5">
      <c r="E348" s="161"/>
    </row>
    <row r="349" spans="5:5">
      <c r="E349" s="161"/>
    </row>
    <row r="350" spans="5:5">
      <c r="E350" s="161"/>
    </row>
    <row r="351" spans="5:5">
      <c r="E351" s="161"/>
    </row>
    <row r="352" spans="5:5">
      <c r="E352" s="161"/>
    </row>
    <row r="353" spans="5:5">
      <c r="E353" s="161"/>
    </row>
    <row r="354" spans="5:5">
      <c r="E354" s="161"/>
    </row>
    <row r="355" spans="5:5">
      <c r="E355" s="161"/>
    </row>
    <row r="356" spans="5:5">
      <c r="E356" s="161"/>
    </row>
    <row r="357" spans="5:5">
      <c r="E357" s="161"/>
    </row>
    <row r="358" spans="5:5">
      <c r="E358" s="161"/>
    </row>
    <row r="359" spans="5:5">
      <c r="E359" s="161"/>
    </row>
    <row r="360" spans="5:5">
      <c r="E360" s="161"/>
    </row>
    <row r="361" spans="5:5">
      <c r="E361" s="161"/>
    </row>
    <row r="362" spans="5:5">
      <c r="E362" s="161"/>
    </row>
    <row r="363" spans="5:5">
      <c r="E363" s="161"/>
    </row>
    <row r="364" spans="5:5">
      <c r="E364" s="161"/>
    </row>
    <row r="365" spans="5:5">
      <c r="E365" s="161"/>
    </row>
    <row r="366" spans="5:5">
      <c r="E366" s="161"/>
    </row>
    <row r="367" spans="5:5">
      <c r="E367" s="161"/>
    </row>
    <row r="368" spans="5:5">
      <c r="E368" s="161"/>
    </row>
    <row r="369" spans="5:5">
      <c r="E369" s="161"/>
    </row>
    <row r="370" spans="5:5">
      <c r="E370" s="161"/>
    </row>
    <row r="371" spans="5:5">
      <c r="E371" s="161"/>
    </row>
    <row r="372" spans="5:5">
      <c r="E372" s="3"/>
    </row>
    <row r="373" spans="5:5">
      <c r="E373" s="161"/>
    </row>
    <row r="374" spans="5:5">
      <c r="E374" s="161"/>
    </row>
    <row r="375" spans="5:5">
      <c r="E375" s="161"/>
    </row>
    <row r="376" spans="5:5">
      <c r="E376" s="161"/>
    </row>
    <row r="377" spans="5:5">
      <c r="E377" s="161"/>
    </row>
    <row r="378" spans="5:5">
      <c r="E378" s="161"/>
    </row>
    <row r="379" spans="5:5">
      <c r="E379" s="161"/>
    </row>
    <row r="380" spans="5:5">
      <c r="E380" s="161"/>
    </row>
    <row r="381" spans="5:5">
      <c r="E381" s="161"/>
    </row>
    <row r="382" spans="5:5">
      <c r="E382" s="161"/>
    </row>
    <row r="383" spans="5:5">
      <c r="E383" s="161"/>
    </row>
    <row r="384" spans="5:5">
      <c r="E384" s="161"/>
    </row>
    <row r="385" spans="5:5">
      <c r="E385" s="161"/>
    </row>
    <row r="386" spans="5:5">
      <c r="E386" s="161"/>
    </row>
    <row r="387" spans="5:5">
      <c r="E387" s="161"/>
    </row>
    <row r="388" spans="5:5">
      <c r="E388" s="161"/>
    </row>
    <row r="389" spans="5:5">
      <c r="E389" s="161"/>
    </row>
    <row r="390" spans="5:5">
      <c r="E390" s="161"/>
    </row>
    <row r="391" spans="5:5">
      <c r="E391" s="161"/>
    </row>
    <row r="392" spans="5:5">
      <c r="E392" s="161"/>
    </row>
    <row r="393" spans="5:5">
      <c r="E393" s="161"/>
    </row>
    <row r="394" spans="5:5">
      <c r="E394" s="161"/>
    </row>
    <row r="395" spans="5:5">
      <c r="E395" s="161"/>
    </row>
    <row r="396" spans="5:5">
      <c r="E396" s="161"/>
    </row>
    <row r="397" spans="5:5">
      <c r="E397" s="161"/>
    </row>
    <row r="398" spans="5:5">
      <c r="E398" s="3"/>
    </row>
    <row r="399" spans="5:5">
      <c r="E399" s="161"/>
    </row>
    <row r="400" spans="5:5">
      <c r="E400" s="161"/>
    </row>
    <row r="401" spans="5:5">
      <c r="E401" s="161"/>
    </row>
    <row r="402" spans="5:5">
      <c r="E402" s="161"/>
    </row>
    <row r="403" spans="5:5">
      <c r="E403" s="161"/>
    </row>
    <row r="404" spans="5:5">
      <c r="E404" s="161"/>
    </row>
    <row r="405" spans="5:5">
      <c r="E405" s="161"/>
    </row>
    <row r="406" spans="5:5">
      <c r="E406" s="161"/>
    </row>
    <row r="407" spans="5:5">
      <c r="E407" s="161"/>
    </row>
    <row r="408" spans="5:5">
      <c r="E408" s="161"/>
    </row>
    <row r="409" spans="5:5">
      <c r="E409" s="161"/>
    </row>
    <row r="410" spans="5:5">
      <c r="E410" s="161"/>
    </row>
    <row r="411" spans="5:5">
      <c r="E411" s="161"/>
    </row>
    <row r="412" spans="5:5">
      <c r="E412" s="161"/>
    </row>
    <row r="413" spans="5:5">
      <c r="E413" s="161"/>
    </row>
    <row r="414" spans="5:5">
      <c r="E414" s="161"/>
    </row>
    <row r="415" spans="5:5">
      <c r="E415" s="161"/>
    </row>
    <row r="416" spans="5:5">
      <c r="E416" s="161"/>
    </row>
    <row r="417" spans="5:5">
      <c r="E417" s="161"/>
    </row>
  </sheetData>
  <mergeCells count="1">
    <mergeCell ref="B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032cab3-1d9e-4bfd-bf13-ea9b7eeb5f79">
      <Terms xmlns="http://schemas.microsoft.com/office/infopath/2007/PartnerControls"/>
    </lcf76f155ced4ddcb4097134ff3c332f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BEN19011</TermName>
          <TermId xmlns="http://schemas.microsoft.com/office/infopath/2007/PartnerControls">976637b6-14cb-46c8-9bb1-8f353af924f1</TermId>
        </TermInfo>
      </Terms>
    </e2b781e9cad840cd89b90f5a7e989839>
    <TaxCatchAll xmlns="3a2cca07-d411-4b48-b7e8-c526dfd39ce0">
      <Value>502</Value>
      <Value>11</Value>
      <Value>1</Value>
      <Value>385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BEN</TermName>
          <TermId xmlns="http://schemas.microsoft.com/office/infopath/2007/PartnerControls">df94d523-0057-41e3-9cad-b091baa812d5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BEN19011-10002</TermName>
          <TermId xmlns="http://schemas.microsoft.com/office/infopath/2007/PartnerControls">6d54035e-daf6-4026-86fa-181414e8aaf8</TermId>
        </TermInfo>
      </Terms>
    </l9d65098618b4a8fbbe87718e7187e6b>
    <_dlc_DocId xmlns="508ba6eb-9e09-4fd5-92f2-2d9921329f2d">BENENABEL-701402977-45851</_dlc_DocId>
    <_dlc_DocIdUrl xmlns="508ba6eb-9e09-4fd5-92f2-2d9921329f2d">
      <Url>https://enabelbe.sharepoint.com/sites/BEN/_layouts/15/DocIdRedir.aspx?ID=BENENABEL-701402977-45851</Url>
      <Description>BENENABEL-701402977-45851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9EC07B008E30C940AF77D7EB80E92070" ma:contentTypeVersion="28" ma:contentTypeDescription="" ma:contentTypeScope="" ma:versionID="d1a039a158b160e5cfc5422f64b1091d">
  <xsd:schema xmlns:xsd="http://www.w3.org/2001/XMLSchema" xmlns:xs="http://www.w3.org/2001/XMLSchema" xmlns:p="http://schemas.microsoft.com/office/2006/metadata/properties" xmlns:ns1="http://schemas.microsoft.com/sharepoint/v3" xmlns:ns2="ebb4720f-66d3-4875-9bf2-28ed94ffc9d2" xmlns:ns3="3a2cca07-d411-4b48-b7e8-c526dfd39ce0" xmlns:ns4="14a9c00f-d9e3-4eb9-aad3-f69239d17d9c" xmlns:ns5="508ba6eb-9e09-4fd5-92f2-2d9921329f2d" xmlns:ns6="c032cab3-1d9e-4bfd-bf13-ea9b7eeb5f79" targetNamespace="http://schemas.microsoft.com/office/2006/metadata/properties" ma:root="true" ma:fieldsID="9895ddaa44fb5f0ebd4521d866ef0a78" ns1:_="" ns2:_="" ns3:_="" ns4:_="" ns5:_="" ns6:_="">
    <xsd:import namespace="http://schemas.microsoft.com/sharepoint/v3"/>
    <xsd:import namespace="ebb4720f-66d3-4875-9bf2-28ed94ffc9d2"/>
    <xsd:import namespace="3a2cca07-d411-4b48-b7e8-c526dfd39ce0"/>
    <xsd:import namespace="14a9c00f-d9e3-4eb9-aad3-f69239d17d9c"/>
    <xsd:import namespace="508ba6eb-9e09-4fd5-92f2-2d9921329f2d"/>
    <xsd:import namespace="c032cab3-1d9e-4bfd-bf13-ea9b7eeb5f79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o99d250c03344da181939f0145dbc023" minOccurs="0"/>
                <xsd:element ref="ns4:j50cb40f2a0941d2947e6bcbd5d19dce" minOccurs="0"/>
                <xsd:element ref="ns4:kecc0e8a0a3349c79c5d1d6e51bea7c3" minOccurs="0"/>
                <xsd:element ref="ns4:l9d65098618b4a8fbbe87718e7187e6b" minOccurs="0"/>
                <xsd:element ref="ns4:jcd7455606374210a964e5d7a999097a" minOccurs="0"/>
                <xsd:element ref="ns4:e2b781e9cad840cd89b90f5a7e989839" minOccurs="0"/>
                <xsd:element ref="ns5:_dlc_DocId" minOccurs="0"/>
                <xsd:element ref="ns5:_dlc_DocIdUrl" minOccurs="0"/>
                <xsd:element ref="ns5:_dlc_DocIdPersistId" minOccurs="0"/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GenerationTime" minOccurs="0"/>
                <xsd:element ref="ns6:MediaServiceEventHashCode" minOccurs="0"/>
                <xsd:element ref="ns6:lcf76f155ced4ddcb4097134ff3c332f" minOccurs="0"/>
                <xsd:element ref="ns6:MediaServiceOCR" minOccurs="0"/>
                <xsd:element ref="ns6:MediaServiceAutoKeyPoints" minOccurs="0"/>
                <xsd:element ref="ns6:MediaServiceKeyPoints" minOccurs="0"/>
                <xsd:element ref="ns6:MediaServiceDateTaken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4720f-66d3-4875-9bf2-28ed94ffc9d2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cca07-d411-4b48-b7e8-c526dfd39ce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72b6690-853f-4ec4-a8d2-dbd7f8bfb1ac}" ma:internalName="TaxCatchAll" ma:showField="CatchAllData" ma:web="ebb4720f-66d3-4875-9bf2-28ed94ffc9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72b6690-853f-4ec4-a8d2-dbd7f8bfb1ac}" ma:internalName="TaxCatchAllLabel" ma:readOnly="true" ma:showField="CatchAllDataLabel" ma:web="ebb4720f-66d3-4875-9bf2-28ed94ffc9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EN|df94d523-0057-41e3-9cad-b091baa812d5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2cab3-1d9e-4bfd-bf13-ea9b7eeb5f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0" nillable="true" ma:displayName="Location" ma:internalName="MediaServiceLocation" ma:readOnly="true">
      <xsd:simpleType>
        <xsd:restriction base="dms:Text"/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CEE7A5-C635-4AE8-B249-E6F4A2967669}"/>
</file>

<file path=customXml/itemProps2.xml><?xml version="1.0" encoding="utf-8"?>
<ds:datastoreItem xmlns:ds="http://schemas.openxmlformats.org/officeDocument/2006/customXml" ds:itemID="{A2FDAB89-5C33-4050-86CC-B8960CE4F4D6}"/>
</file>

<file path=customXml/itemProps3.xml><?xml version="1.0" encoding="utf-8"?>
<ds:datastoreItem xmlns:ds="http://schemas.openxmlformats.org/officeDocument/2006/customXml" ds:itemID="{7B4DE89C-24F6-4FD5-A0BB-D51E387BBDEC}"/>
</file>

<file path=customXml/itemProps4.xml><?xml version="1.0" encoding="utf-8"?>
<ds:datastoreItem xmlns:ds="http://schemas.openxmlformats.org/officeDocument/2006/customXml" ds:itemID="{7021713C-34D8-4F44-ACCF-7870BE9AF3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Alain.MOHLENHOFF</dc:creator>
  <cp:keywords/>
  <dc:description/>
  <cp:lastModifiedBy>AHOGNI, Hector</cp:lastModifiedBy>
  <cp:revision/>
  <dcterms:created xsi:type="dcterms:W3CDTF">2023-03-22T15:42:54Z</dcterms:created>
  <dcterms:modified xsi:type="dcterms:W3CDTF">2023-04-20T12:17:06Z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0x01010084FDA68FEA25C847A6128BBA7C1A6EC1009EC07B008E30C940AF77D7EB80E92070</vt:lpwstr>
  </property>
  <property fmtid="{D5CDD505-2E9C-101B-9397-08002B2CF9AE}" pid="3" name="Contract_reference">
    <vt:lpwstr>502</vt:lpwstr>
  </property>
  <property fmtid="{D5CDD505-2E9C-101B-9397-08002B2CF9AE}" pid="4" name="Project_code">
    <vt:lpwstr>385</vt:lpwstr>
  </property>
  <property fmtid="{D5CDD505-2E9C-101B-9397-08002B2CF9AE}" pid="5" name="Document_Language">
    <vt:lpwstr>11</vt:lpwstr>
  </property>
  <property fmtid="{D5CDD505-2E9C-101B-9397-08002B2CF9AE}" pid="6" name="Country">
    <vt:lpwstr>1;#BEN|df94d523-0057-41e3-9cad-b091baa812d5</vt:lpwstr>
  </property>
  <property fmtid="{D5CDD505-2E9C-101B-9397-08002B2CF9AE}" pid="7" name="_dlc_DocIdItemGuid">
    <vt:lpwstr>45973937-22f4-4cb1-84ce-257a4802b499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  <property fmtid="{D5CDD505-2E9C-101B-9397-08002B2CF9AE}" pid="11" name="_docset_NoMedatataSyncRequired">
    <vt:lpwstr>False</vt:lpwstr>
  </property>
</Properties>
</file>