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5" documentId="11_1699960903720BAD0677305FDC245388DB230389" xr6:coauthVersionLast="47" xr6:coauthVersionMax="47" xr10:uidLastSave="{B4C7E85C-1E57-4827-B607-5E6B6CF437FB}"/>
  <bookViews>
    <workbookView xWindow="-110" yWindow="-110" windowWidth="19420" windowHeight="10420" xr2:uid="{00000000-000D-0000-FFFF-FFFF00000000}"/>
  </bookViews>
  <sheets>
    <sheet name="Lot-4_Thiare_Ndialgui_V1A" sheetId="4" r:id="rId1"/>
  </sheets>
  <definedNames>
    <definedName name="_xlnm.Print_Area" localSheetId="0">'Lot-4_Thiare_Ndialgui_V1A'!$A$1:$F$180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4" l="1"/>
  <c r="F157" i="4"/>
  <c r="F158" i="4"/>
  <c r="F159" i="4"/>
  <c r="F160" i="4"/>
  <c r="F161" i="4"/>
  <c r="F162" i="4"/>
  <c r="F163" i="4"/>
  <c r="F164" i="4"/>
  <c r="F165" i="4"/>
  <c r="F166" i="4"/>
  <c r="F167" i="4"/>
  <c r="F169" i="4"/>
  <c r="F170" i="4"/>
  <c r="F171" i="4"/>
  <c r="F172" i="4"/>
  <c r="F173" i="4"/>
  <c r="F174" i="4"/>
  <c r="F175" i="4"/>
  <c r="F148" i="4"/>
  <c r="F149" i="4"/>
  <c r="F150" i="4"/>
  <c r="F151" i="4"/>
  <c r="F144" i="4"/>
  <c r="F145" i="4" s="1"/>
  <c r="F135" i="4"/>
  <c r="F136" i="4"/>
  <c r="F137" i="4"/>
  <c r="F138" i="4"/>
  <c r="F139" i="4"/>
  <c r="F140" i="4"/>
  <c r="F125" i="4"/>
  <c r="F126" i="4"/>
  <c r="F127" i="4"/>
  <c r="F128" i="4"/>
  <c r="F129" i="4"/>
  <c r="F130" i="4"/>
  <c r="F131" i="4"/>
  <c r="D119" i="4"/>
  <c r="F119" i="4" s="1"/>
  <c r="D120" i="4"/>
  <c r="F120" i="4" s="1"/>
  <c r="D121" i="4"/>
  <c r="F121" i="4" s="1"/>
  <c r="F108" i="4"/>
  <c r="F109" i="4"/>
  <c r="F110" i="4"/>
  <c r="F111" i="4"/>
  <c r="F112" i="4"/>
  <c r="F113" i="4"/>
  <c r="F100" i="4"/>
  <c r="F101" i="4"/>
  <c r="F102" i="4"/>
  <c r="F103" i="4"/>
  <c r="F104" i="4"/>
  <c r="F93" i="4"/>
  <c r="D94" i="4"/>
  <c r="F94" i="4" s="1"/>
  <c r="F95" i="4"/>
  <c r="F96" i="4"/>
  <c r="F81" i="4"/>
  <c r="F83" i="4" s="1"/>
  <c r="F82" i="4"/>
  <c r="D77" i="4"/>
  <c r="F77" i="4" s="1"/>
  <c r="F78" i="4"/>
  <c r="F73" i="4"/>
  <c r="F74" i="4"/>
  <c r="F85" i="4"/>
  <c r="F86" i="4"/>
  <c r="F87" i="4"/>
  <c r="F88" i="4"/>
  <c r="D66" i="4"/>
  <c r="F66" i="4" s="1"/>
  <c r="F67" i="4"/>
  <c r="F57" i="4"/>
  <c r="F58" i="4"/>
  <c r="F59" i="4"/>
  <c r="F60" i="4"/>
  <c r="F61" i="4"/>
  <c r="F62" i="4"/>
  <c r="F63" i="4"/>
  <c r="F44" i="4"/>
  <c r="F45" i="4"/>
  <c r="F46" i="4"/>
  <c r="F47" i="4"/>
  <c r="F48" i="4"/>
  <c r="F49" i="4"/>
  <c r="F50" i="4"/>
  <c r="F51" i="4"/>
  <c r="F52" i="4"/>
  <c r="F21" i="4"/>
  <c r="F22" i="4"/>
  <c r="F23" i="4"/>
  <c r="F24" i="4"/>
  <c r="F25" i="4"/>
  <c r="F27" i="4"/>
  <c r="F29" i="4"/>
  <c r="F30" i="4"/>
  <c r="F31" i="4"/>
  <c r="F32" i="4"/>
  <c r="F33" i="4"/>
  <c r="F34" i="4"/>
  <c r="F35" i="4"/>
  <c r="F17" i="4"/>
  <c r="F18" i="4" s="1"/>
  <c r="F13" i="4"/>
  <c r="F14" i="4" s="1"/>
  <c r="F9" i="4"/>
  <c r="F10" i="4"/>
  <c r="F89" i="4" l="1"/>
  <c r="F152" i="4"/>
  <c r="F176" i="4"/>
  <c r="F141" i="4"/>
  <c r="F132" i="4"/>
  <c r="F114" i="4"/>
  <c r="F105" i="4"/>
  <c r="F97" i="4"/>
  <c r="F79" i="4"/>
  <c r="F75" i="4"/>
  <c r="F68" i="4"/>
  <c r="F64" i="4"/>
  <c r="F53" i="4"/>
  <c r="F36" i="4"/>
  <c r="F11" i="4"/>
  <c r="F122" i="4"/>
  <c r="F90" i="4" l="1"/>
  <c r="E38" i="4"/>
  <c r="F69" i="4"/>
  <c r="E178" i="4" l="1"/>
  <c r="E180" i="4"/>
</calcChain>
</file>

<file path=xl/sharedStrings.xml><?xml version="1.0" encoding="utf-8"?>
<sst xmlns="http://schemas.openxmlformats.org/spreadsheetml/2006/main" count="378" uniqueCount="283">
  <si>
    <t>Qté</t>
  </si>
  <si>
    <t>PREPARATION-INSTALLATION-IMPLANTATION</t>
  </si>
  <si>
    <t>1.1</t>
  </si>
  <si>
    <t>Installation et implantation de chantier</t>
  </si>
  <si>
    <t>ff</t>
  </si>
  <si>
    <t>Protection et réparation de l'espace public</t>
  </si>
  <si>
    <t>PM</t>
  </si>
  <si>
    <t>TERRASSEMENT</t>
  </si>
  <si>
    <t>m2</t>
  </si>
  <si>
    <t>m3</t>
  </si>
  <si>
    <t>ml</t>
  </si>
  <si>
    <t>4.1.1</t>
  </si>
  <si>
    <t>4.1.2</t>
  </si>
  <si>
    <t>4.1.3</t>
  </si>
  <si>
    <t>ASSAINISSEMENT - EVACUATIONS</t>
  </si>
  <si>
    <t>Canalisations d'égout - matière synthétique / PEHD</t>
  </si>
  <si>
    <t>Diam 40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</si>
  <si>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</si>
  <si>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</si>
  <si>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</si>
  <si>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</si>
  <si>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</si>
  <si>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</si>
  <si>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</si>
  <si>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</si>
  <si>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TOITURES EN PENTE-CHARPENTE</t>
  </si>
  <si>
    <t>Tôle profilée en aluminium ou zinc (fixation étanche comprise)</t>
  </si>
  <si>
    <t>Panneaux profilés en polycarbonate (fixation étanche comprise)</t>
  </si>
  <si>
    <t>TOITURES PLATES</t>
  </si>
  <si>
    <t>Etanchéité synthétique</t>
  </si>
  <si>
    <t>Gargouille en aluminium ou zinc</t>
  </si>
  <si>
    <t>MENUISERIE EXTERIEURE</t>
  </si>
  <si>
    <t>Porte extérieure blindée en bois sur cadre en acier scellé dans le gros œuvre</t>
  </si>
  <si>
    <t>Exutoire de fumées archives (0,6 m2)</t>
  </si>
  <si>
    <t>FACADES</t>
  </si>
  <si>
    <t>Enduit de à base de mortier de ciment (toile d'armature comprise) ep : 2 à3 cm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</si>
  <si>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</si>
  <si>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</si>
  <si>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</si>
  <si>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</si>
  <si>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Revêtements de sol en carrelage 30 x 30 antidérapant (zone sanitaires)</t>
  </si>
  <si>
    <t>Revêtements de sol en carrelage 60 x 60 (reste du projet)</t>
  </si>
  <si>
    <t>Plinthes en carrelage h=7cm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</si>
  <si>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</si>
  <si>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</si>
  <si>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</si>
  <si>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</si>
  <si>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MOBILIER FIXE</t>
  </si>
  <si>
    <t>Box en menuiserie et cloison en plexiglas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</si>
  <si>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</si>
  <si>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</si>
  <si>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</si>
  <si>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</si>
  <si>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</si>
  <si>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</si>
  <si>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</si>
  <si>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</si>
  <si>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Murs</t>
  </si>
  <si>
    <t>Plafond</t>
  </si>
  <si>
    <t>SIGNALISATIONS</t>
  </si>
  <si>
    <t>Pictogramme de signalisation incendie</t>
  </si>
  <si>
    <t>Pictogramme de signalisation sanitaire</t>
  </si>
  <si>
    <t>Pictogramme de signalisation services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</si>
  <si>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</si>
  <si>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</si>
  <si>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</si>
  <si>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</si>
  <si>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</si>
  <si>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</si>
  <si>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</si>
  <si>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</si>
  <si>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</si>
  <si>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</si>
  <si>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</si>
  <si>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</si>
  <si>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EQUIPEMENT INCENDIE</t>
  </si>
  <si>
    <t>Extincteur à eau 6KG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</si>
  <si>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</si>
  <si>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</si>
  <si>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</si>
  <si>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</si>
  <si>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</si>
  <si>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>Raccord du compteur à la ville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</si>
  <si>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</si>
  <si>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</si>
  <si>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</si>
  <si>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</si>
  <si>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</si>
  <si>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</si>
  <si>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</si>
  <si>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</si>
  <si>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</si>
  <si>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</si>
  <si>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</si>
  <si>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</si>
  <si>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</si>
  <si>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</si>
  <si>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</si>
  <si>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</si>
  <si>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</si>
  <si>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</si>
  <si>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</t>
  </si>
  <si>
    <t>N°</t>
  </si>
  <si>
    <t>DESIGNATION</t>
  </si>
  <si>
    <t>U</t>
  </si>
  <si>
    <t>P . U</t>
  </si>
  <si>
    <t>P . Total</t>
  </si>
  <si>
    <t>I) FONDATIONS</t>
  </si>
  <si>
    <t>m³</t>
  </si>
  <si>
    <t>1-3)Soubassement et dallage</t>
  </si>
  <si>
    <t>m²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</si>
  <si>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</si>
  <si>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 xml:space="preserve">II) ELEVATION </t>
  </si>
  <si>
    <t>2-1)Les bétons</t>
  </si>
  <si>
    <t xml:space="preserve">Béton Armé pour raidisseurs </t>
  </si>
  <si>
    <t>Béton armé pour encadrement fenêtre</t>
  </si>
  <si>
    <t xml:space="preserve">Béton Armé pour chainages hauts </t>
  </si>
  <si>
    <t xml:space="preserve">Béton Armé pour linteaux </t>
  </si>
  <si>
    <t>Béton Armé pour Acrotère Section 30 x 20</t>
  </si>
  <si>
    <t>2-2)Les planchers</t>
  </si>
  <si>
    <t>Plancher hourdis 16+4</t>
  </si>
  <si>
    <t xml:space="preserve">2-3)Les maçonneries </t>
  </si>
  <si>
    <t>Maçonnerie en agglos creux de 30 x 20 x 40</t>
  </si>
  <si>
    <t>Maçonnerie en agglos creux de 20 x 20 x 40</t>
  </si>
  <si>
    <t>Maçonnerie en agglos creux de 15 x 20 x 40</t>
  </si>
  <si>
    <t>Maçonnerie en agglos creux de 10 x 20 x 40</t>
  </si>
  <si>
    <t>Enduit lisse intérieur murs</t>
  </si>
  <si>
    <t>Enduit lisse extérieur murs</t>
  </si>
  <si>
    <t>Enduit sous plancher</t>
  </si>
  <si>
    <t>TOTAL GENERAL ASSAINNISSEMENT - EVACUATION</t>
  </si>
  <si>
    <t xml:space="preserve">TOITURES </t>
  </si>
  <si>
    <t xml:space="preserve">SOUS  TOTAL  TOITURE EN PENTES </t>
  </si>
  <si>
    <t>TOTAL GENERAL TOITURE</t>
  </si>
  <si>
    <t>TOTAL GENERAL MENUISERIE</t>
  </si>
  <si>
    <t>CARRELAGE</t>
  </si>
  <si>
    <t xml:space="preserve">MENUISERIE </t>
  </si>
  <si>
    <t xml:space="preserve"> TOTAL  MOBLIER FIXE</t>
  </si>
  <si>
    <t>PLOMBERIE</t>
  </si>
  <si>
    <t>SOUS TOTAL PLOMBERIE</t>
  </si>
  <si>
    <t>TOTAL PEINTURE</t>
  </si>
  <si>
    <t>PEINTURE</t>
  </si>
  <si>
    <t xml:space="preserve"> TOTAL SIGNALISATION</t>
  </si>
  <si>
    <t>TOTAL AMENAGEMENTS EXTERIEURS</t>
  </si>
  <si>
    <t>TOTAL  EQUIPEMENT INCENDIE</t>
  </si>
  <si>
    <t xml:space="preserve"> TOTAL  AMENEE D'EAU - PUITS</t>
  </si>
  <si>
    <t xml:space="preserve"> TOTAL ELECTRICITE COURANT FAIBLE</t>
  </si>
  <si>
    <t xml:space="preserve">TOTAL GENERAL GROS ŒUVRE </t>
  </si>
  <si>
    <t>TOTAL GENERAL SECOND ŒUVRE HTVA</t>
  </si>
  <si>
    <t>TOTAL GLOBAL  HTVA</t>
  </si>
  <si>
    <t>A</t>
  </si>
  <si>
    <t>1.2</t>
  </si>
  <si>
    <t xml:space="preserve">                       SOUS TOTAL FONDATIONS </t>
  </si>
  <si>
    <t xml:space="preserve">                  SOUS TOTAL ELEVATION </t>
  </si>
  <si>
    <t xml:space="preserve">        SECOND ŒUVRE</t>
  </si>
  <si>
    <t xml:space="preserve">          GROS ŒUVRE</t>
  </si>
  <si>
    <t>4.1.</t>
  </si>
  <si>
    <t>4.1.4</t>
  </si>
  <si>
    <t>4.1.5</t>
  </si>
  <si>
    <t>4.2.</t>
  </si>
  <si>
    <t>4.3.</t>
  </si>
  <si>
    <t>4.3.1</t>
  </si>
  <si>
    <t>4.3.2</t>
  </si>
  <si>
    <t>4.3.3</t>
  </si>
  <si>
    <t>4.3.4</t>
  </si>
  <si>
    <t>4.3.5</t>
  </si>
  <si>
    <t>4.3.6</t>
  </si>
  <si>
    <t>4.3.7</t>
  </si>
  <si>
    <t>B</t>
  </si>
  <si>
    <t>Rayonnage d'archivage en acier (5étagères - h=200cm p=45cm L = 250cm)</t>
  </si>
  <si>
    <t xml:space="preserve">CADRE DE DEVIS QUANTITATIF </t>
  </si>
  <si>
    <t>Fourreautage, filerie y/c toutes suggestions</t>
  </si>
  <si>
    <t>Ens</t>
  </si>
  <si>
    <t>Peinture acrylique anti poussière sur élevations intérieures</t>
  </si>
  <si>
    <t>Peinture acrylique anti poussière sur  élevations extérieures</t>
  </si>
  <si>
    <t>Tuyauterie d'alimentation et accessoires y/c toutes suggestions</t>
  </si>
  <si>
    <t>Revétement mural faiences 30x45</t>
  </si>
  <si>
    <t>Fosse septique enterrée en béton 8000L</t>
  </si>
  <si>
    <t>2.1</t>
  </si>
  <si>
    <t>3.1.1</t>
  </si>
  <si>
    <t xml:space="preserve">                            SOUS TOTAL INSTALLATION</t>
  </si>
  <si>
    <t xml:space="preserve">                            SOUS TOTAL TERRASSEMENT</t>
  </si>
  <si>
    <t>5.1</t>
  </si>
  <si>
    <t>5.1,1</t>
  </si>
  <si>
    <t>5.1,2</t>
  </si>
  <si>
    <t>5.1,3</t>
  </si>
  <si>
    <t>5.1,4</t>
  </si>
  <si>
    <t>5.1,5</t>
  </si>
  <si>
    <t>5.2</t>
  </si>
  <si>
    <t>5.3</t>
  </si>
  <si>
    <t>5.4</t>
  </si>
  <si>
    <t>5.5</t>
  </si>
  <si>
    <t>6,1.1</t>
  </si>
  <si>
    <t xml:space="preserve"> Arba Tube rectangulaire (40x80x4) acier soudé y/c peinture antirouille</t>
  </si>
  <si>
    <t>Bracons en tube rond 60,3/4 en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</si>
  <si>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</si>
  <si>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</si>
  <si>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</si>
  <si>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6,1.2</t>
  </si>
  <si>
    <t>6,1.3</t>
  </si>
  <si>
    <t>6,1.4</t>
  </si>
  <si>
    <t>6,1.5</t>
  </si>
  <si>
    <t>6,1.6</t>
  </si>
  <si>
    <t>6,1.7</t>
  </si>
  <si>
    <t xml:space="preserve">SOUS  TOTAL  TOITURE PLATE </t>
  </si>
  <si>
    <t>8.1</t>
  </si>
  <si>
    <t>8,1.1</t>
  </si>
  <si>
    <t>8,1.2</t>
  </si>
  <si>
    <t>8.2</t>
  </si>
  <si>
    <t>8,2.1</t>
  </si>
  <si>
    <t>8,2.2</t>
  </si>
  <si>
    <t>8.3</t>
  </si>
  <si>
    <t>8,3.1</t>
  </si>
  <si>
    <t>8,3.2</t>
  </si>
  <si>
    <t>8.4</t>
  </si>
  <si>
    <t>8,4.1</t>
  </si>
  <si>
    <t>TOTAL MENUISERIE EXTERIEURE</t>
  </si>
  <si>
    <t>TOTAL  FERRONNERIE</t>
  </si>
  <si>
    <t>TOTAL MENUISERIE INTERIEURE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</si>
  <si>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</si>
  <si>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</si>
  <si>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</si>
  <si>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</si>
  <si>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</si>
  <si>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</si>
  <si>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</si>
  <si>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</si>
  <si>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</si>
  <si>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</si>
  <si>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</si>
  <si>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</si>
  <si>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</si>
  <si>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</si>
  <si>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</si>
  <si>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13.1</t>
  </si>
  <si>
    <t>13.2</t>
  </si>
  <si>
    <t>13.1.1</t>
  </si>
  <si>
    <t>13.1.2</t>
  </si>
  <si>
    <t>14.1</t>
  </si>
  <si>
    <t>14.2</t>
  </si>
  <si>
    <t>14.3</t>
  </si>
  <si>
    <t>14.5</t>
  </si>
  <si>
    <t>14.6</t>
  </si>
  <si>
    <t>14.7</t>
  </si>
  <si>
    <t>14.8</t>
  </si>
  <si>
    <t>15.1</t>
  </si>
  <si>
    <t>15.2</t>
  </si>
  <si>
    <t>15.3</t>
  </si>
  <si>
    <t>15.4</t>
  </si>
  <si>
    <t>15.5</t>
  </si>
  <si>
    <t>15.6</t>
  </si>
  <si>
    <t>16.1</t>
  </si>
  <si>
    <t>17.1</t>
  </si>
  <si>
    <t>17.2</t>
  </si>
  <si>
    <t>17.3</t>
  </si>
  <si>
    <t>17.4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</si>
  <si>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</si>
  <si>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</si>
  <si>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</si>
  <si>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</si>
  <si>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</si>
  <si>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</si>
  <si>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</si>
  <si>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</si>
  <si>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</si>
  <si>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</si>
  <si>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</si>
  <si>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</si>
  <si>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</si>
  <si>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</si>
  <si>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</si>
  <si>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</si>
  <si>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</si>
  <si>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</si>
  <si>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</si>
  <si>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</si>
  <si>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Ensemble de porte - Entrée principale 193cm</t>
  </si>
  <si>
    <t>Remblais sous dallage</t>
  </si>
  <si>
    <t>3.1</t>
  </si>
  <si>
    <t>8,4.2</t>
  </si>
  <si>
    <t>8,4.3</t>
  </si>
  <si>
    <t>8,4.4</t>
  </si>
  <si>
    <t>ELECTRICITE-COURANT FORT/FAIBLE</t>
  </si>
  <si>
    <t>Lot-4_Thiare_Ndialgui_V1A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</si>
</sst>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E+00"/>
    <numFmt numFmtId="168" formatCode="#,##0.000_ ;\-#,##0.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.5"/>
      <color theme="1"/>
      <name val="Arial"/>
      <family val="2"/>
    </font>
    <font>
      <sz val="10.5"/>
      <color theme="1"/>
      <name val="Arial"/>
      <family val="2"/>
    </font>
    <font>
      <sz val="9.5"/>
      <color theme="1"/>
      <name val="Arial"/>
      <family val="2"/>
    </font>
    <font>
      <b/>
      <sz val="10.5"/>
      <color theme="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i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20"/>
      <color theme="1"/>
      <name val="Arial"/>
      <family val="2"/>
    </font>
    <font>
      <b/>
      <i/>
      <sz val="20"/>
      <color theme="1"/>
      <name val="Arial Black"/>
      <family val="2"/>
    </font>
    <font>
      <b/>
      <i/>
      <sz val="18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1" fillId="0" borderId="12" xfId="0" applyFont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4" borderId="1" xfId="0" applyFont="1" applyFill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/>
    </xf>
    <xf numFmtId="165" fontId="11" fillId="0" borderId="13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/>
    <xf numFmtId="0" fontId="9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65" fontId="16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/>
    </xf>
    <xf numFmtId="0" fontId="3" fillId="5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2" fillId="3" borderId="0" xfId="0" applyFont="1" applyFill="1"/>
    <xf numFmtId="0" fontId="4" fillId="0" borderId="16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vertical="center"/>
    </xf>
    <xf numFmtId="165" fontId="9" fillId="3" borderId="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65" fontId="11" fillId="0" borderId="25" xfId="1" applyNumberFormat="1" applyFont="1" applyFill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65" fontId="18" fillId="2" borderId="4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16" fillId="2" borderId="4" xfId="1" applyNumberFormat="1" applyFont="1" applyFill="1" applyBorder="1" applyAlignment="1">
      <alignment horizontal="center"/>
    </xf>
    <xf numFmtId="165" fontId="9" fillId="0" borderId="4" xfId="1" applyNumberFormat="1" applyFont="1" applyBorder="1" applyAlignment="1">
      <alignment horizontal="center" vertical="center"/>
    </xf>
    <xf numFmtId="168" fontId="9" fillId="0" borderId="0" xfId="1" applyNumberFormat="1" applyFont="1" applyBorder="1" applyAlignment="1">
      <alignment horizontal="center"/>
    </xf>
    <xf numFmtId="165" fontId="4" fillId="0" borderId="26" xfId="1" applyNumberFormat="1" applyFont="1" applyBorder="1" applyAlignment="1">
      <alignment horizontal="center" vertical="center" wrapText="1"/>
    </xf>
    <xf numFmtId="165" fontId="4" fillId="3" borderId="27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5" fontId="20" fillId="4" borderId="22" xfId="1" applyNumberFormat="1" applyFont="1" applyFill="1" applyBorder="1" applyAlignment="1">
      <alignment horizontal="center"/>
    </xf>
    <xf numFmtId="165" fontId="4" fillId="0" borderId="28" xfId="1" applyNumberFormat="1" applyFont="1" applyBorder="1" applyAlignment="1">
      <alignment horizontal="center" vertical="center" wrapText="1"/>
    </xf>
    <xf numFmtId="165" fontId="4" fillId="0" borderId="20" xfId="1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20" fillId="4" borderId="9" xfId="1" applyNumberFormat="1" applyFont="1" applyFill="1" applyBorder="1" applyAlignment="1">
      <alignment horizontal="center"/>
    </xf>
    <xf numFmtId="165" fontId="9" fillId="3" borderId="4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3" borderId="0" xfId="0" applyFont="1" applyFill="1"/>
    <xf numFmtId="165" fontId="4" fillId="0" borderId="4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horizontal="left" vertical="center"/>
    </xf>
    <xf numFmtId="0" fontId="27" fillId="0" borderId="0" xfId="0" applyFont="1"/>
    <xf numFmtId="165" fontId="28" fillId="3" borderId="4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165" fontId="28" fillId="0" borderId="4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166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6" fontId="11" fillId="0" borderId="13" xfId="2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4" fillId="0" borderId="16" xfId="0" applyNumberFormat="1" applyFont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6" fillId="3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 wrapText="1"/>
    </xf>
    <xf numFmtId="0" fontId="14" fillId="0" borderId="0" xfId="0" applyFont="1"/>
    <xf numFmtId="0" fontId="16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164" fontId="8" fillId="0" borderId="9" xfId="2" applyFont="1" applyBorder="1" applyAlignment="1">
      <alignment horizontal="center" vertical="center" wrapText="1"/>
    </xf>
    <xf numFmtId="164" fontId="8" fillId="0" borderId="10" xfId="2" applyFont="1" applyBorder="1" applyAlignment="1">
      <alignment horizontal="center" vertical="center" wrapText="1"/>
    </xf>
    <xf numFmtId="164" fontId="10" fillId="0" borderId="12" xfId="2" applyFont="1" applyBorder="1" applyAlignment="1">
      <alignment horizontal="center" vertical="center" wrapText="1"/>
    </xf>
    <xf numFmtId="164" fontId="10" fillId="0" borderId="9" xfId="2" applyFont="1" applyBorder="1" applyAlignment="1">
      <alignment horizontal="center" vertical="center" wrapText="1"/>
    </xf>
    <xf numFmtId="164" fontId="11" fillId="0" borderId="12" xfId="2" applyFont="1" applyBorder="1" applyAlignment="1">
      <alignment horizontal="center" wrapText="1"/>
    </xf>
    <xf numFmtId="164" fontId="11" fillId="0" borderId="9" xfId="2" applyFont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65" fontId="22" fillId="6" borderId="4" xfId="1" applyNumberFormat="1" applyFont="1" applyFill="1" applyBorder="1" applyAlignment="1">
      <alignment horizontal="center" vertical="center" wrapText="1"/>
    </xf>
    <xf numFmtId="165" fontId="22" fillId="6" borderId="6" xfId="1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65" fontId="25" fillId="7" borderId="4" xfId="1" applyNumberFormat="1" applyFont="1" applyFill="1" applyBorder="1" applyAlignment="1">
      <alignment horizontal="center" vertical="center" wrapText="1"/>
    </xf>
    <xf numFmtId="165" fontId="25" fillId="7" borderId="6" xfId="1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20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0"/>
  <sheetViews>
    <sheetView tabSelected="1" showWhiteSpace="0" zoomScale="70" zoomScaleNormal="70" workbookViewId="0">
      <selection activeCell="B21" sqref="B21"/>
    </sheetView>
  </sheetViews>
  <sheetFormatPr baseColWidth="10" defaultColWidth="8.26953125" defaultRowHeight="14" x14ac:dyDescent="0.3"/>
  <cols>
    <col min="1" max="1" width="6.54296875" style="7" customWidth="1"/>
    <col min="2" max="2" width="66.26953125" style="1" customWidth="1"/>
    <col min="3" max="3" width="7.453125" style="6" customWidth="1"/>
    <col min="4" max="4" width="12.81640625" style="138" bestFit="1" customWidth="1"/>
    <col min="5" max="5" width="12.54296875" style="7" customWidth="1"/>
    <col min="6" max="6" width="18.54296875" style="37" customWidth="1"/>
    <col min="7" max="7" width="15.453125" style="1" bestFit="1" customWidth="1"/>
    <col min="8" max="8" width="10.453125" style="1" bestFit="1" customWidth="1"/>
    <col min="9" max="16384" width="8.26953125" style="1"/>
  </cols>
  <sheetData>
    <row r="1" spans="1:6" ht="14.5" thickBot="1" x14ac:dyDescent="0.35">
      <c r="A1" s="151"/>
      <c r="B1" s="151"/>
      <c r="C1" s="151"/>
      <c r="D1" s="151"/>
      <c r="E1" s="151"/>
      <c r="F1" s="151"/>
    </row>
    <row r="2" spans="1:6" s="8" customFormat="1" ht="36" customHeight="1" thickBot="1" x14ac:dyDescent="0.4">
      <c r="A2" s="152" t="s">
        <v>282</v>
      </c>
      <c r="B2" s="153"/>
      <c r="C2" s="153"/>
      <c r="D2" s="153"/>
      <c r="E2" s="153"/>
      <c r="F2" s="153"/>
    </row>
    <row r="3" spans="1:6" s="8" customFormat="1" ht="20.5" thickBot="1" x14ac:dyDescent="0.4">
      <c r="A3" s="154" t="s">
        <v>169</v>
      </c>
      <c r="B3" s="154"/>
      <c r="C3" s="154"/>
      <c r="D3" s="154"/>
      <c r="E3" s="154"/>
      <c r="F3" s="155"/>
    </row>
    <row r="4" spans="1:6" s="10" customFormat="1" ht="15" customHeight="1" thickBot="1" x14ac:dyDescent="0.4">
      <c r="A4" s="9" t="s">
        <v>101</v>
      </c>
      <c r="B4" s="156"/>
      <c r="C4" s="156"/>
      <c r="D4" s="156"/>
      <c r="E4" s="156"/>
      <c r="F4" s="157"/>
    </row>
    <row r="5" spans="1:6" s="10" customFormat="1" ht="18.75" customHeight="1" thickBot="1" x14ac:dyDescent="0.4">
      <c r="A5" s="14" t="s">
        <v>102</v>
      </c>
      <c r="B5" s="14" t="s">
        <v>103</v>
      </c>
      <c r="C5" s="14" t="s">
        <v>104</v>
      </c>
      <c r="D5" s="122" t="s">
        <v>0</v>
      </c>
      <c r="E5" s="15" t="s">
        <v>105</v>
      </c>
      <c r="F5" s="78" t="s">
        <v>106</v>
      </c>
    </row>
    <row r="6" spans="1:6" ht="23.25" customHeight="1" x14ac:dyDescent="0.3">
      <c r="A6" s="104" t="s">
        <v>149</v>
      </c>
      <c r="B6" s="56" t="s">
        <v>154</v>
      </c>
      <c r="C6" s="5"/>
      <c r="D6" s="123"/>
      <c r="E6" s="5"/>
      <c r="F6" s="79"/>
    </row>
    <row r="7" spans="1:6" ht="3.75" customHeight="1" x14ac:dyDescent="0.3">
      <c r="A7" s="57"/>
      <c r="B7" s="58"/>
      <c r="C7" s="5"/>
      <c r="D7" s="123"/>
      <c r="E7" s="5"/>
      <c r="F7" s="79"/>
    </row>
    <row r="8" spans="1:6" ht="25.5" customHeight="1" x14ac:dyDescent="0.35">
      <c r="A8" s="66">
        <v>1</v>
      </c>
      <c r="B8" s="65" t="s">
        <v>1</v>
      </c>
      <c r="C8" s="16"/>
      <c r="D8" s="124"/>
      <c r="E8" s="16"/>
      <c r="F8" s="80"/>
    </row>
    <row r="9" spans="1:6" s="11" customFormat="1" ht="17.25" customHeight="1" x14ac:dyDescent="0.35">
      <c r="A9" s="53" t="s">
        <v>2</v>
      </c>
      <c r="B9" s="17" t="s">
        <v>3</v>
      </c>
      <c r="C9" s="18" t="s">
        <v>4</v>
      </c>
      <c r="D9" s="125">
        <v>1</v>
      </c>
      <c r="E9" s="19"/>
      <c r="F9" s="76">
        <f>+E9*D9</f>
        <v>0</v>
      </c>
    </row>
    <row r="10" spans="1:6" s="11" customFormat="1" ht="18" customHeight="1" x14ac:dyDescent="0.35">
      <c r="A10" s="53" t="s">
        <v>150</v>
      </c>
      <c r="B10" s="17" t="s">
        <v>5</v>
      </c>
      <c r="C10" s="18" t="s">
        <v>6</v>
      </c>
      <c r="D10" s="125">
        <v>1</v>
      </c>
      <c r="E10" s="19"/>
      <c r="F10" s="76">
        <f>+E10*D10</f>
        <v>0</v>
      </c>
    </row>
    <row r="11" spans="1:6" ht="16" thickBot="1" x14ac:dyDescent="0.4">
      <c r="A11" s="52"/>
      <c r="B11" s="150" t="s">
        <v>179</v>
      </c>
      <c r="C11" s="150"/>
      <c r="D11" s="150"/>
      <c r="E11" s="150"/>
      <c r="F11" s="81">
        <f>SUM(F9:F10)</f>
        <v>0</v>
      </c>
    </row>
    <row r="12" spans="1:6" s="11" customFormat="1" ht="15.5" x14ac:dyDescent="0.35">
      <c r="A12" s="66">
        <v>2</v>
      </c>
      <c r="B12" s="65" t="s">
        <v>7</v>
      </c>
      <c r="C12" s="18"/>
      <c r="D12" s="125"/>
      <c r="E12" s="19"/>
      <c r="F12" s="76"/>
    </row>
    <row r="13" spans="1:6" s="11" customFormat="1" ht="16.5" customHeight="1" x14ac:dyDescent="0.35">
      <c r="A13" s="53" t="s">
        <v>177</v>
      </c>
      <c r="B13" s="17" t="s">
        <v>276</v>
      </c>
      <c r="C13" s="18" t="s">
        <v>9</v>
      </c>
      <c r="D13" s="125">
        <v>2.96</v>
      </c>
      <c r="E13" s="105"/>
      <c r="F13" s="101">
        <f>+E13*D13</f>
        <v>0</v>
      </c>
    </row>
    <row r="14" spans="1:6" s="11" customFormat="1" ht="16" thickBot="1" x14ac:dyDescent="0.4">
      <c r="A14" s="53"/>
      <c r="B14" s="150" t="s">
        <v>180</v>
      </c>
      <c r="C14" s="150"/>
      <c r="D14" s="150"/>
      <c r="E14" s="150"/>
      <c r="F14" s="81">
        <f>SUM(F13:F13)</f>
        <v>0</v>
      </c>
    </row>
    <row r="15" spans="1:6" s="8" customFormat="1" ht="17.25" customHeight="1" x14ac:dyDescent="0.35">
      <c r="A15" s="67">
        <v>3</v>
      </c>
      <c r="B15" s="65" t="s">
        <v>107</v>
      </c>
      <c r="C15" s="20"/>
      <c r="D15" s="126"/>
      <c r="E15" s="20"/>
      <c r="F15" s="82"/>
    </row>
    <row r="16" spans="1:6" s="8" customFormat="1" ht="17.25" customHeight="1" x14ac:dyDescent="0.35">
      <c r="A16" s="67" t="s">
        <v>277</v>
      </c>
      <c r="B16" s="72" t="s">
        <v>109</v>
      </c>
      <c r="C16" s="159"/>
      <c r="D16" s="159"/>
      <c r="E16" s="159"/>
      <c r="F16" s="160"/>
    </row>
    <row r="17" spans="1:6" s="8" customFormat="1" ht="16.5" customHeight="1" x14ac:dyDescent="0.35">
      <c r="A17" s="30" t="s">
        <v>178</v>
      </c>
      <c r="B17" s="23" t="s">
        <v>111</v>
      </c>
      <c r="C17" s="21" t="s">
        <v>108</v>
      </c>
      <c r="D17" s="106">
        <v>33.9</v>
      </c>
      <c r="E17" s="105"/>
      <c r="F17" s="101">
        <f>+E17*D17</f>
        <v>0</v>
      </c>
    </row>
    <row r="18" spans="1:6" s="8" customFormat="1" ht="18" customHeight="1" x14ac:dyDescent="0.35">
      <c r="A18" s="30"/>
      <c r="B18" s="24" t="s">
        <v>151</v>
      </c>
      <c r="C18" s="25"/>
      <c r="D18" s="127"/>
      <c r="E18" s="26"/>
      <c r="F18" s="84">
        <f>SUM(F16:F17)</f>
        <v>0</v>
      </c>
    </row>
    <row r="19" spans="1:6" s="8" customFormat="1" ht="16.5" customHeight="1" x14ac:dyDescent="0.35">
      <c r="A19" s="67">
        <v>4</v>
      </c>
      <c r="B19" s="65" t="s">
        <v>112</v>
      </c>
      <c r="C19" s="159"/>
      <c r="D19" s="159"/>
      <c r="E19" s="159"/>
      <c r="F19" s="160"/>
    </row>
    <row r="20" spans="1:6" s="8" customFormat="1" ht="18" customHeight="1" x14ac:dyDescent="0.35">
      <c r="A20" s="67" t="s">
        <v>155</v>
      </c>
      <c r="B20" s="22" t="s">
        <v>113</v>
      </c>
      <c r="C20" s="159"/>
      <c r="D20" s="159"/>
      <c r="E20" s="159"/>
      <c r="F20" s="160"/>
    </row>
    <row r="21" spans="1:6" s="12" customFormat="1" ht="16.5" customHeight="1" x14ac:dyDescent="0.35">
      <c r="A21" s="30" t="s">
        <v>11</v>
      </c>
      <c r="B21" s="28" t="s">
        <v>114</v>
      </c>
      <c r="C21" s="27" t="s">
        <v>108</v>
      </c>
      <c r="D21" s="107">
        <v>2.42</v>
      </c>
      <c r="E21" s="112"/>
      <c r="F21" s="108">
        <f>E21*D21</f>
        <v>0</v>
      </c>
    </row>
    <row r="22" spans="1:6" s="12" customFormat="1" ht="16.5" customHeight="1" x14ac:dyDescent="0.35">
      <c r="A22" s="30" t="s">
        <v>12</v>
      </c>
      <c r="B22" s="28" t="s">
        <v>115</v>
      </c>
      <c r="C22" s="27" t="s">
        <v>108</v>
      </c>
      <c r="D22" s="35">
        <v>1.8169999999999999</v>
      </c>
      <c r="E22" s="112"/>
      <c r="F22" s="85">
        <f>E22*D22</f>
        <v>0</v>
      </c>
    </row>
    <row r="23" spans="1:6" s="12" customFormat="1" ht="16.5" customHeight="1" x14ac:dyDescent="0.35">
      <c r="A23" s="30" t="s">
        <v>13</v>
      </c>
      <c r="B23" s="28" t="s">
        <v>116</v>
      </c>
      <c r="C23" s="27" t="s">
        <v>108</v>
      </c>
      <c r="D23" s="107">
        <v>4.4909999999999997</v>
      </c>
      <c r="E23" s="112"/>
      <c r="F23" s="108">
        <f>E23*D23</f>
        <v>0</v>
      </c>
    </row>
    <row r="24" spans="1:6" s="12" customFormat="1" ht="16.5" customHeight="1" x14ac:dyDescent="0.35">
      <c r="A24" s="30" t="s">
        <v>156</v>
      </c>
      <c r="B24" s="28" t="s">
        <v>117</v>
      </c>
      <c r="C24" s="27" t="s">
        <v>108</v>
      </c>
      <c r="D24" s="35">
        <v>4.4000000000000004</v>
      </c>
      <c r="E24" s="112"/>
      <c r="F24" s="85">
        <f>E24*D24</f>
        <v>0</v>
      </c>
    </row>
    <row r="25" spans="1:6" s="12" customFormat="1" ht="16.5" customHeight="1" x14ac:dyDescent="0.35">
      <c r="A25" s="30" t="s">
        <v>157</v>
      </c>
      <c r="B25" s="28" t="s">
        <v>118</v>
      </c>
      <c r="C25" s="27" t="s">
        <v>108</v>
      </c>
      <c r="D25" s="107">
        <v>5.89</v>
      </c>
      <c r="E25" s="112"/>
      <c r="F25" s="108">
        <f>E25*D25</f>
        <v>0</v>
      </c>
    </row>
    <row r="26" spans="1:6" s="8" customFormat="1" ht="16.5" customHeight="1" x14ac:dyDescent="0.35">
      <c r="A26" s="67" t="s">
        <v>158</v>
      </c>
      <c r="B26" s="22" t="s">
        <v>119</v>
      </c>
      <c r="C26" s="159"/>
      <c r="D26" s="159"/>
      <c r="E26" s="159"/>
      <c r="F26" s="160"/>
    </row>
    <row r="27" spans="1:6" s="8" customFormat="1" ht="18" customHeight="1" x14ac:dyDescent="0.35">
      <c r="A27" s="30" t="s">
        <v>158</v>
      </c>
      <c r="B27" s="23" t="s">
        <v>120</v>
      </c>
      <c r="C27" s="21" t="s">
        <v>110</v>
      </c>
      <c r="D27" s="120">
        <v>138</v>
      </c>
      <c r="E27" s="23"/>
      <c r="F27" s="76">
        <f>E27*D27</f>
        <v>0</v>
      </c>
    </row>
    <row r="28" spans="1:6" s="8" customFormat="1" ht="18" customHeight="1" x14ac:dyDescent="0.35">
      <c r="A28" s="67" t="s">
        <v>159</v>
      </c>
      <c r="B28" s="22" t="s">
        <v>121</v>
      </c>
      <c r="C28" s="21"/>
      <c r="D28" s="128"/>
      <c r="F28" s="83"/>
    </row>
    <row r="29" spans="1:6" s="12" customFormat="1" ht="16.5" customHeight="1" x14ac:dyDescent="0.35">
      <c r="A29" s="30" t="s">
        <v>160</v>
      </c>
      <c r="B29" s="28" t="s">
        <v>122</v>
      </c>
      <c r="C29" s="27" t="s">
        <v>110</v>
      </c>
      <c r="D29" s="120">
        <v>73.92</v>
      </c>
      <c r="E29" s="112"/>
      <c r="F29" s="108">
        <f t="shared" ref="F29:F35" si="0">E29*D29</f>
        <v>0</v>
      </c>
    </row>
    <row r="30" spans="1:6" s="12" customFormat="1" ht="16.5" customHeight="1" x14ac:dyDescent="0.35">
      <c r="A30" s="30" t="s">
        <v>161</v>
      </c>
      <c r="B30" s="28" t="s">
        <v>123</v>
      </c>
      <c r="C30" s="27" t="s">
        <v>110</v>
      </c>
      <c r="D30" s="120">
        <v>8.32</v>
      </c>
      <c r="E30" s="112"/>
      <c r="F30" s="108">
        <f t="shared" si="0"/>
        <v>0</v>
      </c>
    </row>
    <row r="31" spans="1:6" s="12" customFormat="1" ht="16.5" customHeight="1" x14ac:dyDescent="0.35">
      <c r="A31" s="30" t="s">
        <v>162</v>
      </c>
      <c r="B31" s="28" t="s">
        <v>124</v>
      </c>
      <c r="C31" s="27" t="s">
        <v>110</v>
      </c>
      <c r="D31" s="107">
        <v>0</v>
      </c>
      <c r="E31" s="112"/>
      <c r="F31" s="108">
        <f t="shared" si="0"/>
        <v>0</v>
      </c>
    </row>
    <row r="32" spans="1:6" s="12" customFormat="1" ht="16.5" customHeight="1" x14ac:dyDescent="0.35">
      <c r="A32" s="30" t="s">
        <v>163</v>
      </c>
      <c r="B32" s="28" t="s">
        <v>125</v>
      </c>
      <c r="C32" s="27" t="s">
        <v>110</v>
      </c>
      <c r="D32" s="107">
        <v>14.676</v>
      </c>
      <c r="E32" s="112"/>
      <c r="F32" s="108">
        <f t="shared" si="0"/>
        <v>0</v>
      </c>
    </row>
    <row r="33" spans="1:6" s="8" customFormat="1" ht="16.5" customHeight="1" x14ac:dyDescent="0.35">
      <c r="A33" s="30" t="s">
        <v>164</v>
      </c>
      <c r="B33" s="23" t="s">
        <v>126</v>
      </c>
      <c r="C33" s="21" t="s">
        <v>110</v>
      </c>
      <c r="D33" s="106">
        <v>350.71499999999997</v>
      </c>
      <c r="E33" s="112"/>
      <c r="F33" s="101">
        <f t="shared" si="0"/>
        <v>0</v>
      </c>
    </row>
    <row r="34" spans="1:6" s="8" customFormat="1" ht="16.5" customHeight="1" x14ac:dyDescent="0.35">
      <c r="A34" s="30" t="s">
        <v>165</v>
      </c>
      <c r="B34" s="23" t="s">
        <v>128</v>
      </c>
      <c r="C34" s="21" t="s">
        <v>110</v>
      </c>
      <c r="D34" s="106">
        <v>138</v>
      </c>
      <c r="E34" s="112"/>
      <c r="F34" s="101">
        <f t="shared" si="0"/>
        <v>0</v>
      </c>
    </row>
    <row r="35" spans="1:6" s="8" customFormat="1" ht="16.5" customHeight="1" x14ac:dyDescent="0.35">
      <c r="A35" s="30" t="s">
        <v>166</v>
      </c>
      <c r="B35" s="23" t="s">
        <v>127</v>
      </c>
      <c r="C35" s="21" t="s">
        <v>110</v>
      </c>
      <c r="D35" s="106">
        <v>350.72</v>
      </c>
      <c r="E35" s="112"/>
      <c r="F35" s="101">
        <f t="shared" si="0"/>
        <v>0</v>
      </c>
    </row>
    <row r="36" spans="1:6" s="8" customFormat="1" ht="18" customHeight="1" x14ac:dyDescent="0.35">
      <c r="A36" s="30"/>
      <c r="B36" s="24" t="s">
        <v>152</v>
      </c>
      <c r="C36" s="25"/>
      <c r="D36" s="127"/>
      <c r="E36" s="26"/>
      <c r="F36" s="84">
        <f>SUM(F21:F35)</f>
        <v>0</v>
      </c>
    </row>
    <row r="37" spans="1:6" s="8" customFormat="1" ht="11.25" customHeight="1" thickBot="1" x14ac:dyDescent="0.4">
      <c r="A37" s="31"/>
      <c r="C37" s="32"/>
      <c r="D37" s="129"/>
      <c r="E37" s="33"/>
      <c r="F37" s="86"/>
    </row>
    <row r="38" spans="1:6" s="8" customFormat="1" ht="37.5" customHeight="1" thickBot="1" x14ac:dyDescent="0.4">
      <c r="A38" s="161" t="s">
        <v>146</v>
      </c>
      <c r="B38" s="162"/>
      <c r="C38" s="162"/>
      <c r="D38" s="163"/>
      <c r="E38" s="164">
        <f>+F36+F18+F14+F11</f>
        <v>0</v>
      </c>
      <c r="F38" s="165"/>
    </row>
    <row r="39" spans="1:6" ht="14.5" thickBot="1" x14ac:dyDescent="0.35">
      <c r="A39" s="151"/>
      <c r="B39" s="151"/>
      <c r="C39" s="151"/>
      <c r="D39" s="151"/>
      <c r="E39" s="151"/>
      <c r="F39" s="151"/>
    </row>
    <row r="40" spans="1:6" ht="23.25" customHeight="1" x14ac:dyDescent="0.3">
      <c r="A40" s="104" t="s">
        <v>167</v>
      </c>
      <c r="B40" s="56" t="s">
        <v>153</v>
      </c>
      <c r="C40" s="5"/>
      <c r="D40" s="123"/>
      <c r="E40" s="5"/>
      <c r="F40" s="79"/>
    </row>
    <row r="41" spans="1:6" ht="3.75" customHeight="1" thickBot="1" x14ac:dyDescent="0.35">
      <c r="A41" s="59"/>
      <c r="B41" s="60"/>
      <c r="C41" s="46"/>
      <c r="D41" s="130"/>
      <c r="E41" s="46"/>
      <c r="F41" s="87"/>
    </row>
    <row r="42" spans="1:6" ht="18" x14ac:dyDescent="0.3">
      <c r="A42" s="70">
        <v>5</v>
      </c>
      <c r="B42" s="47" t="s">
        <v>14</v>
      </c>
      <c r="C42" s="49"/>
      <c r="D42" s="131"/>
      <c r="E42" s="49"/>
      <c r="F42" s="88"/>
    </row>
    <row r="43" spans="1:6" ht="15.5" x14ac:dyDescent="0.3">
      <c r="A43" s="68" t="s">
        <v>181</v>
      </c>
      <c r="B43" s="28" t="s">
        <v>15</v>
      </c>
      <c r="C43" s="27"/>
      <c r="D43" s="132"/>
      <c r="E43" s="27"/>
      <c r="F43" s="89"/>
    </row>
    <row r="44" spans="1:6" ht="15.5" x14ac:dyDescent="0.35">
      <c r="A44" s="68" t="s">
        <v>182</v>
      </c>
      <c r="B44" s="28" t="s">
        <v>16</v>
      </c>
      <c r="C44" s="27" t="s">
        <v>10</v>
      </c>
      <c r="D44" s="120">
        <v>10.97</v>
      </c>
      <c r="E44" s="36"/>
      <c r="F44" s="101">
        <f t="shared" ref="F44:F52" si="1">+E44*D44</f>
        <v>0</v>
      </c>
    </row>
    <row r="45" spans="1:6" ht="15.5" x14ac:dyDescent="0.35">
      <c r="A45" s="68" t="s">
        <v>183</v>
      </c>
      <c r="B45" s="28" t="s">
        <v>17</v>
      </c>
      <c r="C45" s="27" t="s">
        <v>10</v>
      </c>
      <c r="D45" s="120">
        <v>18.72</v>
      </c>
      <c r="E45" s="36"/>
      <c r="F45" s="101">
        <f t="shared" si="1"/>
        <v>0</v>
      </c>
    </row>
    <row r="46" spans="1:6" ht="15.5" x14ac:dyDescent="0.35">
      <c r="A46" s="68" t="s">
        <v>184</v>
      </c>
      <c r="B46" s="28" t="s">
        <v>18</v>
      </c>
      <c r="C46" s="27" t="s">
        <v>10</v>
      </c>
      <c r="D46" s="120">
        <v>26.11</v>
      </c>
      <c r="E46" s="36"/>
      <c r="F46" s="101">
        <f t="shared" si="1"/>
        <v>0</v>
      </c>
    </row>
    <row r="47" spans="1:6" ht="15.5" x14ac:dyDescent="0.35">
      <c r="A47" s="68" t="s">
        <v>185</v>
      </c>
      <c r="B47" s="28" t="s">
        <v>19</v>
      </c>
      <c r="C47" s="27" t="s">
        <v>10</v>
      </c>
      <c r="D47" s="120">
        <v>13.94</v>
      </c>
      <c r="E47" s="36"/>
      <c r="F47" s="101">
        <f t="shared" si="1"/>
        <v>0</v>
      </c>
    </row>
    <row r="48" spans="1:6" ht="15.5" x14ac:dyDescent="0.35">
      <c r="A48" s="68" t="s">
        <v>186</v>
      </c>
      <c r="B48" s="28" t="s">
        <v>20</v>
      </c>
      <c r="C48" s="27" t="s">
        <v>10</v>
      </c>
      <c r="D48" s="121">
        <v>2</v>
      </c>
      <c r="E48" s="36"/>
      <c r="F48" s="101">
        <f t="shared" si="1"/>
        <v>0</v>
      </c>
    </row>
    <row r="49" spans="1:6" ht="15.5" x14ac:dyDescent="0.35">
      <c r="A49" s="68" t="s">
        <v>187</v>
      </c>
      <c r="B49" s="28" t="s">
        <v>21</v>
      </c>
      <c r="C49" s="27" t="s">
        <v>22</v>
      </c>
      <c r="D49" s="121">
        <v>3</v>
      </c>
      <c r="E49" s="36"/>
      <c r="F49" s="76">
        <f t="shared" si="1"/>
        <v>0</v>
      </c>
    </row>
    <row r="50" spans="1:6" ht="15.5" x14ac:dyDescent="0.35">
      <c r="A50" s="68" t="s">
        <v>188</v>
      </c>
      <c r="B50" s="28" t="s">
        <v>23</v>
      </c>
      <c r="C50" s="27" t="s">
        <v>22</v>
      </c>
      <c r="D50" s="121">
        <v>6</v>
      </c>
      <c r="E50" s="36"/>
      <c r="F50" s="76">
        <f t="shared" si="1"/>
        <v>0</v>
      </c>
    </row>
    <row r="51" spans="1:6" ht="15.5" x14ac:dyDescent="0.35">
      <c r="A51" s="68" t="s">
        <v>189</v>
      </c>
      <c r="B51" s="28" t="s">
        <v>24</v>
      </c>
      <c r="C51" s="27" t="s">
        <v>22</v>
      </c>
      <c r="D51" s="121">
        <v>2</v>
      </c>
      <c r="E51" s="36"/>
      <c r="F51" s="76">
        <f t="shared" si="1"/>
        <v>0</v>
      </c>
    </row>
    <row r="52" spans="1:6" ht="15.5" x14ac:dyDescent="0.35">
      <c r="A52" s="68" t="s">
        <v>190</v>
      </c>
      <c r="B52" s="28" t="s">
        <v>176</v>
      </c>
      <c r="C52" s="27" t="s">
        <v>22</v>
      </c>
      <c r="D52" s="121">
        <v>1</v>
      </c>
      <c r="E52" s="29"/>
      <c r="F52" s="76">
        <f t="shared" si="1"/>
        <v>0</v>
      </c>
    </row>
    <row r="53" spans="1:6" ht="18.75" customHeight="1" thickBot="1" x14ac:dyDescent="0.4">
      <c r="A53" s="55"/>
      <c r="B53" s="166" t="s">
        <v>129</v>
      </c>
      <c r="C53" s="167"/>
      <c r="D53" s="133"/>
      <c r="E53" s="61"/>
      <c r="F53" s="90">
        <f>SUM(F44:F52)</f>
        <v>0</v>
      </c>
    </row>
    <row r="54" spans="1:6" ht="6" customHeight="1" thickBot="1" x14ac:dyDescent="0.35">
      <c r="A54" s="46"/>
      <c r="B54" s="45"/>
      <c r="C54" s="46"/>
      <c r="D54" s="130"/>
      <c r="E54" s="46"/>
      <c r="F54" s="91"/>
    </row>
    <row r="55" spans="1:6" ht="23.25" customHeight="1" x14ac:dyDescent="0.3">
      <c r="A55" s="69">
        <v>6</v>
      </c>
      <c r="B55" s="47" t="s">
        <v>130</v>
      </c>
      <c r="C55" s="49"/>
      <c r="D55" s="131"/>
      <c r="E55" s="49"/>
      <c r="F55" s="88"/>
    </row>
    <row r="56" spans="1:6" ht="17.25" customHeight="1" x14ac:dyDescent="0.3">
      <c r="A56" s="71">
        <v>6.1</v>
      </c>
      <c r="B56" s="40" t="s">
        <v>25</v>
      </c>
      <c r="C56" s="5"/>
      <c r="D56" s="123"/>
      <c r="E56" s="5"/>
      <c r="F56" s="92"/>
    </row>
    <row r="57" spans="1:6" ht="15.5" x14ac:dyDescent="0.35">
      <c r="A57" s="68" t="s">
        <v>191</v>
      </c>
      <c r="B57" s="28" t="s">
        <v>26</v>
      </c>
      <c r="C57" s="27" t="s">
        <v>8</v>
      </c>
      <c r="D57" s="120">
        <v>120</v>
      </c>
      <c r="E57" s="101"/>
      <c r="F57" s="101">
        <f>+E57*D57</f>
        <v>0</v>
      </c>
    </row>
    <row r="58" spans="1:6" ht="15.5" x14ac:dyDescent="0.35">
      <c r="A58" s="68" t="s">
        <v>197</v>
      </c>
      <c r="B58" s="28" t="s">
        <v>27</v>
      </c>
      <c r="C58" s="27" t="s">
        <v>8</v>
      </c>
      <c r="D58" s="120">
        <v>17</v>
      </c>
      <c r="E58" s="101"/>
      <c r="F58" s="101">
        <f>+E58*D58</f>
        <v>0</v>
      </c>
    </row>
    <row r="59" spans="1:6" ht="15.5" x14ac:dyDescent="0.35">
      <c r="A59" s="68" t="s">
        <v>198</v>
      </c>
      <c r="B59" s="102" t="s">
        <v>192</v>
      </c>
      <c r="C59" s="103" t="s">
        <v>10</v>
      </c>
      <c r="D59" s="120">
        <v>252</v>
      </c>
      <c r="E59" s="101"/>
      <c r="F59" s="101">
        <f>+E59*D59</f>
        <v>0</v>
      </c>
    </row>
    <row r="60" spans="1:6" ht="15.5" x14ac:dyDescent="0.35">
      <c r="A60" s="68" t="s">
        <v>199</v>
      </c>
      <c r="B60" s="102" t="s">
        <v>193</v>
      </c>
      <c r="C60" s="103" t="s">
        <v>10</v>
      </c>
      <c r="D60" s="134">
        <v>199</v>
      </c>
      <c r="E60" s="101"/>
      <c r="F60" s="101">
        <f t="shared" ref="F60:F63" si="2">+E60*D60</f>
        <v>0</v>
      </c>
    </row>
    <row r="61" spans="1:6" ht="15.5" x14ac:dyDescent="0.35">
      <c r="A61" s="68" t="s">
        <v>200</v>
      </c>
      <c r="B61" s="102" t="s">
        <v>194</v>
      </c>
      <c r="C61" s="103" t="s">
        <v>22</v>
      </c>
      <c r="D61" s="134">
        <v>6</v>
      </c>
      <c r="E61" s="101"/>
      <c r="F61" s="101">
        <f t="shared" si="2"/>
        <v>0</v>
      </c>
    </row>
    <row r="62" spans="1:6" ht="15.5" x14ac:dyDescent="0.35">
      <c r="A62" s="68" t="s">
        <v>201</v>
      </c>
      <c r="B62" s="109" t="s">
        <v>195</v>
      </c>
      <c r="C62" s="103" t="s">
        <v>10</v>
      </c>
      <c r="D62" s="134">
        <v>8</v>
      </c>
      <c r="E62" s="101"/>
      <c r="F62" s="101">
        <f t="shared" si="2"/>
        <v>0</v>
      </c>
    </row>
    <row r="63" spans="1:6" ht="15.5" x14ac:dyDescent="0.35">
      <c r="A63" s="68" t="s">
        <v>202</v>
      </c>
      <c r="B63" s="109" t="s">
        <v>196</v>
      </c>
      <c r="C63" s="103" t="s">
        <v>22</v>
      </c>
      <c r="D63" s="134">
        <v>2</v>
      </c>
      <c r="E63" s="101"/>
      <c r="F63" s="101">
        <f t="shared" si="2"/>
        <v>0</v>
      </c>
    </row>
    <row r="64" spans="1:6" ht="15.5" x14ac:dyDescent="0.35">
      <c r="A64" s="74"/>
      <c r="B64" s="158" t="s">
        <v>131</v>
      </c>
      <c r="C64" s="158"/>
      <c r="D64" s="135"/>
      <c r="E64" s="38"/>
      <c r="F64" s="81">
        <f>SUM(F57:F63)</f>
        <v>0</v>
      </c>
    </row>
    <row r="65" spans="1:6" x14ac:dyDescent="0.3">
      <c r="A65" s="70">
        <v>7</v>
      </c>
      <c r="B65" s="40" t="s">
        <v>28</v>
      </c>
      <c r="C65" s="75"/>
      <c r="D65" s="136"/>
      <c r="E65" s="77"/>
      <c r="F65" s="93"/>
    </row>
    <row r="66" spans="1:6" ht="15.5" x14ac:dyDescent="0.35">
      <c r="A66" s="70">
        <v>6.1</v>
      </c>
      <c r="B66" s="28" t="s">
        <v>29</v>
      </c>
      <c r="C66" s="28" t="s">
        <v>8</v>
      </c>
      <c r="D66" s="120">
        <f>D27</f>
        <v>138</v>
      </c>
      <c r="E66" s="101"/>
      <c r="F66" s="76">
        <f>+E66*D66</f>
        <v>0</v>
      </c>
    </row>
    <row r="67" spans="1:6" ht="15.5" x14ac:dyDescent="0.35">
      <c r="A67" s="68" t="s">
        <v>191</v>
      </c>
      <c r="B67" s="28" t="s">
        <v>30</v>
      </c>
      <c r="C67" s="28" t="s">
        <v>22</v>
      </c>
      <c r="D67" s="120">
        <v>3</v>
      </c>
      <c r="E67" s="101"/>
      <c r="F67" s="76">
        <f>+E67*D67</f>
        <v>0</v>
      </c>
    </row>
    <row r="68" spans="1:6" ht="16" thickBot="1" x14ac:dyDescent="0.4">
      <c r="A68" s="68"/>
      <c r="B68" s="158" t="s">
        <v>203</v>
      </c>
      <c r="C68" s="158"/>
      <c r="D68" s="123"/>
      <c r="E68" s="76"/>
      <c r="F68" s="81">
        <f>+SUM(F66:F67)</f>
        <v>0</v>
      </c>
    </row>
    <row r="69" spans="1:6" ht="23.25" customHeight="1" thickBot="1" x14ac:dyDescent="0.4">
      <c r="A69" s="54"/>
      <c r="B69" s="169" t="s">
        <v>132</v>
      </c>
      <c r="C69" s="170"/>
      <c r="D69" s="137"/>
      <c r="E69" s="50"/>
      <c r="F69" s="94">
        <f>+F68+F64</f>
        <v>0</v>
      </c>
    </row>
    <row r="70" spans="1:6" ht="12" customHeight="1" thickBot="1" x14ac:dyDescent="0.35">
      <c r="B70" s="7"/>
      <c r="C70" s="7"/>
      <c r="F70" s="7"/>
    </row>
    <row r="71" spans="1:6" ht="18" x14ac:dyDescent="0.3">
      <c r="A71" s="69">
        <v>8</v>
      </c>
      <c r="B71" s="47" t="s">
        <v>135</v>
      </c>
      <c r="C71" s="49"/>
      <c r="D71" s="131"/>
      <c r="E71" s="49"/>
      <c r="F71" s="88"/>
    </row>
    <row r="72" spans="1:6" ht="17.25" customHeight="1" x14ac:dyDescent="0.3">
      <c r="A72" s="71" t="s">
        <v>204</v>
      </c>
      <c r="B72" s="40" t="s">
        <v>31</v>
      </c>
      <c r="C72" s="34"/>
      <c r="D72" s="136"/>
      <c r="E72" s="34"/>
      <c r="F72" s="93"/>
    </row>
    <row r="73" spans="1:6" ht="17.25" customHeight="1" x14ac:dyDescent="0.3">
      <c r="A73" s="68" t="s">
        <v>205</v>
      </c>
      <c r="B73" s="39" t="s">
        <v>32</v>
      </c>
      <c r="C73" s="29" t="s">
        <v>8</v>
      </c>
      <c r="D73" s="35">
        <v>6</v>
      </c>
      <c r="E73" s="111"/>
      <c r="F73" s="85">
        <f>+E73*D73</f>
        <v>0</v>
      </c>
    </row>
    <row r="74" spans="1:6" ht="17.25" customHeight="1" thickBot="1" x14ac:dyDescent="0.35">
      <c r="A74" s="68" t="s">
        <v>206</v>
      </c>
      <c r="B74" s="39" t="s">
        <v>33</v>
      </c>
      <c r="C74" s="29" t="s">
        <v>22</v>
      </c>
      <c r="D74" s="35">
        <v>1</v>
      </c>
      <c r="E74" s="111"/>
      <c r="F74" s="85">
        <f>+E74*D74</f>
        <v>0</v>
      </c>
    </row>
    <row r="75" spans="1:6" ht="17.25" customHeight="1" thickBot="1" x14ac:dyDescent="0.35">
      <c r="A75" s="51"/>
      <c r="B75" s="169" t="s">
        <v>215</v>
      </c>
      <c r="C75" s="170"/>
      <c r="D75" s="123"/>
      <c r="E75" s="29"/>
      <c r="F75" s="81">
        <f>SUM(F73:F74)</f>
        <v>0</v>
      </c>
    </row>
    <row r="76" spans="1:6" ht="17.25" customHeight="1" x14ac:dyDescent="0.3">
      <c r="A76" s="71" t="s">
        <v>207</v>
      </c>
      <c r="B76" s="40" t="s">
        <v>34</v>
      </c>
      <c r="C76" s="34"/>
      <c r="D76" s="136"/>
      <c r="F76" s="93"/>
    </row>
    <row r="77" spans="1:6" s="114" customFormat="1" ht="18.75" customHeight="1" x14ac:dyDescent="0.3">
      <c r="A77" s="110" t="s">
        <v>208</v>
      </c>
      <c r="B77" s="113" t="s">
        <v>35</v>
      </c>
      <c r="C77" s="113" t="s">
        <v>8</v>
      </c>
      <c r="D77" s="139">
        <f>82.535*2</f>
        <v>165.07</v>
      </c>
      <c r="E77" s="111"/>
      <c r="F77" s="115">
        <f>+E77*D77</f>
        <v>0</v>
      </c>
    </row>
    <row r="78" spans="1:6" s="114" customFormat="1" ht="17.25" customHeight="1" thickBot="1" x14ac:dyDescent="0.35">
      <c r="A78" s="110" t="s">
        <v>209</v>
      </c>
      <c r="B78" s="116" t="s">
        <v>36</v>
      </c>
      <c r="C78" s="116" t="s">
        <v>8</v>
      </c>
      <c r="D78" s="140">
        <v>82.534999999999997</v>
      </c>
      <c r="E78" s="111"/>
      <c r="F78" s="118">
        <f>+E78*D78</f>
        <v>0</v>
      </c>
    </row>
    <row r="79" spans="1:6" s="114" customFormat="1" ht="17.25" customHeight="1" thickBot="1" x14ac:dyDescent="0.35">
      <c r="A79" s="110"/>
      <c r="B79" s="169" t="s">
        <v>216</v>
      </c>
      <c r="C79" s="170"/>
      <c r="D79" s="140"/>
      <c r="E79" s="112"/>
      <c r="F79" s="81">
        <f>+F77+F78</f>
        <v>0</v>
      </c>
    </row>
    <row r="80" spans="1:6" ht="17.25" customHeight="1" x14ac:dyDescent="0.3">
      <c r="A80" s="71" t="s">
        <v>210</v>
      </c>
      <c r="B80" s="40" t="s">
        <v>37</v>
      </c>
      <c r="C80" s="34"/>
      <c r="D80" s="136"/>
      <c r="E80" s="34"/>
      <c r="F80" s="93"/>
    </row>
    <row r="81" spans="1:6" ht="17.25" customHeight="1" x14ac:dyDescent="0.3">
      <c r="A81" s="68" t="s">
        <v>211</v>
      </c>
      <c r="B81" s="63" t="s">
        <v>38</v>
      </c>
      <c r="C81" s="64" t="s">
        <v>10</v>
      </c>
      <c r="D81" s="141">
        <v>7.3</v>
      </c>
      <c r="E81" s="29"/>
      <c r="F81" s="95">
        <f>+E81*D81</f>
        <v>0</v>
      </c>
    </row>
    <row r="82" spans="1:6" ht="17.25" customHeight="1" thickBot="1" x14ac:dyDescent="0.35">
      <c r="A82" s="68" t="s">
        <v>212</v>
      </c>
      <c r="B82" s="63" t="s">
        <v>39</v>
      </c>
      <c r="C82" s="64" t="s">
        <v>10</v>
      </c>
      <c r="D82" s="141">
        <v>2.35</v>
      </c>
      <c r="E82" s="29"/>
      <c r="F82" s="95">
        <f>+E82*D82</f>
        <v>0</v>
      </c>
    </row>
    <row r="83" spans="1:6" ht="16" thickBot="1" x14ac:dyDescent="0.35">
      <c r="A83" s="57"/>
      <c r="B83" s="169" t="s">
        <v>216</v>
      </c>
      <c r="C83" s="170"/>
      <c r="D83" s="136"/>
      <c r="E83" s="34"/>
      <c r="F83" s="96">
        <f>SUM(F81:F82)</f>
        <v>0</v>
      </c>
    </row>
    <row r="84" spans="1:6" ht="17.25" customHeight="1" x14ac:dyDescent="0.3">
      <c r="A84" s="71" t="s">
        <v>213</v>
      </c>
      <c r="B84" s="40" t="s">
        <v>43</v>
      </c>
      <c r="C84" s="34"/>
      <c r="D84" s="136"/>
      <c r="E84" s="34"/>
      <c r="F84" s="93"/>
    </row>
    <row r="85" spans="1:6" s="8" customFormat="1" ht="17.25" customHeight="1" x14ac:dyDescent="0.35">
      <c r="A85" s="68" t="s">
        <v>214</v>
      </c>
      <c r="B85" s="41" t="s">
        <v>44</v>
      </c>
      <c r="C85" s="42" t="s">
        <v>22</v>
      </c>
      <c r="D85" s="142">
        <v>7</v>
      </c>
      <c r="E85" s="112"/>
      <c r="F85" s="100">
        <f>+E85*D85</f>
        <v>0</v>
      </c>
    </row>
    <row r="86" spans="1:6" s="8" customFormat="1" ht="17.25" customHeight="1" x14ac:dyDescent="0.35">
      <c r="A86" s="68" t="s">
        <v>278</v>
      </c>
      <c r="B86" s="41" t="s">
        <v>45</v>
      </c>
      <c r="C86" s="42" t="s">
        <v>22</v>
      </c>
      <c r="D86" s="142">
        <v>5</v>
      </c>
      <c r="E86" s="112"/>
      <c r="F86" s="97">
        <f>+E86*D86</f>
        <v>0</v>
      </c>
    </row>
    <row r="87" spans="1:6" s="8" customFormat="1" ht="17.25" customHeight="1" x14ac:dyDescent="0.35">
      <c r="A87" s="68" t="s">
        <v>279</v>
      </c>
      <c r="B87" s="41" t="s">
        <v>46</v>
      </c>
      <c r="C87" s="42" t="s">
        <v>22</v>
      </c>
      <c r="D87" s="143">
        <v>1</v>
      </c>
      <c r="E87" s="112"/>
      <c r="F87" s="97">
        <f>+E87*D87</f>
        <v>0</v>
      </c>
    </row>
    <row r="88" spans="1:6" s="8" customFormat="1" ht="17.25" customHeight="1" thickBot="1" x14ac:dyDescent="0.4">
      <c r="A88" s="68" t="s">
        <v>280</v>
      </c>
      <c r="B88" s="41" t="s">
        <v>275</v>
      </c>
      <c r="C88" s="42" t="s">
        <v>22</v>
      </c>
      <c r="D88" s="143">
        <v>1</v>
      </c>
      <c r="E88" s="112"/>
      <c r="F88" s="97">
        <f>+E88*D88</f>
        <v>0</v>
      </c>
    </row>
    <row r="89" spans="1:6" ht="17.25" customHeight="1" thickBot="1" x14ac:dyDescent="0.35">
      <c r="A89" s="51"/>
      <c r="B89" s="169" t="s">
        <v>217</v>
      </c>
      <c r="C89" s="170"/>
      <c r="D89" s="123"/>
      <c r="E89" s="5"/>
      <c r="F89" s="96">
        <f>SUM(F85:F88)</f>
        <v>0</v>
      </c>
    </row>
    <row r="90" spans="1:6" ht="23.25" customHeight="1" thickBot="1" x14ac:dyDescent="0.4">
      <c r="A90" s="54"/>
      <c r="B90" s="169" t="s">
        <v>133</v>
      </c>
      <c r="C90" s="170"/>
      <c r="D90" s="137"/>
      <c r="E90" s="50"/>
      <c r="F90" s="94">
        <f>F83+F79+F75+F89</f>
        <v>0</v>
      </c>
    </row>
    <row r="91" spans="1:6" ht="14.5" thickBot="1" x14ac:dyDescent="0.35">
      <c r="A91" s="55"/>
      <c r="B91" s="62"/>
      <c r="C91" s="55"/>
      <c r="D91" s="133"/>
      <c r="E91" s="55"/>
      <c r="F91" s="92"/>
    </row>
    <row r="92" spans="1:6" ht="18" x14ac:dyDescent="0.3">
      <c r="A92" s="69">
        <v>9</v>
      </c>
      <c r="B92" s="47" t="s">
        <v>134</v>
      </c>
      <c r="C92" s="49"/>
      <c r="D92" s="131"/>
      <c r="E92" s="49"/>
      <c r="F92" s="88"/>
    </row>
    <row r="93" spans="1:6" ht="15.5" x14ac:dyDescent="0.3">
      <c r="A93" s="68" t="s">
        <v>218</v>
      </c>
      <c r="B93" s="3" t="s">
        <v>40</v>
      </c>
      <c r="C93" s="4" t="s">
        <v>8</v>
      </c>
      <c r="D93" s="144">
        <v>27.2</v>
      </c>
      <c r="E93" s="36"/>
      <c r="F93" s="99">
        <f>+E93*D93</f>
        <v>0</v>
      </c>
    </row>
    <row r="94" spans="1:6" ht="15.5" x14ac:dyDescent="0.3">
      <c r="A94" s="68" t="s">
        <v>219</v>
      </c>
      <c r="B94" s="3" t="s">
        <v>41</v>
      </c>
      <c r="C94" s="4" t="s">
        <v>8</v>
      </c>
      <c r="D94" s="144">
        <f>138-27.2+21.6+33.2</f>
        <v>165.60000000000002</v>
      </c>
      <c r="E94" s="36"/>
      <c r="F94" s="99">
        <f>+E94*D94</f>
        <v>0</v>
      </c>
    </row>
    <row r="95" spans="1:6" s="114" customFormat="1" ht="15.5" x14ac:dyDescent="0.3">
      <c r="A95" s="110" t="s">
        <v>220</v>
      </c>
      <c r="B95" s="119" t="s">
        <v>175</v>
      </c>
      <c r="C95" s="117" t="s">
        <v>8</v>
      </c>
      <c r="D95" s="140">
        <v>132</v>
      </c>
      <c r="E95" s="36"/>
      <c r="F95" s="118">
        <f>+E95*D95</f>
        <v>0</v>
      </c>
    </row>
    <row r="96" spans="1:6" ht="16" thickBot="1" x14ac:dyDescent="0.35">
      <c r="A96" s="68" t="s">
        <v>221</v>
      </c>
      <c r="B96" s="3" t="s">
        <v>42</v>
      </c>
      <c r="C96" s="4" t="s">
        <v>10</v>
      </c>
      <c r="D96" s="144">
        <v>127.65</v>
      </c>
      <c r="E96" s="36"/>
      <c r="F96" s="79">
        <f>+E96*D96</f>
        <v>0</v>
      </c>
    </row>
    <row r="97" spans="1:6" ht="23.25" customHeight="1" thickBot="1" x14ac:dyDescent="0.4">
      <c r="A97" s="54"/>
      <c r="B97" s="169" t="s">
        <v>133</v>
      </c>
      <c r="C97" s="170"/>
      <c r="D97" s="137"/>
      <c r="E97" s="50"/>
      <c r="F97" s="94">
        <f>SUM(F93:F96)</f>
        <v>0</v>
      </c>
    </row>
    <row r="98" spans="1:6" ht="14.5" thickBot="1" x14ac:dyDescent="0.35">
      <c r="A98" s="168"/>
      <c r="B98" s="168"/>
      <c r="C98" s="55"/>
      <c r="D98" s="133"/>
      <c r="E98" s="55"/>
      <c r="F98" s="92"/>
    </row>
    <row r="99" spans="1:6" ht="20.25" customHeight="1" x14ac:dyDescent="0.3">
      <c r="A99" s="69">
        <v>10</v>
      </c>
      <c r="B99" s="13" t="s">
        <v>47</v>
      </c>
      <c r="C99" s="34"/>
      <c r="D99" s="136"/>
      <c r="E99" s="34"/>
      <c r="F99" s="93"/>
    </row>
    <row r="100" spans="1:6" s="8" customFormat="1" ht="18" customHeight="1" x14ac:dyDescent="0.35">
      <c r="A100" s="68" t="s">
        <v>222</v>
      </c>
      <c r="B100" s="41" t="s">
        <v>48</v>
      </c>
      <c r="C100" s="42" t="s">
        <v>22</v>
      </c>
      <c r="D100" s="142">
        <v>2</v>
      </c>
      <c r="E100" s="29"/>
      <c r="F100" s="97">
        <f>+E100*D100</f>
        <v>0</v>
      </c>
    </row>
    <row r="101" spans="1:6" s="8" customFormat="1" ht="35.25" customHeight="1" x14ac:dyDescent="0.35">
      <c r="A101" s="68" t="s">
        <v>223</v>
      </c>
      <c r="B101" s="41" t="s">
        <v>168</v>
      </c>
      <c r="C101" s="42" t="s">
        <v>10</v>
      </c>
      <c r="D101" s="142">
        <v>16</v>
      </c>
      <c r="E101" s="29"/>
      <c r="F101" s="97">
        <f>+E101*D101</f>
        <v>0</v>
      </c>
    </row>
    <row r="102" spans="1:6" s="8" customFormat="1" ht="18" customHeight="1" x14ac:dyDescent="0.35">
      <c r="A102" s="68" t="s">
        <v>224</v>
      </c>
      <c r="B102" s="41" t="s">
        <v>49</v>
      </c>
      <c r="C102" s="42" t="s">
        <v>22</v>
      </c>
      <c r="D102" s="142">
        <v>2</v>
      </c>
      <c r="E102" s="29"/>
      <c r="F102" s="97">
        <f>+E102*D102</f>
        <v>0</v>
      </c>
    </row>
    <row r="103" spans="1:6" s="8" customFormat="1" ht="18" customHeight="1" x14ac:dyDescent="0.35">
      <c r="A103" s="68" t="s">
        <v>225</v>
      </c>
      <c r="B103" s="41" t="s">
        <v>50</v>
      </c>
      <c r="C103" s="42" t="s">
        <v>22</v>
      </c>
      <c r="D103" s="142">
        <v>1</v>
      </c>
      <c r="E103" s="29"/>
      <c r="F103" s="97">
        <f>+E103*D103</f>
        <v>0</v>
      </c>
    </row>
    <row r="104" spans="1:6" s="8" customFormat="1" ht="31.5" thickBot="1" x14ac:dyDescent="0.4">
      <c r="A104" s="68" t="s">
        <v>226</v>
      </c>
      <c r="B104" s="41" t="s">
        <v>51</v>
      </c>
      <c r="C104" s="42" t="s">
        <v>22</v>
      </c>
      <c r="D104" s="142">
        <v>1</v>
      </c>
      <c r="E104" s="29"/>
      <c r="F104" s="97">
        <f>+E104*D104</f>
        <v>0</v>
      </c>
    </row>
    <row r="105" spans="1:6" s="8" customFormat="1" ht="18" thickBot="1" x14ac:dyDescent="0.4">
      <c r="A105" s="42"/>
      <c r="B105" s="169" t="s">
        <v>136</v>
      </c>
      <c r="C105" s="170"/>
      <c r="D105" s="142"/>
      <c r="E105" s="42"/>
      <c r="F105" s="94">
        <f>SUM(F100:F104)</f>
        <v>0</v>
      </c>
    </row>
    <row r="106" spans="1:6" ht="8.25" customHeight="1" thickBot="1" x14ac:dyDescent="0.35">
      <c r="A106" s="171"/>
      <c r="B106" s="171"/>
      <c r="C106" s="46"/>
      <c r="D106" s="130"/>
      <c r="E106" s="46"/>
      <c r="F106" s="87"/>
    </row>
    <row r="107" spans="1:6" ht="20.25" customHeight="1" x14ac:dyDescent="0.3">
      <c r="A107" s="69">
        <v>11</v>
      </c>
      <c r="B107" s="47" t="s">
        <v>137</v>
      </c>
      <c r="C107" s="49"/>
      <c r="D107" s="131"/>
      <c r="E107" s="49"/>
      <c r="F107" s="88"/>
    </row>
    <row r="108" spans="1:6" ht="20.25" customHeight="1" x14ac:dyDescent="0.3">
      <c r="A108" s="68" t="s">
        <v>227</v>
      </c>
      <c r="B108" s="41" t="s">
        <v>174</v>
      </c>
      <c r="C108" s="55" t="s">
        <v>171</v>
      </c>
      <c r="D108" s="133">
        <v>1</v>
      </c>
      <c r="E108" s="55"/>
      <c r="F108" s="97">
        <f t="shared" ref="F108:F113" si="3">+E108*D108</f>
        <v>0</v>
      </c>
    </row>
    <row r="109" spans="1:6" s="8" customFormat="1" ht="15.5" x14ac:dyDescent="0.35">
      <c r="A109" s="68" t="s">
        <v>228</v>
      </c>
      <c r="B109" s="41" t="s">
        <v>52</v>
      </c>
      <c r="C109" s="42" t="s">
        <v>22</v>
      </c>
      <c r="D109" s="142">
        <v>4</v>
      </c>
      <c r="E109" s="55"/>
      <c r="F109" s="97">
        <f t="shared" si="3"/>
        <v>0</v>
      </c>
    </row>
    <row r="110" spans="1:6" s="8" customFormat="1" ht="31" x14ac:dyDescent="0.35">
      <c r="A110" s="68" t="s">
        <v>229</v>
      </c>
      <c r="B110" s="41" t="s">
        <v>53</v>
      </c>
      <c r="C110" s="42" t="s">
        <v>22</v>
      </c>
      <c r="D110" s="142">
        <v>3</v>
      </c>
      <c r="E110" s="55"/>
      <c r="F110" s="100">
        <f t="shared" si="3"/>
        <v>0</v>
      </c>
    </row>
    <row r="111" spans="1:6" s="8" customFormat="1" ht="15.5" x14ac:dyDescent="0.35">
      <c r="A111" s="68" t="s">
        <v>230</v>
      </c>
      <c r="B111" s="41" t="s">
        <v>54</v>
      </c>
      <c r="C111" s="42" t="s">
        <v>22</v>
      </c>
      <c r="D111" s="142">
        <v>1</v>
      </c>
      <c r="E111" s="55"/>
      <c r="F111" s="100">
        <f t="shared" si="3"/>
        <v>0</v>
      </c>
    </row>
    <row r="112" spans="1:6" s="8" customFormat="1" ht="15.5" x14ac:dyDescent="0.35">
      <c r="A112" s="68" t="s">
        <v>231</v>
      </c>
      <c r="B112" s="41" t="s">
        <v>55</v>
      </c>
      <c r="C112" s="42" t="s">
        <v>22</v>
      </c>
      <c r="D112" s="142">
        <v>3</v>
      </c>
      <c r="E112" s="55"/>
      <c r="F112" s="100">
        <f t="shared" si="3"/>
        <v>0</v>
      </c>
    </row>
    <row r="113" spans="1:6" s="98" customFormat="1" ht="16" thickBot="1" x14ac:dyDescent="0.4">
      <c r="A113" s="68" t="s">
        <v>232</v>
      </c>
      <c r="B113" s="63" t="s">
        <v>56</v>
      </c>
      <c r="C113" s="64" t="s">
        <v>22</v>
      </c>
      <c r="D113" s="141">
        <v>3</v>
      </c>
      <c r="E113" s="55"/>
      <c r="F113" s="95">
        <f t="shared" si="3"/>
        <v>0</v>
      </c>
    </row>
    <row r="114" spans="1:6" ht="19.5" customHeight="1" thickBot="1" x14ac:dyDescent="0.4">
      <c r="A114" s="54"/>
      <c r="B114" s="169" t="s">
        <v>138</v>
      </c>
      <c r="C114" s="170"/>
      <c r="D114" s="137"/>
      <c r="E114" s="48"/>
      <c r="F114" s="94">
        <f>SUM(F108:F113)</f>
        <v>0</v>
      </c>
    </row>
    <row r="115" spans="1:6" ht="9.75" customHeight="1" x14ac:dyDescent="0.3">
      <c r="A115" s="168"/>
      <c r="B115" s="168"/>
      <c r="C115" s="55"/>
      <c r="D115" s="133"/>
      <c r="E115" s="55"/>
      <c r="F115" s="92"/>
    </row>
    <row r="116" spans="1:6" ht="9" customHeight="1" thickBot="1" x14ac:dyDescent="0.35">
      <c r="A116" s="5"/>
      <c r="B116" s="2"/>
      <c r="C116" s="5"/>
      <c r="D116" s="123"/>
      <c r="E116" s="29"/>
      <c r="F116" s="79"/>
    </row>
    <row r="117" spans="1:6" ht="20.25" customHeight="1" x14ac:dyDescent="0.3">
      <c r="A117" s="69">
        <v>13</v>
      </c>
      <c r="B117" s="13" t="s">
        <v>140</v>
      </c>
      <c r="C117" s="34"/>
      <c r="D117" s="136"/>
      <c r="E117" s="73"/>
      <c r="F117" s="93"/>
    </row>
    <row r="118" spans="1:6" s="8" customFormat="1" ht="17.25" customHeight="1" x14ac:dyDescent="0.35">
      <c r="A118" s="68" t="s">
        <v>233</v>
      </c>
      <c r="B118" s="41" t="s">
        <v>172</v>
      </c>
      <c r="C118" s="42"/>
      <c r="D118" s="142"/>
      <c r="E118" s="36"/>
      <c r="F118" s="100"/>
    </row>
    <row r="119" spans="1:6" s="8" customFormat="1" ht="17.25" customHeight="1" x14ac:dyDescent="0.35">
      <c r="A119" s="68" t="s">
        <v>235</v>
      </c>
      <c r="B119" s="41" t="s">
        <v>57</v>
      </c>
      <c r="C119" s="42" t="s">
        <v>8</v>
      </c>
      <c r="D119" s="142">
        <f>D33</f>
        <v>350.71499999999997</v>
      </c>
      <c r="E119" s="36"/>
      <c r="F119" s="100">
        <f>+E119*D119</f>
        <v>0</v>
      </c>
    </row>
    <row r="120" spans="1:6" s="8" customFormat="1" ht="17.25" customHeight="1" x14ac:dyDescent="0.35">
      <c r="A120" s="68" t="s">
        <v>236</v>
      </c>
      <c r="B120" s="41" t="s">
        <v>58</v>
      </c>
      <c r="C120" s="42" t="s">
        <v>8</v>
      </c>
      <c r="D120" s="142">
        <f>D34</f>
        <v>138</v>
      </c>
      <c r="E120" s="36"/>
      <c r="F120" s="100">
        <f>+E120*D120</f>
        <v>0</v>
      </c>
    </row>
    <row r="121" spans="1:6" s="8" customFormat="1" ht="17.25" customHeight="1" thickBot="1" x14ac:dyDescent="0.4">
      <c r="A121" s="68" t="s">
        <v>234</v>
      </c>
      <c r="B121" s="41" t="s">
        <v>173</v>
      </c>
      <c r="C121" s="42" t="s">
        <v>8</v>
      </c>
      <c r="D121" s="142">
        <f>D35</f>
        <v>350.72</v>
      </c>
      <c r="E121" s="36"/>
      <c r="F121" s="100">
        <f>+E121*D121</f>
        <v>0</v>
      </c>
    </row>
    <row r="122" spans="1:6" ht="18" thickBot="1" x14ac:dyDescent="0.4">
      <c r="A122" s="5"/>
      <c r="B122" s="169" t="s">
        <v>139</v>
      </c>
      <c r="C122" s="170"/>
      <c r="D122" s="123"/>
      <c r="E122" s="5"/>
      <c r="F122" s="94">
        <f>SUM(F119:F121)</f>
        <v>0</v>
      </c>
    </row>
    <row r="123" spans="1:6" ht="14.5" thickBot="1" x14ac:dyDescent="0.35">
      <c r="A123" s="5"/>
      <c r="B123" s="2"/>
      <c r="C123" s="5"/>
      <c r="D123" s="123"/>
      <c r="E123" s="5"/>
      <c r="F123" s="79"/>
    </row>
    <row r="124" spans="1:6" s="44" customFormat="1" ht="18" x14ac:dyDescent="0.3">
      <c r="A124" s="69">
        <v>14</v>
      </c>
      <c r="B124" s="13" t="s">
        <v>59</v>
      </c>
      <c r="C124" s="34"/>
      <c r="D124" s="136"/>
      <c r="E124" s="34"/>
      <c r="F124" s="93"/>
    </row>
    <row r="125" spans="1:6" s="8" customFormat="1" ht="15.5" x14ac:dyDescent="0.35">
      <c r="A125" s="68" t="s">
        <v>237</v>
      </c>
      <c r="B125" s="41" t="s">
        <v>60</v>
      </c>
      <c r="C125" s="42" t="s">
        <v>22</v>
      </c>
      <c r="D125" s="143">
        <v>5</v>
      </c>
      <c r="E125" s="43"/>
      <c r="F125" s="97">
        <f t="shared" ref="F125:F131" si="4">+E125*D125</f>
        <v>0</v>
      </c>
    </row>
    <row r="126" spans="1:6" s="8" customFormat="1" ht="15.5" x14ac:dyDescent="0.35">
      <c r="A126" s="68" t="s">
        <v>238</v>
      </c>
      <c r="B126" s="41" t="s">
        <v>61</v>
      </c>
      <c r="C126" s="42" t="s">
        <v>22</v>
      </c>
      <c r="D126" s="143">
        <v>7</v>
      </c>
      <c r="E126" s="43"/>
      <c r="F126" s="97">
        <f t="shared" si="4"/>
        <v>0</v>
      </c>
    </row>
    <row r="127" spans="1:6" s="8" customFormat="1" ht="15.5" x14ac:dyDescent="0.35">
      <c r="A127" s="68" t="s">
        <v>239</v>
      </c>
      <c r="B127" s="41" t="s">
        <v>62</v>
      </c>
      <c r="C127" s="42" t="s">
        <v>22</v>
      </c>
      <c r="D127" s="143">
        <v>7</v>
      </c>
      <c r="E127" s="43"/>
      <c r="F127" s="97">
        <f t="shared" si="4"/>
        <v>0</v>
      </c>
    </row>
    <row r="128" spans="1:6" s="8" customFormat="1" ht="15.5" x14ac:dyDescent="0.35">
      <c r="A128" s="68" t="s">
        <v>240</v>
      </c>
      <c r="B128" s="41" t="s">
        <v>63</v>
      </c>
      <c r="C128" s="42" t="s">
        <v>22</v>
      </c>
      <c r="D128" s="143">
        <v>1</v>
      </c>
      <c r="E128" s="43"/>
      <c r="F128" s="97">
        <f t="shared" si="4"/>
        <v>0</v>
      </c>
    </row>
    <row r="129" spans="1:6" s="8" customFormat="1" ht="15.5" x14ac:dyDescent="0.35">
      <c r="A129" s="68" t="s">
        <v>241</v>
      </c>
      <c r="B129" s="41" t="s">
        <v>64</v>
      </c>
      <c r="C129" s="42" t="s">
        <v>22</v>
      </c>
      <c r="D129" s="143">
        <v>1</v>
      </c>
      <c r="E129" s="43"/>
      <c r="F129" s="97">
        <f t="shared" si="4"/>
        <v>0</v>
      </c>
    </row>
    <row r="130" spans="1:6" s="8" customFormat="1" ht="15.5" x14ac:dyDescent="0.35">
      <c r="A130" s="68" t="s">
        <v>242</v>
      </c>
      <c r="B130" s="41" t="s">
        <v>65</v>
      </c>
      <c r="C130" s="42" t="s">
        <v>22</v>
      </c>
      <c r="D130" s="143">
        <v>1</v>
      </c>
      <c r="E130" s="43"/>
      <c r="F130" s="97">
        <f t="shared" si="4"/>
        <v>0</v>
      </c>
    </row>
    <row r="131" spans="1:6" s="8" customFormat="1" ht="16" thickBot="1" x14ac:dyDescent="0.4">
      <c r="A131" s="68" t="s">
        <v>243</v>
      </c>
      <c r="B131" s="41" t="s">
        <v>66</v>
      </c>
      <c r="C131" s="42" t="s">
        <v>22</v>
      </c>
      <c r="D131" s="143">
        <v>17</v>
      </c>
      <c r="E131" s="43"/>
      <c r="F131" s="97">
        <f t="shared" si="4"/>
        <v>0</v>
      </c>
    </row>
    <row r="132" spans="1:6" ht="18" thickBot="1" x14ac:dyDescent="0.4">
      <c r="A132" s="5"/>
      <c r="B132" s="169" t="s">
        <v>141</v>
      </c>
      <c r="C132" s="170"/>
      <c r="D132" s="123"/>
      <c r="E132" s="5"/>
      <c r="F132" s="94">
        <f>SUM(F125:F131)</f>
        <v>0</v>
      </c>
    </row>
    <row r="133" spans="1:6" ht="5.25" customHeight="1" thickBot="1" x14ac:dyDescent="0.35">
      <c r="A133" s="46"/>
      <c r="B133" s="45"/>
      <c r="C133" s="46"/>
      <c r="D133" s="130"/>
      <c r="E133" s="46"/>
      <c r="F133" s="87"/>
    </row>
    <row r="134" spans="1:6" ht="18" x14ac:dyDescent="0.3">
      <c r="A134" s="69">
        <v>15</v>
      </c>
      <c r="B134" s="47" t="s">
        <v>67</v>
      </c>
      <c r="C134" s="49"/>
      <c r="D134" s="131"/>
      <c r="E134" s="49"/>
      <c r="F134" s="88"/>
    </row>
    <row r="135" spans="1:6" s="8" customFormat="1" ht="17.25" customHeight="1" x14ac:dyDescent="0.35">
      <c r="A135" s="68" t="s">
        <v>244</v>
      </c>
      <c r="B135" s="41" t="s">
        <v>68</v>
      </c>
      <c r="C135" s="42" t="s">
        <v>69</v>
      </c>
      <c r="D135" s="143">
        <v>30.98</v>
      </c>
      <c r="E135" s="29"/>
      <c r="F135" s="97">
        <f t="shared" ref="F135:F140" si="5">+E135*D135</f>
        <v>0</v>
      </c>
    </row>
    <row r="136" spans="1:6" s="8" customFormat="1" ht="17.25" customHeight="1" x14ac:dyDescent="0.35">
      <c r="A136" s="68" t="s">
        <v>245</v>
      </c>
      <c r="B136" s="41" t="s">
        <v>70</v>
      </c>
      <c r="C136" s="42" t="s">
        <v>9</v>
      </c>
      <c r="D136" s="143">
        <v>10.11</v>
      </c>
      <c r="E136" s="29"/>
      <c r="F136" s="97">
        <f t="shared" si="5"/>
        <v>0</v>
      </c>
    </row>
    <row r="137" spans="1:6" s="8" customFormat="1" ht="17.25" customHeight="1" x14ac:dyDescent="0.35">
      <c r="A137" s="68" t="s">
        <v>246</v>
      </c>
      <c r="B137" s="41" t="s">
        <v>71</v>
      </c>
      <c r="C137" s="42" t="s">
        <v>9</v>
      </c>
      <c r="D137" s="143">
        <v>2.96</v>
      </c>
      <c r="E137" s="29"/>
      <c r="F137" s="97">
        <f t="shared" si="5"/>
        <v>0</v>
      </c>
    </row>
    <row r="138" spans="1:6" s="8" customFormat="1" ht="17.25" customHeight="1" x14ac:dyDescent="0.35">
      <c r="A138" s="68" t="s">
        <v>247</v>
      </c>
      <c r="B138" s="41" t="s">
        <v>72</v>
      </c>
      <c r="C138" s="42" t="s">
        <v>9</v>
      </c>
      <c r="D138" s="143">
        <v>5.3</v>
      </c>
      <c r="E138" s="29"/>
      <c r="F138" s="97">
        <f t="shared" si="5"/>
        <v>0</v>
      </c>
    </row>
    <row r="139" spans="1:6" s="8" customFormat="1" ht="17.25" customHeight="1" x14ac:dyDescent="0.35">
      <c r="A139" s="68" t="s">
        <v>248</v>
      </c>
      <c r="B139" s="41" t="s">
        <v>73</v>
      </c>
      <c r="C139" s="42" t="s">
        <v>22</v>
      </c>
      <c r="D139" s="143">
        <v>8</v>
      </c>
      <c r="E139" s="29"/>
      <c r="F139" s="97">
        <f t="shared" si="5"/>
        <v>0</v>
      </c>
    </row>
    <row r="140" spans="1:6" s="8" customFormat="1" ht="17.25" customHeight="1" thickBot="1" x14ac:dyDescent="0.4">
      <c r="A140" s="68" t="s">
        <v>249</v>
      </c>
      <c r="B140" s="41" t="s">
        <v>74</v>
      </c>
      <c r="C140" s="42" t="s">
        <v>8</v>
      </c>
      <c r="D140" s="143">
        <v>29.6</v>
      </c>
      <c r="E140" s="29"/>
      <c r="F140" s="97">
        <f t="shared" si="5"/>
        <v>0</v>
      </c>
    </row>
    <row r="141" spans="1:6" ht="18" thickBot="1" x14ac:dyDescent="0.4">
      <c r="A141" s="54"/>
      <c r="B141" s="169" t="s">
        <v>142</v>
      </c>
      <c r="C141" s="170"/>
      <c r="D141" s="137"/>
      <c r="E141" s="48"/>
      <c r="F141" s="94">
        <f>SUM(F135:F140)</f>
        <v>0</v>
      </c>
    </row>
    <row r="142" spans="1:6" ht="14.5" thickBot="1" x14ac:dyDescent="0.35"/>
    <row r="143" spans="1:6" ht="18" x14ac:dyDescent="0.3">
      <c r="A143" s="69">
        <v>16</v>
      </c>
      <c r="B143" s="47" t="s">
        <v>75</v>
      </c>
      <c r="C143" s="49"/>
      <c r="D143" s="131"/>
      <c r="E143" s="49"/>
      <c r="F143" s="88"/>
    </row>
    <row r="144" spans="1:6" s="8" customFormat="1" ht="16" thickBot="1" x14ac:dyDescent="0.4">
      <c r="A144" s="68" t="s">
        <v>250</v>
      </c>
      <c r="B144" s="41" t="s">
        <v>76</v>
      </c>
      <c r="C144" s="42" t="s">
        <v>22</v>
      </c>
      <c r="D144" s="143">
        <v>2</v>
      </c>
      <c r="E144" s="29"/>
      <c r="F144" s="97">
        <f>+E144*D144</f>
        <v>0</v>
      </c>
    </row>
    <row r="145" spans="1:6" ht="18" thickBot="1" x14ac:dyDescent="0.4">
      <c r="A145" s="5"/>
      <c r="B145" s="169" t="s">
        <v>143</v>
      </c>
      <c r="C145" s="170"/>
      <c r="D145" s="123"/>
      <c r="E145" s="29"/>
      <c r="F145" s="94">
        <f>SUM(F144)</f>
        <v>0</v>
      </c>
    </row>
    <row r="146" spans="1:6" ht="10.5" customHeight="1" thickBot="1" x14ac:dyDescent="0.35">
      <c r="A146" s="46"/>
      <c r="B146" s="45"/>
      <c r="C146" s="46"/>
      <c r="D146" s="130"/>
      <c r="E146" s="29"/>
      <c r="F146" s="87"/>
    </row>
    <row r="147" spans="1:6" ht="18" x14ac:dyDescent="0.3">
      <c r="A147" s="69">
        <v>17</v>
      </c>
      <c r="B147" s="47" t="s">
        <v>77</v>
      </c>
      <c r="C147" s="49"/>
      <c r="D147" s="131"/>
      <c r="E147" s="29"/>
      <c r="F147" s="88"/>
    </row>
    <row r="148" spans="1:6" s="8" customFormat="1" ht="15.5" x14ac:dyDescent="0.35">
      <c r="A148" s="68" t="s">
        <v>251</v>
      </c>
      <c r="B148" s="41" t="s">
        <v>78</v>
      </c>
      <c r="C148" s="42" t="s">
        <v>22</v>
      </c>
      <c r="D148" s="143">
        <v>1</v>
      </c>
      <c r="E148" s="29"/>
      <c r="F148" s="97">
        <f>+E148*D148</f>
        <v>0</v>
      </c>
    </row>
    <row r="149" spans="1:6" s="8" customFormat="1" ht="15.5" x14ac:dyDescent="0.35">
      <c r="A149" s="68" t="s">
        <v>252</v>
      </c>
      <c r="B149" s="41" t="s">
        <v>79</v>
      </c>
      <c r="C149" s="42" t="s">
        <v>10</v>
      </c>
      <c r="D149" s="143">
        <v>28.41</v>
      </c>
      <c r="E149" s="29"/>
      <c r="F149" s="97">
        <f>+E149*D149</f>
        <v>0</v>
      </c>
    </row>
    <row r="150" spans="1:6" s="8" customFormat="1" ht="15.5" x14ac:dyDescent="0.35">
      <c r="A150" s="68" t="s">
        <v>253</v>
      </c>
      <c r="B150" s="41" t="s">
        <v>80</v>
      </c>
      <c r="C150" s="42" t="s">
        <v>22</v>
      </c>
      <c r="D150" s="143">
        <v>1</v>
      </c>
      <c r="E150" s="29"/>
      <c r="F150" s="97">
        <f>+E150*D150</f>
        <v>0</v>
      </c>
    </row>
    <row r="151" spans="1:6" s="8" customFormat="1" ht="16" thickBot="1" x14ac:dyDescent="0.4">
      <c r="A151" s="68" t="s">
        <v>254</v>
      </c>
      <c r="B151" s="41" t="s">
        <v>81</v>
      </c>
      <c r="C151" s="42" t="s">
        <v>22</v>
      </c>
      <c r="D151" s="143">
        <v>1</v>
      </c>
      <c r="E151" s="29"/>
      <c r="F151" s="97">
        <f>+E151*D151</f>
        <v>0</v>
      </c>
    </row>
    <row r="152" spans="1:6" ht="18" thickBot="1" x14ac:dyDescent="0.4">
      <c r="A152" s="54"/>
      <c r="B152" s="169" t="s">
        <v>144</v>
      </c>
      <c r="C152" s="170"/>
      <c r="D152" s="137"/>
      <c r="E152" s="48"/>
      <c r="F152" s="94">
        <f>SUM(F148:F151)</f>
        <v>0</v>
      </c>
    </row>
    <row r="153" spans="1:6" ht="12" customHeight="1" thickBot="1" x14ac:dyDescent="0.35">
      <c r="A153" s="177"/>
      <c r="B153" s="168"/>
      <c r="C153" s="177"/>
      <c r="D153" s="180"/>
      <c r="E153" s="177"/>
      <c r="F153" s="182"/>
    </row>
    <row r="154" spans="1:6" ht="14.5" hidden="1" thickBot="1" x14ac:dyDescent="0.35">
      <c r="A154" s="178"/>
      <c r="B154" s="179"/>
      <c r="C154" s="178"/>
      <c r="D154" s="181"/>
      <c r="E154" s="178"/>
      <c r="F154" s="183"/>
    </row>
    <row r="155" spans="1:6" ht="18" x14ac:dyDescent="0.3">
      <c r="A155" s="69">
        <v>18</v>
      </c>
      <c r="B155" s="47" t="s">
        <v>281</v>
      </c>
      <c r="C155" s="34"/>
      <c r="D155" s="136"/>
      <c r="E155" s="34"/>
      <c r="F155" s="93"/>
    </row>
    <row r="156" spans="1:6" s="8" customFormat="1" ht="15.5" x14ac:dyDescent="0.35">
      <c r="A156" s="68" t="s">
        <v>255</v>
      </c>
      <c r="B156" s="41" t="s">
        <v>170</v>
      </c>
      <c r="C156" s="42" t="s">
        <v>171</v>
      </c>
      <c r="D156" s="143">
        <v>1</v>
      </c>
      <c r="E156" s="29"/>
      <c r="F156" s="97">
        <f t="shared" ref="F156:F175" si="6">+E156*D156</f>
        <v>0</v>
      </c>
    </row>
    <row r="157" spans="1:6" s="8" customFormat="1" ht="15.5" x14ac:dyDescent="0.35">
      <c r="A157" s="68" t="s">
        <v>256</v>
      </c>
      <c r="B157" s="41" t="s">
        <v>82</v>
      </c>
      <c r="C157" s="42" t="s">
        <v>4</v>
      </c>
      <c r="D157" s="143">
        <v>1</v>
      </c>
      <c r="E157" s="29"/>
      <c r="F157" s="97">
        <f t="shared" si="6"/>
        <v>0</v>
      </c>
    </row>
    <row r="158" spans="1:6" s="8" customFormat="1" ht="15.5" x14ac:dyDescent="0.35">
      <c r="A158" s="68" t="s">
        <v>257</v>
      </c>
      <c r="B158" s="41" t="s">
        <v>83</v>
      </c>
      <c r="C158" s="42" t="s">
        <v>22</v>
      </c>
      <c r="D158" s="143">
        <v>12</v>
      </c>
      <c r="E158" s="29"/>
      <c r="F158" s="97">
        <f t="shared" si="6"/>
        <v>0</v>
      </c>
    </row>
    <row r="159" spans="1:6" s="8" customFormat="1" ht="15.5" x14ac:dyDescent="0.35">
      <c r="A159" s="68" t="s">
        <v>258</v>
      </c>
      <c r="B159" s="41" t="s">
        <v>84</v>
      </c>
      <c r="C159" s="42" t="s">
        <v>22</v>
      </c>
      <c r="D159" s="143">
        <v>1</v>
      </c>
      <c r="E159" s="29"/>
      <c r="F159" s="97">
        <f t="shared" si="6"/>
        <v>0</v>
      </c>
    </row>
    <row r="160" spans="1:6" s="8" customFormat="1" ht="15.5" x14ac:dyDescent="0.35">
      <c r="A160" s="68" t="s">
        <v>259</v>
      </c>
      <c r="B160" s="41" t="s">
        <v>85</v>
      </c>
      <c r="C160" s="42" t="s">
        <v>22</v>
      </c>
      <c r="D160" s="143">
        <v>1</v>
      </c>
      <c r="E160" s="29"/>
      <c r="F160" s="97">
        <f t="shared" si="6"/>
        <v>0</v>
      </c>
    </row>
    <row r="161" spans="1:6" s="8" customFormat="1" ht="15.5" x14ac:dyDescent="0.35">
      <c r="A161" s="68" t="s">
        <v>260</v>
      </c>
      <c r="B161" s="41" t="s">
        <v>86</v>
      </c>
      <c r="C161" s="42" t="s">
        <v>22</v>
      </c>
      <c r="D161" s="143">
        <v>1</v>
      </c>
      <c r="E161" s="29"/>
      <c r="F161" s="97">
        <f t="shared" si="6"/>
        <v>0</v>
      </c>
    </row>
    <row r="162" spans="1:6" s="8" customFormat="1" ht="15.5" x14ac:dyDescent="0.35">
      <c r="A162" s="68" t="s">
        <v>261</v>
      </c>
      <c r="B162" s="41" t="s">
        <v>87</v>
      </c>
      <c r="C162" s="42" t="s">
        <v>22</v>
      </c>
      <c r="D162" s="143">
        <v>18</v>
      </c>
      <c r="E162" s="29"/>
      <c r="F162" s="97">
        <f t="shared" si="6"/>
        <v>0</v>
      </c>
    </row>
    <row r="163" spans="1:6" s="8" customFormat="1" ht="15.5" x14ac:dyDescent="0.35">
      <c r="A163" s="68" t="s">
        <v>262</v>
      </c>
      <c r="B163" s="41" t="s">
        <v>88</v>
      </c>
      <c r="C163" s="42" t="s">
        <v>22</v>
      </c>
      <c r="D163" s="143">
        <v>5</v>
      </c>
      <c r="E163" s="29"/>
      <c r="F163" s="97">
        <f t="shared" si="6"/>
        <v>0</v>
      </c>
    </row>
    <row r="164" spans="1:6" s="8" customFormat="1" ht="15.5" x14ac:dyDescent="0.35">
      <c r="A164" s="68" t="s">
        <v>263</v>
      </c>
      <c r="B164" s="41" t="s">
        <v>89</v>
      </c>
      <c r="C164" s="42" t="s">
        <v>22</v>
      </c>
      <c r="D164" s="143">
        <v>2</v>
      </c>
      <c r="E164" s="29"/>
      <c r="F164" s="97">
        <f t="shared" si="6"/>
        <v>0</v>
      </c>
    </row>
    <row r="165" spans="1:6" s="8" customFormat="1" ht="15.5" x14ac:dyDescent="0.35">
      <c r="A165" s="68" t="s">
        <v>264</v>
      </c>
      <c r="B165" s="41" t="s">
        <v>90</v>
      </c>
      <c r="C165" s="42" t="s">
        <v>22</v>
      </c>
      <c r="D165" s="143">
        <v>1</v>
      </c>
      <c r="E165" s="29"/>
      <c r="F165" s="97">
        <f t="shared" si="6"/>
        <v>0</v>
      </c>
    </row>
    <row r="166" spans="1:6" s="8" customFormat="1" ht="15.5" x14ac:dyDescent="0.35">
      <c r="A166" s="68" t="s">
        <v>265</v>
      </c>
      <c r="B166" s="41" t="s">
        <v>91</v>
      </c>
      <c r="C166" s="42" t="s">
        <v>22</v>
      </c>
      <c r="D166" s="143">
        <v>10</v>
      </c>
      <c r="E166" s="29"/>
      <c r="F166" s="97">
        <f t="shared" si="6"/>
        <v>0</v>
      </c>
    </row>
    <row r="167" spans="1:6" s="8" customFormat="1" ht="15.5" x14ac:dyDescent="0.35">
      <c r="A167" s="68" t="s">
        <v>266</v>
      </c>
      <c r="B167" s="41" t="s">
        <v>92</v>
      </c>
      <c r="C167" s="42" t="s">
        <v>22</v>
      </c>
      <c r="D167" s="143">
        <v>6</v>
      </c>
      <c r="E167" s="29"/>
      <c r="F167" s="97">
        <f t="shared" si="6"/>
        <v>0</v>
      </c>
    </row>
    <row r="168" spans="1:6" s="149" customFormat="1" ht="15.5" x14ac:dyDescent="0.35">
      <c r="A168" s="110" t="s">
        <v>267</v>
      </c>
      <c r="B168" s="145" t="s">
        <v>93</v>
      </c>
      <c r="C168" s="146" t="s">
        <v>22</v>
      </c>
      <c r="D168" s="147">
        <v>1</v>
      </c>
      <c r="E168" s="111"/>
      <c r="F168" s="148"/>
    </row>
    <row r="169" spans="1:6" s="8" customFormat="1" ht="15.5" x14ac:dyDescent="0.35">
      <c r="A169" s="68" t="s">
        <v>268</v>
      </c>
      <c r="B169" s="41" t="s">
        <v>94</v>
      </c>
      <c r="C169" s="42" t="s">
        <v>22</v>
      </c>
      <c r="D169" s="143">
        <v>6</v>
      </c>
      <c r="E169" s="29"/>
      <c r="F169" s="97">
        <f t="shared" si="6"/>
        <v>0</v>
      </c>
    </row>
    <row r="170" spans="1:6" s="8" customFormat="1" ht="15.5" x14ac:dyDescent="0.35">
      <c r="A170" s="68" t="s">
        <v>269</v>
      </c>
      <c r="B170" s="41" t="s">
        <v>95</v>
      </c>
      <c r="C170" s="42" t="s">
        <v>22</v>
      </c>
      <c r="D170" s="143">
        <v>5</v>
      </c>
      <c r="E170" s="29"/>
      <c r="F170" s="97">
        <f t="shared" si="6"/>
        <v>0</v>
      </c>
    </row>
    <row r="171" spans="1:6" s="8" customFormat="1" ht="15.5" x14ac:dyDescent="0.35">
      <c r="A171" s="68" t="s">
        <v>270</v>
      </c>
      <c r="B171" s="41" t="s">
        <v>96</v>
      </c>
      <c r="C171" s="42" t="s">
        <v>22</v>
      </c>
      <c r="D171" s="143">
        <v>1</v>
      </c>
      <c r="E171" s="29"/>
      <c r="F171" s="97">
        <f t="shared" si="6"/>
        <v>0</v>
      </c>
    </row>
    <row r="172" spans="1:6" s="8" customFormat="1" ht="15.5" x14ac:dyDescent="0.35">
      <c r="A172" s="68" t="s">
        <v>271</v>
      </c>
      <c r="B172" s="41" t="s">
        <v>97</v>
      </c>
      <c r="C172" s="42" t="s">
        <v>22</v>
      </c>
      <c r="D172" s="143">
        <v>2</v>
      </c>
      <c r="E172" s="29"/>
      <c r="F172" s="97">
        <f t="shared" si="6"/>
        <v>0</v>
      </c>
    </row>
    <row r="173" spans="1:6" s="8" customFormat="1" ht="15.5" x14ac:dyDescent="0.35">
      <c r="A173" s="68" t="s">
        <v>272</v>
      </c>
      <c r="B173" s="41" t="s">
        <v>98</v>
      </c>
      <c r="C173" s="42" t="s">
        <v>22</v>
      </c>
      <c r="D173" s="143">
        <v>1</v>
      </c>
      <c r="E173" s="29"/>
      <c r="F173" s="97">
        <f t="shared" si="6"/>
        <v>0</v>
      </c>
    </row>
    <row r="174" spans="1:6" s="8" customFormat="1" ht="15.5" x14ac:dyDescent="0.35">
      <c r="A174" s="68" t="s">
        <v>273</v>
      </c>
      <c r="B174" s="41" t="s">
        <v>99</v>
      </c>
      <c r="C174" s="42" t="s">
        <v>22</v>
      </c>
      <c r="D174" s="143">
        <v>4</v>
      </c>
      <c r="E174" s="29"/>
      <c r="F174" s="97">
        <f t="shared" si="6"/>
        <v>0</v>
      </c>
    </row>
    <row r="175" spans="1:6" s="8" customFormat="1" ht="16" thickBot="1" x14ac:dyDescent="0.4">
      <c r="A175" s="68" t="s">
        <v>274</v>
      </c>
      <c r="B175" s="41" t="s">
        <v>100</v>
      </c>
      <c r="C175" s="42" t="s">
        <v>22</v>
      </c>
      <c r="D175" s="143">
        <v>1</v>
      </c>
      <c r="E175" s="29"/>
      <c r="F175" s="97">
        <f t="shared" si="6"/>
        <v>0</v>
      </c>
    </row>
    <row r="176" spans="1:6" ht="18" thickBot="1" x14ac:dyDescent="0.4">
      <c r="A176" s="5"/>
      <c r="B176" s="169" t="s">
        <v>145</v>
      </c>
      <c r="C176" s="170"/>
      <c r="D176" s="123"/>
      <c r="E176" s="5"/>
      <c r="F176" s="94">
        <f>SUM(F156:F175)</f>
        <v>0</v>
      </c>
    </row>
    <row r="177" spans="1:6" ht="3.75" customHeight="1" thickBot="1" x14ac:dyDescent="0.35">
      <c r="A177" s="184"/>
      <c r="B177" s="185"/>
      <c r="C177" s="185"/>
      <c r="D177" s="185"/>
      <c r="E177" s="185"/>
      <c r="F177" s="185"/>
    </row>
    <row r="178" spans="1:6" ht="42" customHeight="1" thickBot="1" x14ac:dyDescent="0.35">
      <c r="A178" s="161" t="s">
        <v>147</v>
      </c>
      <c r="B178" s="162"/>
      <c r="C178" s="162"/>
      <c r="D178" s="163"/>
      <c r="E178" s="164">
        <f>F176+F152+F154+F145+F141+F132+F122+F114+F105+F97+F90+F69+F53</f>
        <v>0</v>
      </c>
      <c r="F178" s="165"/>
    </row>
    <row r="179" spans="1:6" ht="8.25" customHeight="1" x14ac:dyDescent="0.3">
      <c r="A179" s="184"/>
      <c r="B179" s="185"/>
      <c r="C179" s="185"/>
      <c r="D179" s="185"/>
      <c r="E179" s="185"/>
      <c r="F179" s="185"/>
    </row>
    <row r="180" spans="1:6" ht="42" customHeight="1" x14ac:dyDescent="0.3">
      <c r="A180" s="172" t="s">
        <v>148</v>
      </c>
      <c r="B180" s="173"/>
      <c r="C180" s="173"/>
      <c r="D180" s="174"/>
      <c r="E180" s="175">
        <f>E178+E38</f>
        <v>0</v>
      </c>
      <c r="F180" s="176"/>
    </row>
  </sheetData>
  <mergeCells count="46">
    <mergeCell ref="A180:D180"/>
    <mergeCell ref="E180:F180"/>
    <mergeCell ref="A153:A154"/>
    <mergeCell ref="B153:B154"/>
    <mergeCell ref="C153:C154"/>
    <mergeCell ref="D153:D154"/>
    <mergeCell ref="E153:E154"/>
    <mergeCell ref="F153:F154"/>
    <mergeCell ref="B176:C176"/>
    <mergeCell ref="A177:F177"/>
    <mergeCell ref="A178:D178"/>
    <mergeCell ref="E178:F178"/>
    <mergeCell ref="A179:F179"/>
    <mergeCell ref="B122:C122"/>
    <mergeCell ref="B132:C132"/>
    <mergeCell ref="B141:C141"/>
    <mergeCell ref="B145:C145"/>
    <mergeCell ref="B152:C152"/>
    <mergeCell ref="A115:B115"/>
    <mergeCell ref="B69:C69"/>
    <mergeCell ref="B75:C75"/>
    <mergeCell ref="B79:C79"/>
    <mergeCell ref="B83:C83"/>
    <mergeCell ref="B89:C89"/>
    <mergeCell ref="B90:C90"/>
    <mergeCell ref="B97:C97"/>
    <mergeCell ref="A98:B98"/>
    <mergeCell ref="B105:C105"/>
    <mergeCell ref="A106:B106"/>
    <mergeCell ref="B114:C114"/>
    <mergeCell ref="B68:C68"/>
    <mergeCell ref="C16:F16"/>
    <mergeCell ref="C19:F19"/>
    <mergeCell ref="C20:F20"/>
    <mergeCell ref="C26:F26"/>
    <mergeCell ref="A38:D38"/>
    <mergeCell ref="E38:F38"/>
    <mergeCell ref="A39:F39"/>
    <mergeCell ref="B53:C53"/>
    <mergeCell ref="B64:C64"/>
    <mergeCell ref="B14:E14"/>
    <mergeCell ref="A1:F1"/>
    <mergeCell ref="A2:F2"/>
    <mergeCell ref="A3:F3"/>
    <mergeCell ref="B4:F4"/>
    <mergeCell ref="B11:E11"/>
  </mergeCells>
  <pageMargins left="0.6692913385826772" right="0.23622047244094491" top="0.74803149606299213" bottom="0.74803149606299213" header="0.31496062992125984" footer="0.31496062992125984"/>
  <pageSetup paperSize="9" scale="75" orientation="portrait" r:id="rId1"/>
  <rowBreaks count="1" manualBreakCount="1">
    <brk id="15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SENENABEL-124183628-58309</_dlc_DocId>
    <_dlc_DocIdUrl xmlns="508ba6eb-9e09-4fd5-92f2-2d9921329f2d">
      <Url>https://enabelbe.sharepoint.com/sites/SEN/_layouts/15/DocIdRedir.aspx?ID=SENENABEL-124183628-58309</Url>
      <Description>SENENABEL-124183628-58309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283BC-8507-41B3-9FB1-85673E7274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C0AE274-51D2-4E48-8F27-DF35BDF04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AE87B-5D63-4E46-BAFB-4BFEB4457323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419D8C4F-8A12-45F2-8425-8CD3444B5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Lot-4_Thiare_Ndialgui_V1A</vt:lpstr>
      <vt:lpstr>'Lot-4_Thiare_Ndialgui_V1A'!Zone_d_impression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VANDER AUWERA, Thibault</cp:lastModifiedBy>
  <dcterms:created xsi:type="dcterms:W3CDTF">2022-04-13T10:23:39Z</dcterms:created>
  <dcterms:modified xsi:type="dcterms:W3CDTF">2023-12-06T15:39:07Z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b86d0072-25e2-4d06-848f-b7d6994d84f6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