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30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7" documentId="11_092164BA9B877AD131D81B1975BF42760B377F72" xr6:coauthVersionLast="47" xr6:coauthVersionMax="47" xr10:uidLastSave="{EBA6C1FA-149D-48FB-9DBE-20F96F23C943}"/>
  <bookViews>
    <workbookView xWindow="-110" yWindow="-110" windowWidth="19420" windowHeight="10420" xr2:uid="{00000000-000D-0000-FFFF-FFFF00000000}"/>
  </bookViews>
  <sheets>
    <sheet name="Lot-9_Sadel_V1A" sheetId="3" r:id="rId1"/>
  </sheets>
  <definedNames>
    <definedName name="_xlnm.Print_Area" localSheetId="0">'Lot-9_Sadel_V1A'!$A$1:$F$184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72" i="3"/>
  <c r="F173" i="3"/>
  <c r="F80" i="3" l="1"/>
  <c r="F84" i="3"/>
  <c r="F83" i="3"/>
  <c r="F88" i="3"/>
  <c r="F89" i="3"/>
  <c r="F90" i="3"/>
  <c r="F87" i="3"/>
  <c r="F97" i="3"/>
  <c r="F98" i="3"/>
  <c r="F95" i="3"/>
  <c r="F103" i="3"/>
  <c r="F104" i="3"/>
  <c r="F105" i="3"/>
  <c r="F106" i="3"/>
  <c r="F102" i="3"/>
  <c r="F111" i="3"/>
  <c r="F112" i="3"/>
  <c r="F113" i="3"/>
  <c r="F114" i="3"/>
  <c r="F115" i="3"/>
  <c r="F110" i="3"/>
  <c r="F123" i="3"/>
  <c r="F122" i="3"/>
  <c r="F129" i="3"/>
  <c r="F130" i="3"/>
  <c r="F131" i="3"/>
  <c r="F132" i="3"/>
  <c r="F133" i="3"/>
  <c r="F134" i="3"/>
  <c r="F135" i="3"/>
  <c r="F128" i="3"/>
  <c r="F140" i="3"/>
  <c r="F141" i="3"/>
  <c r="F142" i="3"/>
  <c r="F143" i="3"/>
  <c r="F144" i="3"/>
  <c r="F139" i="3"/>
  <c r="F153" i="3"/>
  <c r="F154" i="3"/>
  <c r="F155" i="3"/>
  <c r="F152" i="3"/>
  <c r="F156" i="3" l="1"/>
  <c r="F161" i="3"/>
  <c r="F162" i="3"/>
  <c r="F163" i="3"/>
  <c r="F164" i="3"/>
  <c r="F165" i="3"/>
  <c r="F166" i="3"/>
  <c r="F167" i="3"/>
  <c r="F168" i="3"/>
  <c r="F169" i="3"/>
  <c r="F170" i="3"/>
  <c r="F171" i="3"/>
  <c r="F174" i="3"/>
  <c r="F175" i="3"/>
  <c r="F176" i="3"/>
  <c r="F177" i="3"/>
  <c r="F178" i="3"/>
  <c r="F179" i="3"/>
  <c r="F160" i="3"/>
  <c r="F75" i="3"/>
  <c r="D34" i="3"/>
  <c r="F148" i="3"/>
  <c r="F149" i="3" s="1"/>
  <c r="D124" i="3"/>
  <c r="F124" i="3" s="1"/>
  <c r="D96" i="3"/>
  <c r="F96" i="3" s="1"/>
  <c r="F85" i="3"/>
  <c r="D79" i="3"/>
  <c r="F79" i="3" s="1"/>
  <c r="F76" i="3"/>
  <c r="F69" i="3"/>
  <c r="F67" i="3"/>
  <c r="F64" i="3"/>
  <c r="F63" i="3"/>
  <c r="F62" i="3"/>
  <c r="F61" i="3"/>
  <c r="F60" i="3"/>
  <c r="F59" i="3"/>
  <c r="F58" i="3"/>
  <c r="F53" i="3"/>
  <c r="F52" i="3"/>
  <c r="F51" i="3"/>
  <c r="F50" i="3"/>
  <c r="F49" i="3"/>
  <c r="F48" i="3"/>
  <c r="F47" i="3"/>
  <c r="F46" i="3"/>
  <c r="F45" i="3"/>
  <c r="F36" i="3"/>
  <c r="F35" i="3"/>
  <c r="F34" i="3"/>
  <c r="F33" i="3"/>
  <c r="F32" i="3"/>
  <c r="F31" i="3"/>
  <c r="F30" i="3"/>
  <c r="F28" i="3"/>
  <c r="F26" i="3"/>
  <c r="F25" i="3"/>
  <c r="F24" i="3"/>
  <c r="F23" i="3"/>
  <c r="F22" i="3"/>
  <c r="F18" i="3"/>
  <c r="F13" i="3"/>
  <c r="F14" i="3" s="1"/>
  <c r="F10" i="3"/>
  <c r="F9" i="3"/>
  <c r="F70" i="3" l="1"/>
  <c r="F37" i="3"/>
  <c r="F19" i="3"/>
  <c r="F180" i="3"/>
  <c r="F54" i="3"/>
  <c r="F91" i="3"/>
  <c r="F77" i="3"/>
  <c r="F116" i="3"/>
  <c r="F136" i="3"/>
  <c r="F107" i="3"/>
  <c r="F81" i="3"/>
  <c r="F65" i="3"/>
  <c r="F71" i="3" s="1"/>
  <c r="F145" i="3"/>
  <c r="F125" i="3"/>
  <c r="F99" i="3"/>
  <c r="E39" i="3" l="1"/>
  <c r="F92" i="3"/>
  <c r="E182" i="3" s="1"/>
  <c r="E184" i="3" l="1"/>
</calcChain>
</file>

<file path=xl/sharedStrings.xml><?xml version="1.0" encoding="utf-8"?>
<sst xmlns="http://schemas.openxmlformats.org/spreadsheetml/2006/main" count="385" uniqueCount="288">
  <si>
    <t>Lot-9_Sadel_V1A</t>
  </si>
  <si>
    <t xml:space="preserve">CADRE DE DEVIS QUANTITATIF </t>
  </si>
  <si>
    <t xml:space="preserve"> </t>
  </si>
  <si>
    <t>N°</t>
  </si>
  <si>
    <t>DESIGNATION</t>
  </si>
  <si>
    <t>U</t>
  </si>
  <si>
    <t>Qté</t>
  </si>
  <si>
    <t>P . U</t>
  </si>
  <si>
    <t>P . Total</t>
  </si>
  <si>
    <t>A</t>
  </si>
  <si>
    <t xml:space="preserve">          GROS ŒUVRE</t>
  </si>
  <si>
    <t>PREPARATION-INSTALLATION-IMPLANTATION</t>
  </si>
  <si>
    <t>1.1</t>
  </si>
  <si>
    <t>Installation et implantation de chantier</t>
  </si>
  <si>
    <t>ff</t>
  </si>
  <si>
    <t>1.2</t>
  </si>
  <si>
    <t>Protection et réparation de l'espace public</t>
  </si>
  <si>
    <t>PM</t>
  </si>
  <si>
    <t xml:space="preserve">                            SOUS TOTAL INSTALLATION</t>
  </si>
  <si>
    <t>TERRASSEMENT</t>
  </si>
  <si>
    <t>2.1</t>
  </si>
  <si>
    <t>Remblais sous dallage</t>
  </si>
  <si>
    <t>m3</t>
  </si>
  <si>
    <t xml:space="preserve">                            SOUS TOTAL TERRASSEMENT</t>
  </si>
  <si>
    <t>I) FONDATIONS</t>
  </si>
  <si>
    <t>3.1.</t>
  </si>
  <si>
    <t>1-1)Fouille et remblai</t>
  </si>
  <si>
    <t>3.2</t>
  </si>
  <si>
    <t>1-3)Soubassement et dallage</t>
  </si>
  <si>
    <t>3.2.1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</si>
  <si>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</si>
  <si>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>m³</t>
  </si>
  <si>
    <t xml:space="preserve">                       SOUS TOTAL FONDATIONS </t>
  </si>
  <si>
    <t xml:space="preserve">II) ELEVATION </t>
  </si>
  <si>
    <t>4.1.</t>
  </si>
  <si>
    <t>2-1)Les bétons</t>
  </si>
  <si>
    <t>4.1.1</t>
  </si>
  <si>
    <t xml:space="preserve">Béton Armé pour raidisseurs </t>
  </si>
  <si>
    <t>4.1.2</t>
  </si>
  <si>
    <t>Béton armé pour encadrement fenêtre</t>
  </si>
  <si>
    <t>4.1.3</t>
  </si>
  <si>
    <t xml:space="preserve">Béton Armé pour chainages hauts </t>
  </si>
  <si>
    <t>4.1.4</t>
  </si>
  <si>
    <t xml:space="preserve">Béton Armé pour linteaux </t>
  </si>
  <si>
    <t>4.1.5</t>
  </si>
  <si>
    <t>Béton Armé pour Acrotère Section 30 x 20</t>
  </si>
  <si>
    <t>4.2.</t>
  </si>
  <si>
    <t>2-2)Les planchers</t>
  </si>
  <si>
    <t>Plancher hourdis 16+4</t>
  </si>
  <si>
    <t>m²</t>
  </si>
  <si>
    <t>4.3.</t>
  </si>
  <si>
    <t xml:space="preserve">2-3)Les maçonneries </t>
  </si>
  <si>
    <t>4.3.1</t>
  </si>
  <si>
    <t>Maçonnerie en agglos creux de 30 x 20 x 40</t>
  </si>
  <si>
    <t>4.3.2</t>
  </si>
  <si>
    <t>Maçonnerie en agglos creux de 20 x 20 x 40</t>
  </si>
  <si>
    <t>4.3.3</t>
  </si>
  <si>
    <t>Maçonnerie en agglos creux de 15 x 20 x 40</t>
  </si>
  <si>
    <t>4.3.4</t>
  </si>
  <si>
    <t>Maçonnerie en agglos creux de 10 x 20 x 40</t>
  </si>
  <si>
    <t>4.3.5</t>
  </si>
  <si>
    <t>Enduit lisse intérieur murs</t>
  </si>
  <si>
    <t>4.3.6</t>
  </si>
  <si>
    <t>Enduit sous plancher</t>
  </si>
  <si>
    <t>4.3.7</t>
  </si>
  <si>
    <t>Enduit lisse extérieur murs</t>
  </si>
  <si>
    <t xml:space="preserve">                  SOUS TOTAL ELEVATION </t>
  </si>
  <si>
    <t xml:space="preserve">TOTAL GENERAL GROS ŒUVRE </t>
  </si>
  <si>
    <t>B</t>
  </si>
  <si>
    <t xml:space="preserve">        SECOND ŒUVRE</t>
  </si>
  <si>
    <t>ASSAINISSEMENT - EVACUATIONS</t>
  </si>
  <si>
    <t>5.1</t>
  </si>
  <si>
    <t>Canalisations d'égout - matière synthétique / PEHD</t>
  </si>
  <si>
    <t>5.1,1</t>
  </si>
  <si>
    <t>Diam 40</t>
  </si>
  <si>
    <t>ml</t>
  </si>
  <si>
    <t>5.1,2</t>
  </si>
  <si>
    <t>Diam 90</t>
  </si>
  <si>
    <t>5.1,3</t>
  </si>
  <si>
    <t>Diam 110</t>
  </si>
  <si>
    <t>5.1,4</t>
  </si>
  <si>
    <t>Diam 125</t>
  </si>
  <si>
    <t>5.1,5</t>
  </si>
  <si>
    <t>Diam 160</t>
  </si>
  <si>
    <t>5.2</t>
  </si>
  <si>
    <t>Extérieurs 1,00x1,00x1,00</t>
  </si>
  <si>
    <t>u</t>
  </si>
  <si>
    <t>5.3</t>
  </si>
  <si>
    <t>Chambre de déconnexion1,00x1,00x2,00</t>
  </si>
  <si>
    <t>5.4</t>
  </si>
  <si>
    <t>Siphon de sol en inox</t>
  </si>
  <si>
    <t>5.5</t>
  </si>
  <si>
    <t>Fosse septique enterrée en béton 8000L</t>
  </si>
  <si>
    <t>TOTAL GENERAL ASSAINNISSEMENT - EVACUATION</t>
  </si>
  <si>
    <t xml:space="preserve">TOITURES </t>
  </si>
  <si>
    <t>TOITURES EN PENTE-CHARPENTE</t>
  </si>
  <si>
    <t>6,1.1</t>
  </si>
  <si>
    <t>Tôle profilée en aluminium ou zinc (fixation étanche comprise)</t>
  </si>
  <si>
    <t>m2</t>
  </si>
  <si>
    <t>6,1.2</t>
  </si>
  <si>
    <t>Panneaux profilés en polycarbonate (fixation étanche comprise)</t>
  </si>
  <si>
    <t>6,1.3</t>
  </si>
  <si>
    <t xml:space="preserve"> Arba Tube rectangulaire (40x80x4) acier soudé y/c peinture antirouille</t>
  </si>
  <si>
    <t>6,1.4</t>
  </si>
  <si>
    <t>Bracons en tube rond 60,3/4 en acier soudé y/c peinture antirouille</t>
  </si>
  <si>
    <t>6,1.5</t>
  </si>
  <si>
    <t xml:space="preserve">F+P platine TN (300x300) ép:6mm y/c toute suggestion </t>
  </si>
  <si>
    <t>6,1.6</t>
  </si>
  <si>
    <t xml:space="preserve">Poteau Tubulaire (∅150mm) ép:4mm </t>
  </si>
  <si>
    <t>6,1.7</t>
  </si>
  <si>
    <t>F+P platine TN (700x700) ép:6mm y/ccrosse d'ancrage pour poteau tubulaire</t>
  </si>
  <si>
    <t xml:space="preserve">SOUS  TOTAL  TOITURE EN PENTES </t>
  </si>
  <si>
    <t>TOITURES PLATES</t>
  </si>
  <si>
    <t>Etanchéité synthétique</t>
  </si>
  <si>
    <t>Relevé d'étanchéité</t>
  </si>
  <si>
    <t>Gargouille en aluminium ou zinc</t>
  </si>
  <si>
    <t xml:space="preserve">SOUS  TOTAL  TOITURE PLATE </t>
  </si>
  <si>
    <t>TOTAL GENERAL TOITURE</t>
  </si>
  <si>
    <t xml:space="preserve">MENUISERIE </t>
  </si>
  <si>
    <t>8.1</t>
  </si>
  <si>
    <t>MENUISERIE EXTERIEURE</t>
  </si>
  <si>
    <t>8,1.1</t>
  </si>
  <si>
    <t>Porte extérieure blindée en bois sur cadre en acier scellé dans le gros œuvre</t>
  </si>
  <si>
    <t>8,1.2</t>
  </si>
  <si>
    <t>Exutoire de fumées archives (0,6 m2)</t>
  </si>
  <si>
    <t>TOTAL MENUISERIE EXTERIEURE</t>
  </si>
  <si>
    <t>8.2</t>
  </si>
  <si>
    <t>FACADES</t>
  </si>
  <si>
    <t>8,2.1</t>
  </si>
  <si>
    <t>Enduit de à base de mortier de ciment (toile d'armature comprise) ep : 2 à3 cm</t>
  </si>
  <si>
    <t>8,2.2</t>
  </si>
  <si>
    <t>Moucharabieh en bloc béton moulé 25x50x10cm</t>
  </si>
  <si>
    <t>TOTAL  FERRONNERIE</t>
  </si>
  <si>
    <t>8.3</t>
  </si>
  <si>
    <t>FERRONNERIE</t>
  </si>
  <si>
    <t>8,3.1</t>
  </si>
  <si>
    <t>Garde-corps en acier avec double main courante h=110cm et h=80cm</t>
  </si>
  <si>
    <t>8,3.2</t>
  </si>
  <si>
    <t>Main courante double en acier h=110cm et h=80cm</t>
  </si>
  <si>
    <t>8.4</t>
  </si>
  <si>
    <t>MENUISERIE INTERIEURE</t>
  </si>
  <si>
    <t>8,4.1</t>
  </si>
  <si>
    <t>Ensemble de porte - à imposte pleine - bois âme pleine, 93 cm</t>
  </si>
  <si>
    <t>8,4.2</t>
  </si>
  <si>
    <t>Ensemble de porte - sans imposte- bois âme pleine, 73 -93 cm</t>
  </si>
  <si>
    <t>8,4.3</t>
  </si>
  <si>
    <t>Ensemble de porte coupe-feu métallique - EI30, 73 et 93 cm</t>
  </si>
  <si>
    <t>8,4.4</t>
  </si>
  <si>
    <t>Ensemble de porte - Entrée principale 193cm</t>
  </si>
  <si>
    <t>TOTAL MENUISERIE INTERIEURE</t>
  </si>
  <si>
    <t>TOTAL GENERAL MENUISERIE</t>
  </si>
  <si>
    <t>CARRELAGE</t>
  </si>
  <si>
    <t>9.1</t>
  </si>
  <si>
    <t>Revêtements de sol en carrelage 30 x 30 antidérapant (zone sanitaires)</t>
  </si>
  <si>
    <t>9.2</t>
  </si>
  <si>
    <t>Revêtements de sol en carrelage 60 x 60 (reste du projet)</t>
  </si>
  <si>
    <t>9.3</t>
  </si>
  <si>
    <t>Revétement mural faiences 30x45</t>
  </si>
  <si>
    <t>9.4</t>
  </si>
  <si>
    <t>Plinthes en carrelage h=7cm</t>
  </si>
  <si>
    <t>MOBILIER FIXE</t>
  </si>
  <si>
    <t>10.1</t>
  </si>
  <si>
    <t>Box en menuiserie et cloison en plexiglas</t>
  </si>
  <si>
    <t>10.2</t>
  </si>
  <si>
    <t>Rayonnage d'archivage en acier (5étagères - h=200cm p=45cm L = 250cm)</t>
  </si>
  <si>
    <t>10.3</t>
  </si>
  <si>
    <t>Banc en menuiserie pour la salle d'attente (L=200cm)</t>
  </si>
  <si>
    <t>10.4</t>
  </si>
  <si>
    <t>Banc en menuiserie pour la salle d'attente (L=150cm)</t>
  </si>
  <si>
    <t>10.5</t>
  </si>
  <si>
    <t>Porte à double bâtant en menuiserie EI 30 pour placard local technique (h=2m L=1,5m)</t>
  </si>
  <si>
    <t xml:space="preserve"> TOTAL  MOBLIER FIXE</t>
  </si>
  <si>
    <t>PLOMBERIE</t>
  </si>
  <si>
    <t>11.1</t>
  </si>
  <si>
    <t>Tuyauterie d'alimentation et accessoires y/c toutes suggestions</t>
  </si>
  <si>
    <t>Ens</t>
  </si>
  <si>
    <t>11.2</t>
  </si>
  <si>
    <t>Lave main en porcelaine - suspendue - robinetterie et siphon compris</t>
  </si>
  <si>
    <t>11.3</t>
  </si>
  <si>
    <t>Lave main PMR en porcelaine - suspendue - robinetterie et siphon compris</t>
  </si>
  <si>
    <t>11.4</t>
  </si>
  <si>
    <t xml:space="preserve">WC à poser en porcelaine </t>
  </si>
  <si>
    <t>11.5</t>
  </si>
  <si>
    <t xml:space="preserve">WC PMR à poser en porcelaine </t>
  </si>
  <si>
    <t>11.6</t>
  </si>
  <si>
    <t>Ensemble de barre d'appui WC PMR</t>
  </si>
  <si>
    <t>SOUS TOTAL PLOMBERIE</t>
  </si>
  <si>
    <t xml:space="preserve"> TOTAL REVETEMENT DE TABLETTE ET DE MUR</t>
  </si>
  <si>
    <t>PEINTURE</t>
  </si>
  <si>
    <t>12.1</t>
  </si>
  <si>
    <t>Peinture acrylique anti poussière sur élevations intérieures</t>
  </si>
  <si>
    <t>12.1.1</t>
  </si>
  <si>
    <t>Murs</t>
  </si>
  <si>
    <t>12.1.2</t>
  </si>
  <si>
    <t>Plafond</t>
  </si>
  <si>
    <t>Peinture acrylique anti poussière sur  élevations extérieures</t>
  </si>
  <si>
    <t>TOTAL PEINTURE</t>
  </si>
  <si>
    <t>SIGNALISATIONS</t>
  </si>
  <si>
    <t>13.1</t>
  </si>
  <si>
    <t>Pictogramme de signalisation incendie</t>
  </si>
  <si>
    <t>13.2</t>
  </si>
  <si>
    <t>Pictogramme de signalisation sanitaire</t>
  </si>
  <si>
    <t>13.3</t>
  </si>
  <si>
    <t>Pictogramme de signalisation services</t>
  </si>
  <si>
    <t>13.4</t>
  </si>
  <si>
    <t>Numéro de police</t>
  </si>
  <si>
    <t>13.5</t>
  </si>
  <si>
    <t>Plan d'évacuation</t>
  </si>
  <si>
    <t>13.6</t>
  </si>
  <si>
    <t>Plaque d'inauguration</t>
  </si>
  <si>
    <t>13.7</t>
  </si>
  <si>
    <t>Affichage publique éclairé (drapeau du Sénégal et nom de la commune)</t>
  </si>
  <si>
    <t>13.8</t>
  </si>
  <si>
    <t>Pavés au sol destiné au mal voyant (40x40)</t>
  </si>
  <si>
    <t xml:space="preserve"> TOTAL SIGNALISATION</t>
  </si>
  <si>
    <t>AMENAGEMENTS EXTERIEURS</t>
  </si>
  <si>
    <t>14.1</t>
  </si>
  <si>
    <t>Bordure préfab en béton 40x15cm</t>
  </si>
  <si>
    <t>mL</t>
  </si>
  <si>
    <t>14.2</t>
  </si>
  <si>
    <t xml:space="preserve">Gravier drainant </t>
  </si>
  <si>
    <t>14.3</t>
  </si>
  <si>
    <t>Sable drainant</t>
  </si>
  <si>
    <t>14.4</t>
  </si>
  <si>
    <t>Rampe PMR en béton maigre</t>
  </si>
  <si>
    <t>14.5</t>
  </si>
  <si>
    <t>Plante indigène à basse tige</t>
  </si>
  <si>
    <t>14.6</t>
  </si>
  <si>
    <t>Toile anti-racine, géotextile</t>
  </si>
  <si>
    <t>TOTAL AMENAGEMENTS EXTERIEURS</t>
  </si>
  <si>
    <t>EQUIPEMENT INCENDIE</t>
  </si>
  <si>
    <t>15.1</t>
  </si>
  <si>
    <t>Extincteur à eau 6KG</t>
  </si>
  <si>
    <t>TOTAL  EQUIPEMENT INCENDIE</t>
  </si>
  <si>
    <t>AMENEE D'EAU-PUITS</t>
  </si>
  <si>
    <t>16.1</t>
  </si>
  <si>
    <t xml:space="preserve">Raccord du compteur à l'eau de ville </t>
  </si>
  <si>
    <t>16.2</t>
  </si>
  <si>
    <t>Amené d'eau froide en tube PER</t>
  </si>
  <si>
    <t>16.3</t>
  </si>
  <si>
    <t>Puit et pompe pour puisage dans la nappe phréatique si nécessaire</t>
  </si>
  <si>
    <t>16.4</t>
  </si>
  <si>
    <t>Filtre à UV et à charbon pour l'eau potable si besoin</t>
  </si>
  <si>
    <t xml:space="preserve"> TOTAL  AMENEE D'EAU - PUITS</t>
  </si>
  <si>
    <t>ELECTRICITE-COURANT FORT/FAIBLE</t>
  </si>
  <si>
    <t>17.1</t>
  </si>
  <si>
    <t>Fourreautage, filerie y/c toutes suggestions</t>
  </si>
  <si>
    <t>17.2</t>
  </si>
  <si>
    <t>Raccord du compteur à la ville</t>
  </si>
  <si>
    <t>17.3</t>
  </si>
  <si>
    <t xml:space="preserve">Panneaux solaire photovoltaïque 1x1,7m </t>
  </si>
  <si>
    <t>17.4</t>
  </si>
  <si>
    <t>Compteur pour panneaux solaire</t>
  </si>
  <si>
    <t>17.5</t>
  </si>
  <si>
    <t>Onduleur pour panneaux solaires</t>
  </si>
  <si>
    <t>17.6</t>
  </si>
  <si>
    <t xml:space="preserve">Tableau de dérivation </t>
  </si>
  <si>
    <t>17.7</t>
  </si>
  <si>
    <t>Point lumineux linéaire simple</t>
  </si>
  <si>
    <t>17.8</t>
  </si>
  <si>
    <t>Point lumineux linéaire double</t>
  </si>
  <si>
    <t>17.9</t>
  </si>
  <si>
    <t>Eclairage de secours autonome</t>
  </si>
  <si>
    <t>17.10</t>
  </si>
  <si>
    <t>Prise simple terre pour l'extérieur</t>
  </si>
  <si>
    <t>17.11</t>
  </si>
  <si>
    <t>Prise double terre protection enfant</t>
  </si>
  <si>
    <t>17.12</t>
  </si>
  <si>
    <t>Prise téléphone</t>
  </si>
  <si>
    <t>17.13</t>
  </si>
  <si>
    <t>Prise et raccord au réseau de téléphone et internet DSL</t>
  </si>
  <si>
    <t>17.14</t>
  </si>
  <si>
    <t xml:space="preserve">Prise UTP RJ 45 </t>
  </si>
  <si>
    <t>17.15</t>
  </si>
  <si>
    <t>Interrupteur unipolaire simple</t>
  </si>
  <si>
    <t>17.16</t>
  </si>
  <si>
    <t>Interrupteur unipolaire simple pour l'extérieure</t>
  </si>
  <si>
    <t>17.17</t>
  </si>
  <si>
    <t>Interrupteur à détection de présence et avec minuteur</t>
  </si>
  <si>
    <t>17.18</t>
  </si>
  <si>
    <t>Interrupteur unipolaire à témoin lumineux</t>
  </si>
  <si>
    <t>17.19</t>
  </si>
  <si>
    <t>Détection et alarme incendie</t>
  </si>
  <si>
    <t>17.20</t>
  </si>
  <si>
    <t>Détecteur d'alarme centralisé (incendie et infraction)</t>
  </si>
  <si>
    <t xml:space="preserve"> TOTAL ELECTRICITE COURANT FAIBLE</t>
  </si>
  <si>
    <t>TOTAL GENERAL SECOND ŒUVRE HTVA</t>
  </si>
  <si>
    <t>TOTAL GLOBAL 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</si>
</sst>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.E+00"/>
    <numFmt numFmtId="167" formatCode="_-* #,##0.000\ _€_-;\-* #,##0.000\ _€_-;_-* &quot;-&quot;??\ _€_-;_-@_-"/>
    <numFmt numFmtId="168" formatCode="#,##0.000_ ;\-#,##0.00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4"/>
      <color theme="1"/>
      <name val="Arial"/>
      <family val="2"/>
    </font>
    <font>
      <b/>
      <i/>
      <u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8"/>
      <color theme="1"/>
      <name val="Arial Black"/>
      <family val="2"/>
    </font>
    <font>
      <b/>
      <sz val="20"/>
      <color theme="1"/>
      <name val="Arial"/>
      <family val="2"/>
    </font>
    <font>
      <b/>
      <sz val="10.5"/>
      <color theme="1"/>
      <name val="Arial"/>
      <family val="2"/>
    </font>
    <font>
      <sz val="9.5"/>
      <color theme="1"/>
      <name val="Arial"/>
      <family val="2"/>
    </font>
    <font>
      <b/>
      <i/>
      <sz val="12"/>
      <name val="Times New Roman"/>
      <family val="1"/>
    </font>
    <font>
      <b/>
      <i/>
      <sz val="14"/>
      <color theme="1"/>
      <name val="Times New Roman"/>
      <family val="1"/>
    </font>
    <font>
      <b/>
      <sz val="9.5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i/>
      <sz val="12"/>
      <color theme="1"/>
      <name val="Times New Roman"/>
      <family val="1"/>
    </font>
    <font>
      <b/>
      <i/>
      <sz val="20"/>
      <color theme="1"/>
      <name val="Arial Black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2" fillId="0" borderId="5" xfId="0" applyFont="1" applyBorder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7" xfId="1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6" fontId="11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67" fontId="5" fillId="0" borderId="6" xfId="1" applyNumberFormat="1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165" fontId="13" fillId="0" borderId="6" xfId="1" applyNumberFormat="1" applyFont="1" applyBorder="1" applyAlignment="1">
      <alignment horizontal="center"/>
    </xf>
    <xf numFmtId="0" fontId="11" fillId="0" borderId="6" xfId="0" applyFont="1" applyBorder="1"/>
    <xf numFmtId="165" fontId="12" fillId="0" borderId="6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justify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5" fontId="12" fillId="0" borderId="6" xfId="1" applyNumberFormat="1" applyFont="1" applyBorder="1" applyAlignment="1">
      <alignment horizontal="left" vertical="center"/>
    </xf>
    <xf numFmtId="165" fontId="12" fillId="0" borderId="6" xfId="1" applyNumberFormat="1" applyFont="1" applyBorder="1" applyAlignment="1">
      <alignment horizontal="center" vertical="center"/>
    </xf>
    <xf numFmtId="0" fontId="24" fillId="0" borderId="0" xfId="0" applyFont="1"/>
    <xf numFmtId="165" fontId="12" fillId="0" borderId="6" xfId="1" applyNumberFormat="1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19" fillId="0" borderId="6" xfId="0" applyFont="1" applyBorder="1" applyAlignment="1">
      <alignment horizontal="justify" vertical="center" wrapText="1"/>
    </xf>
    <xf numFmtId="0" fontId="19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justify" vertical="center" wrapText="1"/>
    </xf>
    <xf numFmtId="0" fontId="10" fillId="6" borderId="6" xfId="0" applyFont="1" applyFill="1" applyBorder="1" applyAlignment="1">
      <alignment horizontal="justify" vertical="center" wrapText="1"/>
    </xf>
    <xf numFmtId="165" fontId="5" fillId="3" borderId="6" xfId="1" applyNumberFormat="1" applyFont="1" applyFill="1" applyBorder="1" applyAlignment="1">
      <alignment horizontal="center" vertical="center"/>
    </xf>
    <xf numFmtId="0" fontId="5" fillId="3" borderId="0" xfId="0" applyFont="1" applyFill="1"/>
    <xf numFmtId="0" fontId="9" fillId="0" borderId="6" xfId="0" applyFont="1" applyBorder="1" applyAlignment="1">
      <alignment horizontal="justify" vertical="center" wrapText="1"/>
    </xf>
    <xf numFmtId="0" fontId="2" fillId="3" borderId="0" xfId="0" applyFont="1" applyFill="1"/>
    <xf numFmtId="165" fontId="5" fillId="0" borderId="6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7" fontId="7" fillId="0" borderId="4" xfId="2" applyNumberFormat="1" applyFont="1" applyFill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 wrapText="1"/>
    </xf>
    <xf numFmtId="167" fontId="12" fillId="0" borderId="6" xfId="0" applyNumberFormat="1" applyFont="1" applyBorder="1" applyAlignment="1">
      <alignment horizontal="center"/>
    </xf>
    <xf numFmtId="167" fontId="12" fillId="0" borderId="6" xfId="0" applyNumberFormat="1" applyFont="1" applyBorder="1" applyAlignment="1">
      <alignment horizontal="center" vertical="center"/>
    </xf>
    <xf numFmtId="167" fontId="11" fillId="0" borderId="6" xfId="0" applyNumberFormat="1" applyFont="1" applyBorder="1" applyAlignment="1">
      <alignment horizontal="center"/>
    </xf>
    <xf numFmtId="167" fontId="13" fillId="0" borderId="6" xfId="0" applyNumberFormat="1" applyFont="1" applyBorder="1" applyAlignment="1">
      <alignment horizontal="center"/>
    </xf>
    <xf numFmtId="167" fontId="5" fillId="0" borderId="6" xfId="1" applyNumberFormat="1" applyFont="1" applyFill="1" applyBorder="1" applyAlignment="1">
      <alignment horizontal="center" vertical="center"/>
    </xf>
    <xf numFmtId="167" fontId="5" fillId="0" borderId="6" xfId="1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/>
    </xf>
    <xf numFmtId="167" fontId="9" fillId="0" borderId="13" xfId="0" applyNumberFormat="1" applyFont="1" applyBorder="1" applyAlignment="1">
      <alignment horizontal="center" vertical="center" wrapText="1"/>
    </xf>
    <xf numFmtId="167" fontId="9" fillId="3" borderId="14" xfId="0" applyNumberFormat="1" applyFont="1" applyFill="1" applyBorder="1" applyAlignment="1">
      <alignment horizontal="center" vertical="center" wrapText="1"/>
    </xf>
    <xf numFmtId="167" fontId="5" fillId="0" borderId="6" xfId="0" applyNumberFormat="1" applyFont="1" applyBorder="1" applyAlignment="1">
      <alignment vertical="center"/>
    </xf>
    <xf numFmtId="165" fontId="5" fillId="0" borderId="6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 wrapText="1"/>
    </xf>
    <xf numFmtId="167" fontId="9" fillId="3" borderId="6" xfId="0" applyNumberFormat="1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/>
    </xf>
    <xf numFmtId="165" fontId="5" fillId="0" borderId="6" xfId="1" applyNumberFormat="1" applyFont="1" applyBorder="1" applyAlignment="1">
      <alignment horizontal="left" vertical="center"/>
    </xf>
    <xf numFmtId="167" fontId="23" fillId="3" borderId="6" xfId="0" applyNumberFormat="1" applyFont="1" applyFill="1" applyBorder="1" applyAlignment="1">
      <alignment horizontal="center" vertical="center" wrapText="1"/>
    </xf>
    <xf numFmtId="167" fontId="23" fillId="0" borderId="6" xfId="0" applyNumberFormat="1" applyFont="1" applyBorder="1" applyAlignment="1">
      <alignment horizontal="center" vertical="center" wrapText="1"/>
    </xf>
    <xf numFmtId="167" fontId="5" fillId="3" borderId="6" xfId="0" applyNumberFormat="1" applyFont="1" applyFill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167" fontId="26" fillId="0" borderId="6" xfId="0" applyNumberFormat="1" applyFont="1" applyBorder="1" applyAlignment="1">
      <alignment horizontal="center" vertical="center" wrapText="1"/>
    </xf>
    <xf numFmtId="167" fontId="19" fillId="0" borderId="6" xfId="0" applyNumberFormat="1" applyFont="1" applyBorder="1" applyAlignment="1">
      <alignment horizontal="center" vertical="center" wrapText="1"/>
    </xf>
    <xf numFmtId="0" fontId="29" fillId="0" borderId="0" xfId="0" applyFont="1"/>
    <xf numFmtId="167" fontId="29" fillId="0" borderId="0" xfId="0" applyNumberFormat="1" applyFont="1"/>
    <xf numFmtId="165" fontId="29" fillId="0" borderId="0" xfId="0" applyNumberFormat="1" applyFont="1"/>
    <xf numFmtId="0" fontId="12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165" fontId="9" fillId="0" borderId="25" xfId="1" applyNumberFormat="1" applyFont="1" applyBorder="1" applyAlignment="1">
      <alignment horizontal="center" vertical="center" wrapText="1"/>
    </xf>
    <xf numFmtId="165" fontId="5" fillId="0" borderId="25" xfId="1" applyNumberFormat="1" applyFont="1" applyBorder="1" applyAlignment="1">
      <alignment horizontal="center"/>
    </xf>
    <xf numFmtId="165" fontId="14" fillId="5" borderId="25" xfId="1" applyNumberFormat="1" applyFont="1" applyFill="1" applyBorder="1" applyAlignment="1">
      <alignment horizontal="center"/>
    </xf>
    <xf numFmtId="165" fontId="5" fillId="0" borderId="25" xfId="1" applyNumberFormat="1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165" fontId="13" fillId="5" borderId="25" xfId="1" applyNumberFormat="1" applyFont="1" applyFill="1" applyBorder="1" applyAlignment="1">
      <alignment horizontal="center"/>
    </xf>
    <xf numFmtId="165" fontId="5" fillId="0" borderId="25" xfId="1" applyNumberFormat="1" applyFont="1" applyFill="1" applyBorder="1" applyAlignment="1">
      <alignment horizontal="center" vertical="center"/>
    </xf>
    <xf numFmtId="168" fontId="5" fillId="0" borderId="26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5" fontId="9" fillId="0" borderId="27" xfId="1" applyNumberFormat="1" applyFont="1" applyBorder="1" applyAlignment="1">
      <alignment horizontal="center" vertical="center" wrapText="1"/>
    </xf>
    <xf numFmtId="165" fontId="9" fillId="3" borderId="24" xfId="1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65" fontId="21" fillId="6" borderId="28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165" fontId="9" fillId="0" borderId="32" xfId="1" applyNumberFormat="1" applyFont="1" applyBorder="1" applyAlignment="1">
      <alignment horizontal="center" vertical="center" wrapText="1"/>
    </xf>
    <xf numFmtId="165" fontId="9" fillId="0" borderId="29" xfId="1" applyNumberFormat="1" applyFont="1" applyBorder="1" applyAlignment="1">
      <alignment horizontal="center" vertical="center" wrapText="1"/>
    </xf>
    <xf numFmtId="165" fontId="9" fillId="3" borderId="25" xfId="1" applyNumberFormat="1" applyFont="1" applyFill="1" applyBorder="1" applyAlignment="1">
      <alignment horizontal="center" vertical="center" wrapText="1"/>
    </xf>
    <xf numFmtId="165" fontId="21" fillId="6" borderId="3" xfId="1" applyNumberFormat="1" applyFont="1" applyFill="1" applyBorder="1" applyAlignment="1">
      <alignment horizontal="center"/>
    </xf>
    <xf numFmtId="165" fontId="25" fillId="3" borderId="25" xfId="1" applyNumberFormat="1" applyFont="1" applyFill="1" applyBorder="1" applyAlignment="1">
      <alignment horizontal="center" vertical="center" wrapText="1"/>
    </xf>
    <xf numFmtId="165" fontId="18" fillId="5" borderId="25" xfId="1" applyNumberFormat="1" applyFont="1" applyFill="1" applyBorder="1" applyAlignment="1">
      <alignment horizontal="center" vertical="center" wrapText="1"/>
    </xf>
    <xf numFmtId="165" fontId="5" fillId="3" borderId="25" xfId="1" applyNumberFormat="1" applyFont="1" applyFill="1" applyBorder="1" applyAlignment="1">
      <alignment horizontal="center" vertical="center" wrapText="1"/>
    </xf>
    <xf numFmtId="165" fontId="5" fillId="0" borderId="25" xfId="1" applyNumberFormat="1" applyFont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25" xfId="1" applyNumberFormat="1" applyFont="1" applyFill="1" applyBorder="1" applyAlignment="1">
      <alignment horizontal="center" vertical="center" wrapText="1"/>
    </xf>
    <xf numFmtId="165" fontId="2" fillId="0" borderId="26" xfId="1" applyNumberFormat="1" applyFont="1" applyBorder="1" applyAlignment="1">
      <alignment horizontal="center"/>
    </xf>
    <xf numFmtId="165" fontId="5" fillId="0" borderId="25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12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65" fontId="12" fillId="0" borderId="25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5" fontId="17" fillId="2" borderId="7" xfId="1" applyNumberFormat="1" applyFont="1" applyFill="1" applyBorder="1" applyAlignment="1">
      <alignment horizontal="center" vertical="center" wrapText="1"/>
    </xf>
    <xf numFmtId="165" fontId="17" fillId="2" borderId="31" xfId="1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165" fontId="28" fillId="7" borderId="15" xfId="1" applyNumberFormat="1" applyFont="1" applyFill="1" applyBorder="1" applyAlignment="1">
      <alignment horizontal="center" vertical="center" wrapText="1"/>
    </xf>
    <xf numFmtId="165" fontId="28" fillId="7" borderId="38" xfId="1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167" fontId="9" fillId="0" borderId="16" xfId="0" applyNumberFormat="1" applyFont="1" applyBorder="1" applyAlignment="1">
      <alignment horizontal="center" vertical="center" wrapText="1"/>
    </xf>
    <xf numFmtId="167" fontId="9" fillId="0" borderId="6" xfId="0" applyNumberFormat="1" applyFont="1" applyBorder="1" applyAlignment="1">
      <alignment horizontal="center" vertical="center" wrapText="1"/>
    </xf>
    <xf numFmtId="165" fontId="9" fillId="0" borderId="29" xfId="1" applyNumberFormat="1" applyFont="1" applyBorder="1" applyAlignment="1">
      <alignment horizontal="center" vertical="center" wrapText="1"/>
    </xf>
    <xf numFmtId="165" fontId="9" fillId="0" borderId="25" xfId="1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4" fontId="4" fillId="0" borderId="1" xfId="2" applyFont="1" applyBorder="1" applyAlignment="1">
      <alignment horizontal="center" vertical="center" wrapText="1"/>
    </xf>
    <xf numFmtId="164" fontId="4" fillId="0" borderId="2" xfId="2" applyFont="1" applyBorder="1" applyAlignment="1">
      <alignment horizontal="center" vertical="center" wrapText="1"/>
    </xf>
    <xf numFmtId="164" fontId="4" fillId="0" borderId="10" xfId="2" applyFont="1" applyBorder="1" applyAlignment="1">
      <alignment horizontal="center" vertical="center" wrapText="1"/>
    </xf>
    <xf numFmtId="164" fontId="6" fillId="0" borderId="3" xfId="2" applyFont="1" applyBorder="1" applyAlignment="1">
      <alignment horizontal="center" vertical="center" wrapText="1"/>
    </xf>
    <xf numFmtId="164" fontId="7" fillId="0" borderId="3" xfId="2" applyFont="1" applyBorder="1" applyAlignment="1">
      <alignment horizontal="center" wrapText="1"/>
    </xf>
    <xf numFmtId="0" fontId="13" fillId="0" borderId="8" xfId="0" applyFont="1" applyBorder="1" applyAlignment="1">
      <alignment horizontal="left"/>
    </xf>
  </cellXfs>
  <cellStyles count="5">
    <cellStyle name="Comma" xfId="1" builtinId="3"/>
    <cellStyle name="Comma 2" xfId="3" xr:uid="{00000000-0005-0000-0000-000001000000}"/>
    <cellStyle name="Comma 2 2" xfId="4" xr:uid="{00000000-0005-0000-0000-000002000000}"/>
    <cellStyle name="Milliers 2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tabSelected="1" showWhiteSpace="0" zoomScale="70" zoomScaleNormal="70" workbookViewId="0">
      <selection activeCell="F15" sqref="F15"/>
    </sheetView>
  </sheetViews>
  <sheetFormatPr defaultColWidth="8.28515625" defaultRowHeight="14.1"/>
  <cols>
    <col min="1" max="1" width="6.5703125" style="1" customWidth="1"/>
    <col min="2" max="2" width="66.28515625" style="2" customWidth="1"/>
    <col min="3" max="3" width="7.42578125" style="88" customWidth="1"/>
    <col min="4" max="4" width="12.85546875" style="109" bestFit="1" customWidth="1"/>
    <col min="5" max="5" width="12.5703125" style="1" customWidth="1"/>
    <col min="6" max="6" width="18.5703125" style="89" customWidth="1"/>
    <col min="7" max="7" width="15.42578125" style="2" bestFit="1" customWidth="1"/>
    <col min="8" max="8" width="12.85546875" style="2" bestFit="1" customWidth="1"/>
    <col min="9" max="16384" width="8.28515625" style="2"/>
  </cols>
  <sheetData>
    <row r="1" spans="1:6" ht="14.45" thickBot="1">
      <c r="A1" s="189"/>
      <c r="B1" s="189"/>
      <c r="C1" s="189"/>
      <c r="D1" s="189"/>
      <c r="E1" s="189"/>
      <c r="F1" s="189"/>
    </row>
    <row r="2" spans="1:6" s="3" customFormat="1" ht="36" customHeight="1" thickBot="1">
      <c r="A2" s="196" t="s">
        <v>0</v>
      </c>
      <c r="B2" s="197"/>
      <c r="C2" s="197"/>
      <c r="D2" s="197"/>
      <c r="E2" s="197"/>
      <c r="F2" s="198"/>
    </row>
    <row r="3" spans="1:6" s="3" customFormat="1" ht="20.45" thickBot="1">
      <c r="A3" s="199" t="s">
        <v>1</v>
      </c>
      <c r="B3" s="199"/>
      <c r="C3" s="199"/>
      <c r="D3" s="199"/>
      <c r="E3" s="199"/>
      <c r="F3" s="199"/>
    </row>
    <row r="4" spans="1:6" s="5" customFormat="1" ht="15" customHeight="1" thickBot="1">
      <c r="A4" s="4" t="s">
        <v>2</v>
      </c>
      <c r="B4" s="200"/>
      <c r="C4" s="200"/>
      <c r="D4" s="200"/>
      <c r="E4" s="200"/>
      <c r="F4" s="200"/>
    </row>
    <row r="5" spans="1:6" s="5" customFormat="1" ht="18.75" customHeight="1" thickBot="1">
      <c r="A5" s="6" t="s">
        <v>3</v>
      </c>
      <c r="B5" s="6" t="s">
        <v>4</v>
      </c>
      <c r="C5" s="6" t="s">
        <v>5</v>
      </c>
      <c r="D5" s="90" t="s">
        <v>6</v>
      </c>
      <c r="E5" s="7" t="s">
        <v>7</v>
      </c>
      <c r="F5" s="7" t="s">
        <v>8</v>
      </c>
    </row>
    <row r="6" spans="1:6" ht="23.25" customHeight="1">
      <c r="A6" s="42" t="s">
        <v>9</v>
      </c>
      <c r="B6" s="9" t="s">
        <v>10</v>
      </c>
      <c r="C6" s="10"/>
      <c r="D6" s="91"/>
      <c r="E6" s="10"/>
      <c r="F6" s="123"/>
    </row>
    <row r="7" spans="1:6" ht="3.75" customHeight="1">
      <c r="A7" s="11"/>
      <c r="B7" s="12"/>
      <c r="C7" s="10"/>
      <c r="D7" s="91"/>
      <c r="E7" s="10"/>
      <c r="F7" s="123"/>
    </row>
    <row r="8" spans="1:6" ht="25.5" customHeight="1">
      <c r="A8" s="13">
        <v>1</v>
      </c>
      <c r="B8" s="14" t="s">
        <v>11</v>
      </c>
      <c r="C8" s="15"/>
      <c r="D8" s="92"/>
      <c r="E8" s="15"/>
      <c r="F8" s="120"/>
    </row>
    <row r="9" spans="1:6" s="20" customFormat="1" ht="17.25" customHeight="1">
      <c r="A9" s="16" t="s">
        <v>12</v>
      </c>
      <c r="B9" s="17" t="s">
        <v>13</v>
      </c>
      <c r="C9" s="18" t="s">
        <v>14</v>
      </c>
      <c r="D9" s="93">
        <v>1</v>
      </c>
      <c r="E9" s="19"/>
      <c r="F9" s="124">
        <f>+E9*D9</f>
        <v>0</v>
      </c>
    </row>
    <row r="10" spans="1:6" s="20" customFormat="1" ht="18" customHeight="1">
      <c r="A10" s="16" t="s">
        <v>15</v>
      </c>
      <c r="B10" s="17" t="s">
        <v>16</v>
      </c>
      <c r="C10" s="18" t="s">
        <v>17</v>
      </c>
      <c r="D10" s="93">
        <v>1</v>
      </c>
      <c r="E10" s="19"/>
      <c r="F10" s="124">
        <f>+E10*D10</f>
        <v>0</v>
      </c>
    </row>
    <row r="11" spans="1:6" ht="15.95" thickBot="1">
      <c r="A11" s="21"/>
      <c r="B11" s="201" t="s">
        <v>18</v>
      </c>
      <c r="C11" s="201"/>
      <c r="D11" s="201"/>
      <c r="E11" s="201"/>
      <c r="F11" s="125">
        <f>SUM(F9:F10)</f>
        <v>0</v>
      </c>
    </row>
    <row r="12" spans="1:6" s="20" customFormat="1" ht="15.6">
      <c r="A12" s="13">
        <v>2</v>
      </c>
      <c r="B12" s="14" t="s">
        <v>19</v>
      </c>
      <c r="C12" s="18"/>
      <c r="D12" s="93"/>
      <c r="E12" s="19"/>
      <c r="F12" s="124"/>
    </row>
    <row r="13" spans="1:6" s="20" customFormat="1" ht="16.5" customHeight="1">
      <c r="A13" s="16" t="s">
        <v>20</v>
      </c>
      <c r="B13" s="17" t="s">
        <v>21</v>
      </c>
      <c r="C13" s="18" t="s">
        <v>22</v>
      </c>
      <c r="D13" s="93">
        <v>2.96</v>
      </c>
      <c r="E13" s="22"/>
      <c r="F13" s="126">
        <f>+E13*D13</f>
        <v>0</v>
      </c>
    </row>
    <row r="14" spans="1:6" s="20" customFormat="1" ht="15.95" thickBot="1">
      <c r="A14" s="16"/>
      <c r="B14" s="201" t="s">
        <v>23</v>
      </c>
      <c r="C14" s="201"/>
      <c r="D14" s="201"/>
      <c r="E14" s="201"/>
      <c r="F14" s="125">
        <f>SUM(F13:F13)</f>
        <v>0</v>
      </c>
    </row>
    <row r="15" spans="1:6" s="3" customFormat="1" ht="17.25" customHeight="1">
      <c r="A15" s="24">
        <v>3</v>
      </c>
      <c r="B15" s="14" t="s">
        <v>24</v>
      </c>
      <c r="C15" s="25"/>
      <c r="D15" s="94"/>
      <c r="E15" s="25"/>
      <c r="F15" s="127"/>
    </row>
    <row r="16" spans="1:6" s="3" customFormat="1" ht="18" customHeight="1">
      <c r="A16" s="24" t="s">
        <v>25</v>
      </c>
      <c r="B16" s="34" t="s">
        <v>26</v>
      </c>
      <c r="C16" s="194"/>
      <c r="D16" s="194"/>
      <c r="E16" s="194"/>
      <c r="F16" s="195"/>
    </row>
    <row r="17" spans="1:6" s="3" customFormat="1" ht="17.25" customHeight="1">
      <c r="A17" s="24" t="s">
        <v>27</v>
      </c>
      <c r="B17" s="26" t="s">
        <v>28</v>
      </c>
      <c r="C17" s="194"/>
      <c r="D17" s="194"/>
      <c r="E17" s="194"/>
      <c r="F17" s="195"/>
    </row>
    <row r="18" spans="1:6" s="3" customFormat="1" ht="16.5" customHeight="1">
      <c r="A18" s="28" t="s">
        <v>29</v>
      </c>
      <c r="B18" s="29" t="s">
        <v>30</v>
      </c>
      <c r="C18" s="27" t="s">
        <v>31</v>
      </c>
      <c r="D18" s="30">
        <v>33.9</v>
      </c>
      <c r="E18" s="22"/>
      <c r="F18" s="126">
        <f>+E18*D18</f>
        <v>0</v>
      </c>
    </row>
    <row r="19" spans="1:6" s="3" customFormat="1" ht="18" customHeight="1">
      <c r="A19" s="28"/>
      <c r="B19" s="31" t="s">
        <v>32</v>
      </c>
      <c r="C19" s="32"/>
      <c r="D19" s="95"/>
      <c r="E19" s="33"/>
      <c r="F19" s="128">
        <f>SUM(F17:F18)</f>
        <v>0</v>
      </c>
    </row>
    <row r="20" spans="1:6" s="3" customFormat="1" ht="16.5" customHeight="1">
      <c r="A20" s="24">
        <v>4</v>
      </c>
      <c r="B20" s="14" t="s">
        <v>33</v>
      </c>
      <c r="C20" s="194"/>
      <c r="D20" s="194"/>
      <c r="E20" s="194"/>
      <c r="F20" s="195"/>
    </row>
    <row r="21" spans="1:6" s="3" customFormat="1" ht="18" customHeight="1">
      <c r="A21" s="24" t="s">
        <v>34</v>
      </c>
      <c r="B21" s="34" t="s">
        <v>35</v>
      </c>
      <c r="C21" s="194"/>
      <c r="D21" s="194"/>
      <c r="E21" s="194"/>
      <c r="F21" s="195"/>
    </row>
    <row r="22" spans="1:6" s="39" customFormat="1" ht="16.5" customHeight="1">
      <c r="A22" s="28" t="s">
        <v>36</v>
      </c>
      <c r="B22" s="36" t="s">
        <v>37</v>
      </c>
      <c r="C22" s="37" t="s">
        <v>31</v>
      </c>
      <c r="D22" s="96"/>
      <c r="E22" s="35"/>
      <c r="F22" s="129">
        <f>E22*D22</f>
        <v>0</v>
      </c>
    </row>
    <row r="23" spans="1:6" s="39" customFormat="1" ht="16.5" customHeight="1">
      <c r="A23" s="28" t="s">
        <v>38</v>
      </c>
      <c r="B23" s="36" t="s">
        <v>39</v>
      </c>
      <c r="C23" s="37" t="s">
        <v>31</v>
      </c>
      <c r="D23" s="97">
        <v>1.8169999999999999</v>
      </c>
      <c r="E23" s="35"/>
      <c r="F23" s="150">
        <f>E23*D23</f>
        <v>0</v>
      </c>
    </row>
    <row r="24" spans="1:6" s="39" customFormat="1" ht="16.5" customHeight="1">
      <c r="A24" s="28" t="s">
        <v>40</v>
      </c>
      <c r="B24" s="36" t="s">
        <v>41</v>
      </c>
      <c r="C24" s="37" t="s">
        <v>31</v>
      </c>
      <c r="D24" s="96"/>
      <c r="E24" s="35"/>
      <c r="F24" s="129">
        <f>E24*D24</f>
        <v>0</v>
      </c>
    </row>
    <row r="25" spans="1:6" s="39" customFormat="1" ht="16.5" customHeight="1">
      <c r="A25" s="28" t="s">
        <v>42</v>
      </c>
      <c r="B25" s="36" t="s">
        <v>43</v>
      </c>
      <c r="C25" s="37" t="s">
        <v>31</v>
      </c>
      <c r="D25" s="97">
        <v>2.4</v>
      </c>
      <c r="E25" s="35"/>
      <c r="F25" s="150">
        <f>E25*D25</f>
        <v>0</v>
      </c>
    </row>
    <row r="26" spans="1:6" s="39" customFormat="1" ht="16.5" customHeight="1">
      <c r="A26" s="28" t="s">
        <v>44</v>
      </c>
      <c r="B26" s="36" t="s">
        <v>45</v>
      </c>
      <c r="C26" s="37" t="s">
        <v>31</v>
      </c>
      <c r="D26" s="96">
        <v>5.89</v>
      </c>
      <c r="E26" s="35"/>
      <c r="F26" s="129">
        <f>E26*D26</f>
        <v>0</v>
      </c>
    </row>
    <row r="27" spans="1:6" s="3" customFormat="1" ht="16.5" customHeight="1">
      <c r="A27" s="24" t="s">
        <v>46</v>
      </c>
      <c r="B27" s="34" t="s">
        <v>47</v>
      </c>
      <c r="C27" s="194"/>
      <c r="D27" s="194"/>
      <c r="E27" s="194"/>
      <c r="F27" s="195"/>
    </row>
    <row r="28" spans="1:6" s="3" customFormat="1" ht="18" customHeight="1">
      <c r="A28" s="28" t="s">
        <v>46</v>
      </c>
      <c r="B28" s="29" t="s">
        <v>48</v>
      </c>
      <c r="C28" s="27" t="s">
        <v>49</v>
      </c>
      <c r="D28" s="98"/>
      <c r="E28" s="29"/>
      <c r="F28" s="124">
        <f>E28*D28</f>
        <v>0</v>
      </c>
    </row>
    <row r="29" spans="1:6" s="3" customFormat="1" ht="18" customHeight="1">
      <c r="A29" s="24" t="s">
        <v>50</v>
      </c>
      <c r="B29" s="34" t="s">
        <v>51</v>
      </c>
      <c r="C29" s="27"/>
      <c r="D29" s="99"/>
      <c r="E29" s="29"/>
      <c r="F29" s="121"/>
    </row>
    <row r="30" spans="1:6" s="39" customFormat="1" ht="16.5" customHeight="1">
      <c r="A30" s="28" t="s">
        <v>52</v>
      </c>
      <c r="B30" s="36" t="s">
        <v>53</v>
      </c>
      <c r="C30" s="37" t="s">
        <v>49</v>
      </c>
      <c r="D30" s="98"/>
      <c r="E30" s="29"/>
      <c r="F30" s="129">
        <f t="shared" ref="F30:F36" si="0">E30*D30</f>
        <v>0</v>
      </c>
    </row>
    <row r="31" spans="1:6" s="39" customFormat="1" ht="16.5" customHeight="1">
      <c r="A31" s="28" t="s">
        <v>54</v>
      </c>
      <c r="B31" s="36" t="s">
        <v>55</v>
      </c>
      <c r="C31" s="37" t="s">
        <v>49</v>
      </c>
      <c r="D31" s="98"/>
      <c r="E31" s="29"/>
      <c r="F31" s="129">
        <f t="shared" si="0"/>
        <v>0</v>
      </c>
    </row>
    <row r="32" spans="1:6" s="39" customFormat="1" ht="16.5" customHeight="1">
      <c r="A32" s="28" t="s">
        <v>56</v>
      </c>
      <c r="B32" s="36" t="s">
        <v>57</v>
      </c>
      <c r="C32" s="37" t="s">
        <v>49</v>
      </c>
      <c r="D32" s="96">
        <v>0</v>
      </c>
      <c r="E32" s="29"/>
      <c r="F32" s="129">
        <f t="shared" si="0"/>
        <v>0</v>
      </c>
    </row>
    <row r="33" spans="1:6" s="39" customFormat="1" ht="16.5" customHeight="1">
      <c r="A33" s="28" t="s">
        <v>58</v>
      </c>
      <c r="B33" s="36" t="s">
        <v>59</v>
      </c>
      <c r="C33" s="37" t="s">
        <v>49</v>
      </c>
      <c r="D33" s="96">
        <v>14.676</v>
      </c>
      <c r="E33" s="29"/>
      <c r="F33" s="129">
        <f t="shared" si="0"/>
        <v>0</v>
      </c>
    </row>
    <row r="34" spans="1:6" s="3" customFormat="1" ht="16.5" customHeight="1">
      <c r="A34" s="28" t="s">
        <v>60</v>
      </c>
      <c r="B34" s="29" t="s">
        <v>61</v>
      </c>
      <c r="C34" s="27" t="s">
        <v>49</v>
      </c>
      <c r="D34" s="30">
        <f>350.715*0.75</f>
        <v>263.03625</v>
      </c>
      <c r="E34" s="29"/>
      <c r="F34" s="126">
        <f t="shared" si="0"/>
        <v>0</v>
      </c>
    </row>
    <row r="35" spans="1:6" s="3" customFormat="1" ht="16.5" customHeight="1">
      <c r="A35" s="28" t="s">
        <v>62</v>
      </c>
      <c r="B35" s="29" t="s">
        <v>63</v>
      </c>
      <c r="C35" s="27" t="s">
        <v>49</v>
      </c>
      <c r="D35" s="30">
        <v>138</v>
      </c>
      <c r="E35" s="29"/>
      <c r="F35" s="126">
        <f t="shared" si="0"/>
        <v>0</v>
      </c>
    </row>
    <row r="36" spans="1:6" s="3" customFormat="1" ht="16.5" customHeight="1">
      <c r="A36" s="28" t="s">
        <v>64</v>
      </c>
      <c r="B36" s="29" t="s">
        <v>65</v>
      </c>
      <c r="C36" s="27" t="s">
        <v>49</v>
      </c>
      <c r="D36" s="30">
        <v>350.72</v>
      </c>
      <c r="E36" s="29"/>
      <c r="F36" s="126">
        <f t="shared" si="0"/>
        <v>0</v>
      </c>
    </row>
    <row r="37" spans="1:6" s="3" customFormat="1" ht="18" customHeight="1">
      <c r="A37" s="28"/>
      <c r="B37" s="31" t="s">
        <v>66</v>
      </c>
      <c r="C37" s="32"/>
      <c r="D37" s="95"/>
      <c r="E37" s="33"/>
      <c r="F37" s="128">
        <f>SUM(F22:F36)</f>
        <v>0</v>
      </c>
    </row>
    <row r="38" spans="1:6" s="3" customFormat="1" ht="11.25" customHeight="1" thickBot="1">
      <c r="A38" s="40"/>
      <c r="C38" s="151"/>
      <c r="D38" s="152"/>
      <c r="E38" s="41"/>
      <c r="F38" s="130"/>
    </row>
    <row r="39" spans="1:6" s="3" customFormat="1" ht="37.5" customHeight="1" thickBot="1">
      <c r="A39" s="167" t="s">
        <v>67</v>
      </c>
      <c r="B39" s="168"/>
      <c r="C39" s="168"/>
      <c r="D39" s="169"/>
      <c r="E39" s="170">
        <f>+F37+F19+F14+F11</f>
        <v>0</v>
      </c>
      <c r="F39" s="171"/>
    </row>
    <row r="40" spans="1:6" ht="14.45" thickBot="1">
      <c r="A40" s="188"/>
      <c r="B40" s="189"/>
      <c r="C40" s="189"/>
      <c r="D40" s="189"/>
      <c r="E40" s="189"/>
      <c r="F40" s="190"/>
    </row>
    <row r="41" spans="1:6" ht="23.25" customHeight="1">
      <c r="A41" s="42" t="s">
        <v>68</v>
      </c>
      <c r="B41" s="9" t="s">
        <v>69</v>
      </c>
      <c r="C41" s="10"/>
      <c r="D41" s="91"/>
      <c r="E41" s="10"/>
      <c r="F41" s="123"/>
    </row>
    <row r="42" spans="1:6" ht="3.75" customHeight="1" thickBot="1">
      <c r="A42" s="43"/>
      <c r="B42" s="44"/>
      <c r="C42" s="45"/>
      <c r="D42" s="100"/>
      <c r="E42" s="45"/>
      <c r="F42" s="133"/>
    </row>
    <row r="43" spans="1:6" ht="18">
      <c r="A43" s="46">
        <v>5</v>
      </c>
      <c r="B43" s="47" t="s">
        <v>70</v>
      </c>
      <c r="C43" s="48"/>
      <c r="D43" s="101"/>
      <c r="E43" s="48"/>
      <c r="F43" s="134"/>
    </row>
    <row r="44" spans="1:6" ht="15.6">
      <c r="A44" s="49" t="s">
        <v>71</v>
      </c>
      <c r="B44" s="36" t="s">
        <v>72</v>
      </c>
      <c r="C44" s="37"/>
      <c r="D44" s="102"/>
      <c r="E44" s="37"/>
      <c r="F44" s="122"/>
    </row>
    <row r="45" spans="1:6" ht="15.6">
      <c r="A45" s="49" t="s">
        <v>73</v>
      </c>
      <c r="B45" s="36" t="s">
        <v>74</v>
      </c>
      <c r="C45" s="37" t="s">
        <v>75</v>
      </c>
      <c r="D45" s="98">
        <v>10.97</v>
      </c>
      <c r="E45" s="38"/>
      <c r="F45" s="126">
        <f t="shared" ref="F45:F53" si="1">+E45*D45</f>
        <v>0</v>
      </c>
    </row>
    <row r="46" spans="1:6" ht="15.6">
      <c r="A46" s="49" t="s">
        <v>76</v>
      </c>
      <c r="B46" s="36" t="s">
        <v>77</v>
      </c>
      <c r="C46" s="37" t="s">
        <v>75</v>
      </c>
      <c r="D46" s="98">
        <v>18.72</v>
      </c>
      <c r="E46" s="38"/>
      <c r="F46" s="126">
        <f t="shared" si="1"/>
        <v>0</v>
      </c>
    </row>
    <row r="47" spans="1:6" ht="15.6">
      <c r="A47" s="49" t="s">
        <v>78</v>
      </c>
      <c r="B47" s="36" t="s">
        <v>79</v>
      </c>
      <c r="C47" s="37" t="s">
        <v>75</v>
      </c>
      <c r="D47" s="98">
        <v>26.11</v>
      </c>
      <c r="E47" s="38"/>
      <c r="F47" s="126">
        <f t="shared" si="1"/>
        <v>0</v>
      </c>
    </row>
    <row r="48" spans="1:6" ht="15.6">
      <c r="A48" s="49" t="s">
        <v>80</v>
      </c>
      <c r="B48" s="36" t="s">
        <v>81</v>
      </c>
      <c r="C48" s="37" t="s">
        <v>75</v>
      </c>
      <c r="D48" s="98">
        <v>13.94</v>
      </c>
      <c r="E48" s="38"/>
      <c r="F48" s="126">
        <f t="shared" si="1"/>
        <v>0</v>
      </c>
    </row>
    <row r="49" spans="1:6" ht="15.6">
      <c r="A49" s="49" t="s">
        <v>82</v>
      </c>
      <c r="B49" s="36" t="s">
        <v>83</v>
      </c>
      <c r="C49" s="37" t="s">
        <v>75</v>
      </c>
      <c r="D49" s="103">
        <v>2</v>
      </c>
      <c r="E49" s="38"/>
      <c r="F49" s="126">
        <f t="shared" si="1"/>
        <v>0</v>
      </c>
    </row>
    <row r="50" spans="1:6" ht="15.6">
      <c r="A50" s="49" t="s">
        <v>84</v>
      </c>
      <c r="B50" s="36" t="s">
        <v>85</v>
      </c>
      <c r="C50" s="37" t="s">
        <v>86</v>
      </c>
      <c r="D50" s="103">
        <v>3</v>
      </c>
      <c r="E50" s="38"/>
      <c r="F50" s="124">
        <f t="shared" si="1"/>
        <v>0</v>
      </c>
    </row>
    <row r="51" spans="1:6" ht="15.6">
      <c r="A51" s="49" t="s">
        <v>87</v>
      </c>
      <c r="B51" s="36" t="s">
        <v>88</v>
      </c>
      <c r="C51" s="37" t="s">
        <v>86</v>
      </c>
      <c r="D51" s="103">
        <v>6</v>
      </c>
      <c r="E51" s="38"/>
      <c r="F51" s="124">
        <f t="shared" si="1"/>
        <v>0</v>
      </c>
    </row>
    <row r="52" spans="1:6" ht="15.6">
      <c r="A52" s="49" t="s">
        <v>89</v>
      </c>
      <c r="B52" s="36" t="s">
        <v>90</v>
      </c>
      <c r="C52" s="37" t="s">
        <v>86</v>
      </c>
      <c r="D52" s="103">
        <v>2</v>
      </c>
      <c r="E52" s="38"/>
      <c r="F52" s="124">
        <f t="shared" si="1"/>
        <v>0</v>
      </c>
    </row>
    <row r="53" spans="1:6" ht="15.6">
      <c r="A53" s="49" t="s">
        <v>91</v>
      </c>
      <c r="B53" s="36" t="s">
        <v>92</v>
      </c>
      <c r="C53" s="37" t="s">
        <v>86</v>
      </c>
      <c r="D53" s="103">
        <v>1</v>
      </c>
      <c r="E53" s="50"/>
      <c r="F53" s="124">
        <f t="shared" si="1"/>
        <v>0</v>
      </c>
    </row>
    <row r="54" spans="1:6" ht="18.75" customHeight="1" thickBot="1">
      <c r="A54" s="135"/>
      <c r="B54" s="191" t="s">
        <v>93</v>
      </c>
      <c r="C54" s="192"/>
      <c r="D54" s="104"/>
      <c r="E54" s="52"/>
      <c r="F54" s="136">
        <f>SUM(F45:F53)</f>
        <v>0</v>
      </c>
    </row>
    <row r="55" spans="1:6" ht="6" customHeight="1" thickBot="1">
      <c r="A55" s="137"/>
      <c r="B55" s="53"/>
      <c r="C55" s="45"/>
      <c r="D55" s="100"/>
      <c r="E55" s="45"/>
      <c r="F55" s="138"/>
    </row>
    <row r="56" spans="1:6" ht="23.25" customHeight="1">
      <c r="A56" s="54">
        <v>6</v>
      </c>
      <c r="B56" s="47" t="s">
        <v>94</v>
      </c>
      <c r="C56" s="48"/>
      <c r="D56" s="101"/>
      <c r="E56" s="48"/>
      <c r="F56" s="134"/>
    </row>
    <row r="57" spans="1:6" ht="17.25" customHeight="1">
      <c r="A57" s="55">
        <v>6.1</v>
      </c>
      <c r="B57" s="56" t="s">
        <v>95</v>
      </c>
      <c r="C57" s="10"/>
      <c r="D57" s="91"/>
      <c r="E57" s="10"/>
      <c r="F57" s="139"/>
    </row>
    <row r="58" spans="1:6" ht="15.6">
      <c r="A58" s="49" t="s">
        <v>96</v>
      </c>
      <c r="B58" s="36" t="s">
        <v>97</v>
      </c>
      <c r="C58" s="37" t="s">
        <v>98</v>
      </c>
      <c r="D58" s="98">
        <v>120</v>
      </c>
      <c r="E58" s="23"/>
      <c r="F58" s="126">
        <f>+E58*D58</f>
        <v>0</v>
      </c>
    </row>
    <row r="59" spans="1:6" ht="15.6">
      <c r="A59" s="49" t="s">
        <v>99</v>
      </c>
      <c r="B59" s="36" t="s">
        <v>100</v>
      </c>
      <c r="C59" s="37" t="s">
        <v>98</v>
      </c>
      <c r="D59" s="98">
        <v>17</v>
      </c>
      <c r="E59" s="23"/>
      <c r="F59" s="126">
        <f>+E59*D59</f>
        <v>0</v>
      </c>
    </row>
    <row r="60" spans="1:6" ht="15.6">
      <c r="A60" s="49" t="s">
        <v>101</v>
      </c>
      <c r="B60" s="57" t="s">
        <v>102</v>
      </c>
      <c r="C60" s="58" t="s">
        <v>75</v>
      </c>
      <c r="D60" s="98">
        <v>252</v>
      </c>
      <c r="E60" s="23"/>
      <c r="F60" s="126">
        <f>+E60*D60</f>
        <v>0</v>
      </c>
    </row>
    <row r="61" spans="1:6" ht="15.6">
      <c r="A61" s="49" t="s">
        <v>103</v>
      </c>
      <c r="B61" s="57" t="s">
        <v>104</v>
      </c>
      <c r="C61" s="58" t="s">
        <v>75</v>
      </c>
      <c r="D61" s="105">
        <v>199</v>
      </c>
      <c r="E61" s="23"/>
      <c r="F61" s="126">
        <f t="shared" ref="F61:F64" si="2">+E61*D61</f>
        <v>0</v>
      </c>
    </row>
    <row r="62" spans="1:6" ht="15.6">
      <c r="A62" s="49" t="s">
        <v>105</v>
      </c>
      <c r="B62" s="57" t="s">
        <v>106</v>
      </c>
      <c r="C62" s="58" t="s">
        <v>86</v>
      </c>
      <c r="D62" s="105">
        <v>6</v>
      </c>
      <c r="E62" s="23"/>
      <c r="F62" s="126">
        <f t="shared" si="2"/>
        <v>0</v>
      </c>
    </row>
    <row r="63" spans="1:6" ht="15.6">
      <c r="A63" s="49" t="s">
        <v>107</v>
      </c>
      <c r="B63" s="59" t="s">
        <v>108</v>
      </c>
      <c r="C63" s="58" t="s">
        <v>75</v>
      </c>
      <c r="D63" s="105">
        <v>8</v>
      </c>
      <c r="E63" s="23"/>
      <c r="F63" s="126">
        <f t="shared" si="2"/>
        <v>0</v>
      </c>
    </row>
    <row r="64" spans="1:6" ht="15.6">
      <c r="A64" s="49" t="s">
        <v>109</v>
      </c>
      <c r="B64" s="59" t="s">
        <v>110</v>
      </c>
      <c r="C64" s="58" t="s">
        <v>86</v>
      </c>
      <c r="D64" s="105">
        <v>2</v>
      </c>
      <c r="E64" s="23"/>
      <c r="F64" s="126">
        <f t="shared" si="2"/>
        <v>0</v>
      </c>
    </row>
    <row r="65" spans="1:6" ht="15.6">
      <c r="A65" s="60"/>
      <c r="B65" s="193" t="s">
        <v>111</v>
      </c>
      <c r="C65" s="193"/>
      <c r="D65" s="106"/>
      <c r="E65" s="61"/>
      <c r="F65" s="125">
        <f>SUM(F58:F64)</f>
        <v>0</v>
      </c>
    </row>
    <row r="66" spans="1:6">
      <c r="A66" s="46">
        <v>7</v>
      </c>
      <c r="B66" s="56" t="s">
        <v>112</v>
      </c>
      <c r="C66" s="62"/>
      <c r="D66" s="107"/>
      <c r="E66" s="64"/>
      <c r="F66" s="140"/>
    </row>
    <row r="67" spans="1:6" ht="15.6">
      <c r="A67" s="49">
        <v>7.1</v>
      </c>
      <c r="B67" s="36" t="s">
        <v>113</v>
      </c>
      <c r="C67" s="36" t="s">
        <v>98</v>
      </c>
      <c r="D67" s="98">
        <v>138</v>
      </c>
      <c r="E67" s="23"/>
      <c r="F67" s="124">
        <f>+E67*D67</f>
        <v>0</v>
      </c>
    </row>
    <row r="68" spans="1:6" ht="15.6">
      <c r="A68" s="49">
        <v>7.2</v>
      </c>
      <c r="B68" s="36" t="s">
        <v>114</v>
      </c>
      <c r="C68" s="36" t="s">
        <v>75</v>
      </c>
      <c r="D68" s="98"/>
      <c r="E68" s="23"/>
      <c r="F68" s="124"/>
    </row>
    <row r="69" spans="1:6" ht="15.6">
      <c r="A69" s="49">
        <v>7.3</v>
      </c>
      <c r="B69" s="36" t="s">
        <v>115</v>
      </c>
      <c r="C69" s="36" t="s">
        <v>86</v>
      </c>
      <c r="D69" s="98">
        <v>3</v>
      </c>
      <c r="E69" s="23"/>
      <c r="F69" s="124">
        <f>+E69*D69</f>
        <v>0</v>
      </c>
    </row>
    <row r="70" spans="1:6" ht="15.95" thickBot="1">
      <c r="A70" s="49"/>
      <c r="B70" s="193" t="s">
        <v>116</v>
      </c>
      <c r="C70" s="193"/>
      <c r="D70" s="91"/>
      <c r="E70" s="10"/>
      <c r="F70" s="125">
        <f>+SUM(F67:F69)</f>
        <v>0</v>
      </c>
    </row>
    <row r="71" spans="1:6" ht="23.25" customHeight="1" thickBot="1">
      <c r="A71" s="65"/>
      <c r="B71" s="162" t="s">
        <v>117</v>
      </c>
      <c r="C71" s="163"/>
      <c r="D71" s="108"/>
      <c r="E71" s="67"/>
      <c r="F71" s="141">
        <f>+F70+F65</f>
        <v>0</v>
      </c>
    </row>
    <row r="72" spans="1:6" ht="12" customHeight="1" thickBot="1">
      <c r="A72" s="131"/>
      <c r="B72" s="1"/>
      <c r="C72" s="1"/>
      <c r="F72" s="132"/>
    </row>
    <row r="73" spans="1:6" ht="18">
      <c r="A73" s="54">
        <v>8</v>
      </c>
      <c r="B73" s="47" t="s">
        <v>118</v>
      </c>
      <c r="C73" s="48"/>
      <c r="D73" s="101"/>
      <c r="E73" s="48"/>
      <c r="F73" s="134"/>
    </row>
    <row r="74" spans="1:6" ht="17.25" customHeight="1">
      <c r="A74" s="55" t="s">
        <v>119</v>
      </c>
      <c r="B74" s="56" t="s">
        <v>120</v>
      </c>
      <c r="C74" s="63"/>
      <c r="D74" s="107"/>
      <c r="E74" s="63"/>
      <c r="F74" s="140"/>
    </row>
    <row r="75" spans="1:6" ht="17.25" customHeight="1">
      <c r="A75" s="49" t="s">
        <v>121</v>
      </c>
      <c r="B75" s="110" t="s">
        <v>122</v>
      </c>
      <c r="C75" s="50" t="s">
        <v>98</v>
      </c>
      <c r="D75" s="97">
        <v>6</v>
      </c>
      <c r="E75" s="70"/>
      <c r="F75" s="150">
        <f>+E75*D75</f>
        <v>0</v>
      </c>
    </row>
    <row r="76" spans="1:6" ht="17.25" customHeight="1" thickBot="1">
      <c r="A76" s="49" t="s">
        <v>123</v>
      </c>
      <c r="B76" s="110" t="s">
        <v>124</v>
      </c>
      <c r="C76" s="50" t="s">
        <v>86</v>
      </c>
      <c r="D76" s="97">
        <v>1</v>
      </c>
      <c r="E76" s="70"/>
      <c r="F76" s="150">
        <f>+E75*D76</f>
        <v>0</v>
      </c>
    </row>
    <row r="77" spans="1:6" ht="17.25" customHeight="1" thickBot="1">
      <c r="A77" s="8"/>
      <c r="B77" s="162" t="s">
        <v>125</v>
      </c>
      <c r="C77" s="163"/>
      <c r="D77" s="91"/>
      <c r="E77" s="70"/>
      <c r="F77" s="125">
        <f>SUM(F75:F76)</f>
        <v>0</v>
      </c>
    </row>
    <row r="78" spans="1:6" ht="17.25" customHeight="1">
      <c r="A78" s="55" t="s">
        <v>126</v>
      </c>
      <c r="B78" s="56" t="s">
        <v>127</v>
      </c>
      <c r="C78" s="63"/>
      <c r="D78" s="107"/>
      <c r="E78" s="153"/>
      <c r="F78" s="140"/>
    </row>
    <row r="79" spans="1:6" s="71" customFormat="1" ht="18.75" customHeight="1">
      <c r="A79" s="68" t="s">
        <v>128</v>
      </c>
      <c r="B79" s="69" t="s">
        <v>129</v>
      </c>
      <c r="C79" s="69" t="s">
        <v>98</v>
      </c>
      <c r="D79" s="111">
        <f>82.535*2</f>
        <v>165.07</v>
      </c>
      <c r="E79" s="70"/>
      <c r="F79" s="142">
        <f>+E79*D79</f>
        <v>0</v>
      </c>
    </row>
    <row r="80" spans="1:6" s="71" customFormat="1" ht="17.25" customHeight="1" thickBot="1">
      <c r="A80" s="68" t="s">
        <v>130</v>
      </c>
      <c r="B80" s="72" t="s">
        <v>131</v>
      </c>
      <c r="C80" s="72" t="s">
        <v>98</v>
      </c>
      <c r="D80" s="112">
        <v>82.534999999999997</v>
      </c>
      <c r="E80" s="70"/>
      <c r="F80" s="142">
        <f>+E80*D80</f>
        <v>0</v>
      </c>
    </row>
    <row r="81" spans="1:6" s="71" customFormat="1" ht="17.25" customHeight="1" thickBot="1">
      <c r="A81" s="68"/>
      <c r="B81" s="162" t="s">
        <v>132</v>
      </c>
      <c r="C81" s="163"/>
      <c r="D81" s="112"/>
      <c r="E81" s="35"/>
      <c r="F81" s="125">
        <f>+F79+F80</f>
        <v>0</v>
      </c>
    </row>
    <row r="82" spans="1:6" ht="17.25" customHeight="1">
      <c r="A82" s="55" t="s">
        <v>133</v>
      </c>
      <c r="B82" s="56" t="s">
        <v>134</v>
      </c>
      <c r="C82" s="63"/>
      <c r="D82" s="107"/>
      <c r="E82" s="63"/>
      <c r="F82" s="140"/>
    </row>
    <row r="83" spans="1:6" ht="17.25" customHeight="1">
      <c r="A83" s="49" t="s">
        <v>135</v>
      </c>
      <c r="B83" s="74" t="s">
        <v>136</v>
      </c>
      <c r="C83" s="75" t="s">
        <v>75</v>
      </c>
      <c r="D83" s="113">
        <v>7.3</v>
      </c>
      <c r="E83" s="50"/>
      <c r="F83" s="144">
        <f>+E83*D83</f>
        <v>0</v>
      </c>
    </row>
    <row r="84" spans="1:6" ht="17.25" customHeight="1" thickBot="1">
      <c r="A84" s="49" t="s">
        <v>137</v>
      </c>
      <c r="B84" s="74" t="s">
        <v>138</v>
      </c>
      <c r="C84" s="75" t="s">
        <v>75</v>
      </c>
      <c r="D84" s="113">
        <v>2.35</v>
      </c>
      <c r="E84" s="50"/>
      <c r="F84" s="144">
        <f>+E84*D84</f>
        <v>0</v>
      </c>
    </row>
    <row r="85" spans="1:6" ht="17.25" customHeight="1" thickBot="1">
      <c r="A85" s="11"/>
      <c r="B85" s="162" t="s">
        <v>132</v>
      </c>
      <c r="C85" s="163"/>
      <c r="D85" s="107"/>
      <c r="E85" s="63"/>
      <c r="F85" s="143">
        <f>SUM(F83:F84)</f>
        <v>0</v>
      </c>
    </row>
    <row r="86" spans="1:6" ht="17.25" customHeight="1">
      <c r="A86" s="55" t="s">
        <v>139</v>
      </c>
      <c r="B86" s="56" t="s">
        <v>140</v>
      </c>
      <c r="C86" s="63"/>
      <c r="D86" s="107"/>
      <c r="E86" s="63"/>
      <c r="F86" s="140"/>
    </row>
    <row r="87" spans="1:6" s="3" customFormat="1" ht="17.25" customHeight="1">
      <c r="A87" s="49" t="s">
        <v>141</v>
      </c>
      <c r="B87" s="76" t="s">
        <v>142</v>
      </c>
      <c r="C87" s="77" t="s">
        <v>86</v>
      </c>
      <c r="D87" s="114">
        <v>7</v>
      </c>
      <c r="E87" s="35"/>
      <c r="F87" s="148">
        <f>+E87*D87</f>
        <v>0</v>
      </c>
    </row>
    <row r="88" spans="1:6" s="3" customFormat="1" ht="17.25" customHeight="1">
      <c r="A88" s="49" t="s">
        <v>143</v>
      </c>
      <c r="B88" s="76" t="s">
        <v>144</v>
      </c>
      <c r="C88" s="77" t="s">
        <v>86</v>
      </c>
      <c r="D88" s="114">
        <v>5</v>
      </c>
      <c r="E88" s="50"/>
      <c r="F88" s="148">
        <f t="shared" ref="F88:F90" si="3">+E88*D88</f>
        <v>0</v>
      </c>
    </row>
    <row r="89" spans="1:6" s="3" customFormat="1" ht="17.25" customHeight="1">
      <c r="A89" s="49" t="s">
        <v>145</v>
      </c>
      <c r="B89" s="76" t="s">
        <v>146</v>
      </c>
      <c r="C89" s="77" t="s">
        <v>86</v>
      </c>
      <c r="D89" s="115">
        <v>1</v>
      </c>
      <c r="E89" s="50"/>
      <c r="F89" s="148">
        <f t="shared" si="3"/>
        <v>0</v>
      </c>
    </row>
    <row r="90" spans="1:6" s="3" customFormat="1" ht="17.25" customHeight="1" thickBot="1">
      <c r="A90" s="49" t="s">
        <v>147</v>
      </c>
      <c r="B90" s="76" t="s">
        <v>148</v>
      </c>
      <c r="C90" s="77" t="s">
        <v>86</v>
      </c>
      <c r="D90" s="115">
        <v>1</v>
      </c>
      <c r="E90" s="50"/>
      <c r="F90" s="148">
        <f t="shared" si="3"/>
        <v>0</v>
      </c>
    </row>
    <row r="91" spans="1:6" ht="17.25" customHeight="1" thickBot="1">
      <c r="A91" s="8"/>
      <c r="B91" s="162" t="s">
        <v>149</v>
      </c>
      <c r="C91" s="163"/>
      <c r="D91" s="91"/>
      <c r="E91" s="10"/>
      <c r="F91" s="143">
        <f>SUM(F87:F90)</f>
        <v>0</v>
      </c>
    </row>
    <row r="92" spans="1:6" ht="23.25" customHeight="1" thickBot="1">
      <c r="A92" s="65"/>
      <c r="B92" s="162" t="s">
        <v>150</v>
      </c>
      <c r="C92" s="163"/>
      <c r="D92" s="108"/>
      <c r="E92" s="67"/>
      <c r="F92" s="141">
        <f>F85+F81+F77+F91</f>
        <v>0</v>
      </c>
    </row>
    <row r="93" spans="1:6" ht="14.45" thickBot="1">
      <c r="A93" s="135"/>
      <c r="B93" s="78"/>
      <c r="C93" s="51"/>
      <c r="D93" s="104"/>
      <c r="E93" s="51"/>
      <c r="F93" s="139"/>
    </row>
    <row r="94" spans="1:6" ht="18">
      <c r="A94" s="54">
        <v>9</v>
      </c>
      <c r="B94" s="47" t="s">
        <v>151</v>
      </c>
      <c r="C94" s="48"/>
      <c r="D94" s="101"/>
      <c r="E94" s="48"/>
      <c r="F94" s="134"/>
    </row>
    <row r="95" spans="1:6" ht="15.6">
      <c r="A95" s="49" t="s">
        <v>152</v>
      </c>
      <c r="B95" s="79" t="s">
        <v>153</v>
      </c>
      <c r="C95" s="80" t="s">
        <v>98</v>
      </c>
      <c r="D95" s="116">
        <v>27.2</v>
      </c>
      <c r="E95" s="38"/>
      <c r="F95" s="146">
        <f>+E95*D95</f>
        <v>0</v>
      </c>
    </row>
    <row r="96" spans="1:6" ht="15.6">
      <c r="A96" s="49" t="s">
        <v>154</v>
      </c>
      <c r="B96" s="79" t="s">
        <v>155</v>
      </c>
      <c r="C96" s="80" t="s">
        <v>98</v>
      </c>
      <c r="D96" s="116">
        <f>138-27.2+21.6+33.2</f>
        <v>165.60000000000002</v>
      </c>
      <c r="E96" s="38"/>
      <c r="F96" s="146">
        <f t="shared" ref="F96:F98" si="4">+E96*D96</f>
        <v>0</v>
      </c>
    </row>
    <row r="97" spans="1:6" s="71" customFormat="1" ht="15.6">
      <c r="A97" s="68" t="s">
        <v>156</v>
      </c>
      <c r="B97" s="81" t="s">
        <v>157</v>
      </c>
      <c r="C97" s="73" t="s">
        <v>98</v>
      </c>
      <c r="D97" s="112">
        <v>132</v>
      </c>
      <c r="E97" s="38"/>
      <c r="F97" s="146">
        <f t="shared" si="4"/>
        <v>0</v>
      </c>
    </row>
    <row r="98" spans="1:6" ht="15.95" thickBot="1">
      <c r="A98" s="49" t="s">
        <v>158</v>
      </c>
      <c r="B98" s="79" t="s">
        <v>159</v>
      </c>
      <c r="C98" s="80" t="s">
        <v>75</v>
      </c>
      <c r="D98" s="116">
        <v>127.65</v>
      </c>
      <c r="E98" s="38"/>
      <c r="F98" s="146">
        <f t="shared" si="4"/>
        <v>0</v>
      </c>
    </row>
    <row r="99" spans="1:6" ht="23.25" customHeight="1" thickBot="1">
      <c r="A99" s="65"/>
      <c r="B99" s="162" t="s">
        <v>150</v>
      </c>
      <c r="C99" s="163"/>
      <c r="D99" s="108"/>
      <c r="E99" s="67"/>
      <c r="F99" s="141">
        <f>SUM(F95:F98)</f>
        <v>0</v>
      </c>
    </row>
    <row r="100" spans="1:6" ht="14.45" thickBot="1">
      <c r="A100" s="185"/>
      <c r="B100" s="179"/>
      <c r="C100" s="51"/>
      <c r="D100" s="104"/>
      <c r="E100" s="51"/>
      <c r="F100" s="139"/>
    </row>
    <row r="101" spans="1:6" ht="20.25" customHeight="1">
      <c r="A101" s="54">
        <v>10</v>
      </c>
      <c r="B101" s="82" t="s">
        <v>160</v>
      </c>
      <c r="C101" s="63"/>
      <c r="D101" s="107"/>
      <c r="E101" s="63"/>
      <c r="F101" s="140"/>
    </row>
    <row r="102" spans="1:6" s="3" customFormat="1" ht="18" customHeight="1">
      <c r="A102" s="49" t="s">
        <v>161</v>
      </c>
      <c r="B102" s="76" t="s">
        <v>162</v>
      </c>
      <c r="C102" s="77" t="s">
        <v>86</v>
      </c>
      <c r="D102" s="114">
        <v>2</v>
      </c>
      <c r="E102" s="50"/>
      <c r="F102" s="145">
        <f>+E102*D102</f>
        <v>0</v>
      </c>
    </row>
    <row r="103" spans="1:6" s="3" customFormat="1" ht="35.25" customHeight="1">
      <c r="A103" s="49" t="s">
        <v>163</v>
      </c>
      <c r="B103" s="76" t="s">
        <v>164</v>
      </c>
      <c r="C103" s="77" t="s">
        <v>75</v>
      </c>
      <c r="D103" s="114">
        <v>16</v>
      </c>
      <c r="E103" s="50"/>
      <c r="F103" s="145">
        <f t="shared" ref="F103:F106" si="5">+E103*D103</f>
        <v>0</v>
      </c>
    </row>
    <row r="104" spans="1:6" s="3" customFormat="1" ht="18" customHeight="1">
      <c r="A104" s="49" t="s">
        <v>165</v>
      </c>
      <c r="B104" s="76" t="s">
        <v>166</v>
      </c>
      <c r="C104" s="77" t="s">
        <v>86</v>
      </c>
      <c r="D104" s="114">
        <v>2</v>
      </c>
      <c r="E104" s="50"/>
      <c r="F104" s="145">
        <f t="shared" si="5"/>
        <v>0</v>
      </c>
    </row>
    <row r="105" spans="1:6" s="3" customFormat="1" ht="18" customHeight="1">
      <c r="A105" s="49" t="s">
        <v>167</v>
      </c>
      <c r="B105" s="76" t="s">
        <v>168</v>
      </c>
      <c r="C105" s="77" t="s">
        <v>86</v>
      </c>
      <c r="D105" s="114">
        <v>1</v>
      </c>
      <c r="E105" s="50"/>
      <c r="F105" s="145">
        <f t="shared" si="5"/>
        <v>0</v>
      </c>
    </row>
    <row r="106" spans="1:6" s="3" customFormat="1" ht="31.5" thickBot="1">
      <c r="A106" s="49" t="s">
        <v>169</v>
      </c>
      <c r="B106" s="76" t="s">
        <v>170</v>
      </c>
      <c r="C106" s="77" t="s">
        <v>86</v>
      </c>
      <c r="D106" s="114">
        <v>1</v>
      </c>
      <c r="E106" s="50"/>
      <c r="F106" s="145">
        <f t="shared" si="5"/>
        <v>0</v>
      </c>
    </row>
    <row r="107" spans="1:6" s="3" customFormat="1" ht="18" thickBot="1">
      <c r="A107" s="147"/>
      <c r="B107" s="162" t="s">
        <v>171</v>
      </c>
      <c r="C107" s="163"/>
      <c r="D107" s="114"/>
      <c r="E107" s="77"/>
      <c r="F107" s="141">
        <f>SUM(F102:F106)</f>
        <v>0</v>
      </c>
    </row>
    <row r="108" spans="1:6" ht="8.25" customHeight="1" thickBot="1">
      <c r="A108" s="186"/>
      <c r="B108" s="187"/>
      <c r="C108" s="45"/>
      <c r="D108" s="100"/>
      <c r="E108" s="45"/>
      <c r="F108" s="133"/>
    </row>
    <row r="109" spans="1:6" ht="20.25" customHeight="1">
      <c r="A109" s="54">
        <v>11</v>
      </c>
      <c r="B109" s="47" t="s">
        <v>172</v>
      </c>
      <c r="C109" s="48"/>
      <c r="D109" s="101"/>
      <c r="E109" s="48"/>
      <c r="F109" s="134"/>
    </row>
    <row r="110" spans="1:6" ht="20.25" customHeight="1">
      <c r="A110" s="49" t="s">
        <v>173</v>
      </c>
      <c r="B110" s="76" t="s">
        <v>174</v>
      </c>
      <c r="C110" s="51" t="s">
        <v>175</v>
      </c>
      <c r="D110" s="104">
        <v>1</v>
      </c>
      <c r="E110" s="51"/>
      <c r="F110" s="145">
        <f>+E110*D110</f>
        <v>0</v>
      </c>
    </row>
    <row r="111" spans="1:6" s="3" customFormat="1" ht="15.6">
      <c r="A111" s="49" t="s">
        <v>176</v>
      </c>
      <c r="B111" s="76" t="s">
        <v>177</v>
      </c>
      <c r="C111" s="77" t="s">
        <v>86</v>
      </c>
      <c r="D111" s="114">
        <v>4</v>
      </c>
      <c r="E111" s="51"/>
      <c r="F111" s="145">
        <f t="shared" ref="F111:F115" si="6">+E111*D111</f>
        <v>0</v>
      </c>
    </row>
    <row r="112" spans="1:6" s="3" customFormat="1" ht="30.95">
      <c r="A112" s="49" t="s">
        <v>178</v>
      </c>
      <c r="B112" s="76" t="s">
        <v>179</v>
      </c>
      <c r="C112" s="77" t="s">
        <v>86</v>
      </c>
      <c r="D112" s="114">
        <v>3</v>
      </c>
      <c r="E112" s="51"/>
      <c r="F112" s="145">
        <f t="shared" si="6"/>
        <v>0</v>
      </c>
    </row>
    <row r="113" spans="1:6" s="3" customFormat="1" ht="15.6">
      <c r="A113" s="49" t="s">
        <v>180</v>
      </c>
      <c r="B113" s="76" t="s">
        <v>181</v>
      </c>
      <c r="C113" s="77" t="s">
        <v>86</v>
      </c>
      <c r="D113" s="114">
        <v>1</v>
      </c>
      <c r="E113" s="51"/>
      <c r="F113" s="145">
        <f t="shared" si="6"/>
        <v>0</v>
      </c>
    </row>
    <row r="114" spans="1:6" s="3" customFormat="1" ht="15.6">
      <c r="A114" s="49" t="s">
        <v>182</v>
      </c>
      <c r="B114" s="76" t="s">
        <v>183</v>
      </c>
      <c r="C114" s="77" t="s">
        <v>86</v>
      </c>
      <c r="D114" s="114">
        <v>3</v>
      </c>
      <c r="E114" s="51"/>
      <c r="F114" s="145">
        <f t="shared" si="6"/>
        <v>0</v>
      </c>
    </row>
    <row r="115" spans="1:6" s="84" customFormat="1" ht="15.95" thickBot="1">
      <c r="A115" s="49" t="s">
        <v>184</v>
      </c>
      <c r="B115" s="74" t="s">
        <v>185</v>
      </c>
      <c r="C115" s="75" t="s">
        <v>86</v>
      </c>
      <c r="D115" s="113">
        <v>3</v>
      </c>
      <c r="E115" s="51"/>
      <c r="F115" s="145">
        <f t="shared" si="6"/>
        <v>0</v>
      </c>
    </row>
    <row r="116" spans="1:6" ht="19.5" customHeight="1" thickBot="1">
      <c r="A116" s="65"/>
      <c r="B116" s="162" t="s">
        <v>186</v>
      </c>
      <c r="C116" s="163"/>
      <c r="D116" s="108"/>
      <c r="E116" s="66"/>
      <c r="F116" s="141">
        <f>SUM(F110:F115)</f>
        <v>0</v>
      </c>
    </row>
    <row r="117" spans="1:6" ht="9.75" customHeight="1" thickBot="1">
      <c r="A117" s="185"/>
      <c r="B117" s="179"/>
      <c r="C117" s="51"/>
      <c r="D117" s="104"/>
      <c r="E117" s="51"/>
      <c r="F117" s="139"/>
    </row>
    <row r="118" spans="1:6" ht="18" thickBot="1">
      <c r="A118" s="8"/>
      <c r="B118" s="162" t="s">
        <v>187</v>
      </c>
      <c r="C118" s="163"/>
      <c r="D118" s="91"/>
      <c r="E118" s="50"/>
      <c r="F118" s="141"/>
    </row>
    <row r="119" spans="1:6" ht="9" customHeight="1" thickBot="1">
      <c r="A119" s="8"/>
      <c r="B119" s="85"/>
      <c r="C119" s="10"/>
      <c r="D119" s="91"/>
      <c r="E119" s="50"/>
      <c r="F119" s="123"/>
    </row>
    <row r="120" spans="1:6" ht="20.25" customHeight="1">
      <c r="A120" s="54">
        <v>12</v>
      </c>
      <c r="B120" s="82" t="s">
        <v>188</v>
      </c>
      <c r="C120" s="63"/>
      <c r="D120" s="107"/>
      <c r="E120" s="83"/>
      <c r="F120" s="140"/>
    </row>
    <row r="121" spans="1:6" s="3" customFormat="1" ht="17.25" customHeight="1">
      <c r="A121" s="49" t="s">
        <v>189</v>
      </c>
      <c r="B121" s="76" t="s">
        <v>190</v>
      </c>
      <c r="C121" s="77"/>
      <c r="D121" s="114"/>
      <c r="E121" s="38"/>
      <c r="F121" s="148"/>
    </row>
    <row r="122" spans="1:6" s="3" customFormat="1" ht="17.25" customHeight="1">
      <c r="A122" s="49" t="s">
        <v>191</v>
      </c>
      <c r="B122" s="76" t="s">
        <v>192</v>
      </c>
      <c r="C122" s="77" t="s">
        <v>98</v>
      </c>
      <c r="D122" s="114">
        <v>350.72</v>
      </c>
      <c r="E122" s="38"/>
      <c r="F122" s="148">
        <f>+E122*D122</f>
        <v>0</v>
      </c>
    </row>
    <row r="123" spans="1:6" s="3" customFormat="1" ht="17.25" customHeight="1">
      <c r="A123" s="49" t="s">
        <v>193</v>
      </c>
      <c r="B123" s="76" t="s">
        <v>194</v>
      </c>
      <c r="C123" s="77" t="s">
        <v>98</v>
      </c>
      <c r="D123" s="114">
        <v>138</v>
      </c>
      <c r="E123" s="38"/>
      <c r="F123" s="148">
        <f t="shared" ref="F123:F124" si="7">+E123*D123</f>
        <v>0</v>
      </c>
    </row>
    <row r="124" spans="1:6" s="3" customFormat="1" ht="17.25" customHeight="1" thickBot="1">
      <c r="A124" s="49" t="s">
        <v>15</v>
      </c>
      <c r="B124" s="76" t="s">
        <v>195</v>
      </c>
      <c r="C124" s="77" t="s">
        <v>98</v>
      </c>
      <c r="D124" s="114">
        <f>D36</f>
        <v>350.72</v>
      </c>
      <c r="E124" s="38"/>
      <c r="F124" s="148">
        <f t="shared" si="7"/>
        <v>0</v>
      </c>
    </row>
    <row r="125" spans="1:6" ht="18" thickBot="1">
      <c r="A125" s="8"/>
      <c r="B125" s="162" t="s">
        <v>196</v>
      </c>
      <c r="C125" s="163"/>
      <c r="D125" s="91"/>
      <c r="E125" s="10"/>
      <c r="F125" s="141">
        <f>SUM(F122:F124)</f>
        <v>0</v>
      </c>
    </row>
    <row r="126" spans="1:6" ht="14.45" thickBot="1">
      <c r="A126" s="8"/>
      <c r="B126" s="85"/>
      <c r="C126" s="10"/>
      <c r="D126" s="91"/>
      <c r="E126" s="10"/>
      <c r="F126" s="123"/>
    </row>
    <row r="127" spans="1:6" s="86" customFormat="1" ht="18">
      <c r="A127" s="54">
        <v>13</v>
      </c>
      <c r="B127" s="82" t="s">
        <v>197</v>
      </c>
      <c r="C127" s="63"/>
      <c r="D127" s="107"/>
      <c r="E127" s="63"/>
      <c r="F127" s="140"/>
    </row>
    <row r="128" spans="1:6" s="3" customFormat="1" ht="15.6">
      <c r="A128" s="49" t="s">
        <v>198</v>
      </c>
      <c r="B128" s="76" t="s">
        <v>199</v>
      </c>
      <c r="C128" s="77" t="s">
        <v>86</v>
      </c>
      <c r="D128" s="115">
        <v>5</v>
      </c>
      <c r="E128" s="87"/>
      <c r="F128" s="145">
        <f>+E128*D128</f>
        <v>0</v>
      </c>
    </row>
    <row r="129" spans="1:6" s="3" customFormat="1" ht="15.6">
      <c r="A129" s="49" t="s">
        <v>200</v>
      </c>
      <c r="B129" s="76" t="s">
        <v>201</v>
      </c>
      <c r="C129" s="77" t="s">
        <v>86</v>
      </c>
      <c r="D129" s="115">
        <v>7</v>
      </c>
      <c r="E129" s="87"/>
      <c r="F129" s="145">
        <f t="shared" ref="F129:F135" si="8">+E129*D129</f>
        <v>0</v>
      </c>
    </row>
    <row r="130" spans="1:6" s="3" customFormat="1" ht="15.6">
      <c r="A130" s="49" t="s">
        <v>202</v>
      </c>
      <c r="B130" s="76" t="s">
        <v>203</v>
      </c>
      <c r="C130" s="77" t="s">
        <v>86</v>
      </c>
      <c r="D130" s="115">
        <v>7</v>
      </c>
      <c r="E130" s="87"/>
      <c r="F130" s="145">
        <f t="shared" si="8"/>
        <v>0</v>
      </c>
    </row>
    <row r="131" spans="1:6" s="3" customFormat="1" ht="15.6">
      <c r="A131" s="49" t="s">
        <v>204</v>
      </c>
      <c r="B131" s="76" t="s">
        <v>205</v>
      </c>
      <c r="C131" s="77" t="s">
        <v>86</v>
      </c>
      <c r="D131" s="115">
        <v>1</v>
      </c>
      <c r="E131" s="87"/>
      <c r="F131" s="145">
        <f t="shared" si="8"/>
        <v>0</v>
      </c>
    </row>
    <row r="132" spans="1:6" s="3" customFormat="1" ht="15.6">
      <c r="A132" s="49" t="s">
        <v>206</v>
      </c>
      <c r="B132" s="76" t="s">
        <v>207</v>
      </c>
      <c r="C132" s="77" t="s">
        <v>86</v>
      </c>
      <c r="D132" s="115">
        <v>1</v>
      </c>
      <c r="E132" s="87"/>
      <c r="F132" s="145">
        <f t="shared" si="8"/>
        <v>0</v>
      </c>
    </row>
    <row r="133" spans="1:6" s="3" customFormat="1" ht="15.6">
      <c r="A133" s="49" t="s">
        <v>208</v>
      </c>
      <c r="B133" s="76" t="s">
        <v>209</v>
      </c>
      <c r="C133" s="77" t="s">
        <v>86</v>
      </c>
      <c r="D133" s="115">
        <v>1</v>
      </c>
      <c r="E133" s="87"/>
      <c r="F133" s="145">
        <f t="shared" si="8"/>
        <v>0</v>
      </c>
    </row>
    <row r="134" spans="1:6" s="3" customFormat="1" ht="15.6">
      <c r="A134" s="49" t="s">
        <v>210</v>
      </c>
      <c r="B134" s="76" t="s">
        <v>211</v>
      </c>
      <c r="C134" s="77" t="s">
        <v>86</v>
      </c>
      <c r="D134" s="115">
        <v>1</v>
      </c>
      <c r="E134" s="87"/>
      <c r="F134" s="145">
        <f t="shared" si="8"/>
        <v>0</v>
      </c>
    </row>
    <row r="135" spans="1:6" s="3" customFormat="1" ht="15.95" thickBot="1">
      <c r="A135" s="49" t="s">
        <v>212</v>
      </c>
      <c r="B135" s="76" t="s">
        <v>213</v>
      </c>
      <c r="C135" s="77" t="s">
        <v>86</v>
      </c>
      <c r="D135" s="115">
        <v>17</v>
      </c>
      <c r="E135" s="87"/>
      <c r="F135" s="145">
        <f t="shared" si="8"/>
        <v>0</v>
      </c>
    </row>
    <row r="136" spans="1:6" ht="18" thickBot="1">
      <c r="A136" s="8"/>
      <c r="B136" s="162" t="s">
        <v>214</v>
      </c>
      <c r="C136" s="163"/>
      <c r="D136" s="91"/>
      <c r="E136" s="10"/>
      <c r="F136" s="141">
        <f>SUM(F128:F135)</f>
        <v>0</v>
      </c>
    </row>
    <row r="137" spans="1:6" ht="5.25" customHeight="1" thickBot="1">
      <c r="A137" s="137"/>
      <c r="B137" s="53"/>
      <c r="C137" s="45"/>
      <c r="D137" s="100"/>
      <c r="E137" s="45"/>
      <c r="F137" s="133"/>
    </row>
    <row r="138" spans="1:6" ht="18">
      <c r="A138" s="54">
        <v>14</v>
      </c>
      <c r="B138" s="47" t="s">
        <v>215</v>
      </c>
      <c r="C138" s="48"/>
      <c r="D138" s="101"/>
      <c r="E138" s="48"/>
      <c r="F138" s="134"/>
    </row>
    <row r="139" spans="1:6" s="3" customFormat="1" ht="17.25" customHeight="1">
      <c r="A139" s="49" t="s">
        <v>216</v>
      </c>
      <c r="B139" s="76" t="s">
        <v>217</v>
      </c>
      <c r="C139" s="77" t="s">
        <v>218</v>
      </c>
      <c r="D139" s="115">
        <v>30.98</v>
      </c>
      <c r="E139" s="50"/>
      <c r="F139" s="145">
        <f>+E139*D139</f>
        <v>0</v>
      </c>
    </row>
    <row r="140" spans="1:6" s="3" customFormat="1" ht="17.25" customHeight="1">
      <c r="A140" s="49" t="s">
        <v>219</v>
      </c>
      <c r="B140" s="76" t="s">
        <v>220</v>
      </c>
      <c r="C140" s="77" t="s">
        <v>22</v>
      </c>
      <c r="D140" s="115">
        <v>10.11</v>
      </c>
      <c r="E140" s="50"/>
      <c r="F140" s="145">
        <f t="shared" ref="F140:F144" si="9">+E140*D140</f>
        <v>0</v>
      </c>
    </row>
    <row r="141" spans="1:6" s="3" customFormat="1" ht="17.25" customHeight="1">
      <c r="A141" s="49" t="s">
        <v>221</v>
      </c>
      <c r="B141" s="76" t="s">
        <v>222</v>
      </c>
      <c r="C141" s="77" t="s">
        <v>22</v>
      </c>
      <c r="D141" s="115">
        <v>2.96</v>
      </c>
      <c r="E141" s="50"/>
      <c r="F141" s="145">
        <f t="shared" si="9"/>
        <v>0</v>
      </c>
    </row>
    <row r="142" spans="1:6" s="3" customFormat="1" ht="17.25" customHeight="1">
      <c r="A142" s="49" t="s">
        <v>223</v>
      </c>
      <c r="B142" s="76" t="s">
        <v>224</v>
      </c>
      <c r="C142" s="77" t="s">
        <v>22</v>
      </c>
      <c r="D142" s="115">
        <v>5.3</v>
      </c>
      <c r="E142" s="50"/>
      <c r="F142" s="145">
        <f t="shared" si="9"/>
        <v>0</v>
      </c>
    </row>
    <row r="143" spans="1:6" s="3" customFormat="1" ht="17.25" customHeight="1">
      <c r="A143" s="49" t="s">
        <v>225</v>
      </c>
      <c r="B143" s="76" t="s">
        <v>226</v>
      </c>
      <c r="C143" s="77" t="s">
        <v>86</v>
      </c>
      <c r="D143" s="115">
        <v>8</v>
      </c>
      <c r="E143" s="50"/>
      <c r="F143" s="145">
        <f t="shared" si="9"/>
        <v>0</v>
      </c>
    </row>
    <row r="144" spans="1:6" s="3" customFormat="1" ht="17.25" customHeight="1" thickBot="1">
      <c r="A144" s="49" t="s">
        <v>227</v>
      </c>
      <c r="B144" s="76" t="s">
        <v>228</v>
      </c>
      <c r="C144" s="77" t="s">
        <v>98</v>
      </c>
      <c r="D144" s="115">
        <v>29.6</v>
      </c>
      <c r="E144" s="50"/>
      <c r="F144" s="145">
        <f t="shared" si="9"/>
        <v>0</v>
      </c>
    </row>
    <row r="145" spans="1:6" ht="18" thickBot="1">
      <c r="A145" s="65"/>
      <c r="B145" s="162" t="s">
        <v>229</v>
      </c>
      <c r="C145" s="163"/>
      <c r="D145" s="108"/>
      <c r="E145" s="66"/>
      <c r="F145" s="141">
        <f>SUM(F139:F144)</f>
        <v>0</v>
      </c>
    </row>
    <row r="146" spans="1:6" ht="14.45" thickBot="1">
      <c r="A146" s="131"/>
      <c r="F146" s="149"/>
    </row>
    <row r="147" spans="1:6" ht="18">
      <c r="A147" s="54">
        <v>15</v>
      </c>
      <c r="B147" s="47" t="s">
        <v>230</v>
      </c>
      <c r="C147" s="48"/>
      <c r="D147" s="101"/>
      <c r="E147" s="48"/>
      <c r="F147" s="134"/>
    </row>
    <row r="148" spans="1:6" s="3" customFormat="1" ht="15.95" thickBot="1">
      <c r="A148" s="49" t="s">
        <v>231</v>
      </c>
      <c r="B148" s="76" t="s">
        <v>232</v>
      </c>
      <c r="C148" s="77" t="s">
        <v>86</v>
      </c>
      <c r="D148" s="115">
        <v>2</v>
      </c>
      <c r="E148" s="50"/>
      <c r="F148" s="145">
        <f>+E147*D148</f>
        <v>0</v>
      </c>
    </row>
    <row r="149" spans="1:6" ht="18" thickBot="1">
      <c r="A149" s="8"/>
      <c r="B149" s="162" t="s">
        <v>233</v>
      </c>
      <c r="C149" s="163"/>
      <c r="D149" s="91"/>
      <c r="E149" s="50"/>
      <c r="F149" s="141">
        <f>SUM(F148)</f>
        <v>0</v>
      </c>
    </row>
    <row r="150" spans="1:6" ht="10.5" customHeight="1" thickBot="1">
      <c r="A150" s="137"/>
      <c r="B150" s="53"/>
      <c r="C150" s="45"/>
      <c r="D150" s="100"/>
      <c r="E150" s="50"/>
      <c r="F150" s="133"/>
    </row>
    <row r="151" spans="1:6" ht="18">
      <c r="A151" s="54">
        <v>16</v>
      </c>
      <c r="B151" s="47" t="s">
        <v>234</v>
      </c>
      <c r="C151" s="48"/>
      <c r="D151" s="101"/>
      <c r="E151" s="50"/>
      <c r="F151" s="134"/>
    </row>
    <row r="152" spans="1:6" s="3" customFormat="1" ht="15.6">
      <c r="A152" s="49" t="s">
        <v>235</v>
      </c>
      <c r="B152" s="76" t="s">
        <v>236</v>
      </c>
      <c r="C152" s="77" t="s">
        <v>86</v>
      </c>
      <c r="D152" s="115">
        <v>1</v>
      </c>
      <c r="E152" s="50"/>
      <c r="F152" s="145">
        <f>+E152*D152</f>
        <v>0</v>
      </c>
    </row>
    <row r="153" spans="1:6" s="3" customFormat="1" ht="15.6">
      <c r="A153" s="49" t="s">
        <v>237</v>
      </c>
      <c r="B153" s="76" t="s">
        <v>238</v>
      </c>
      <c r="C153" s="77" t="s">
        <v>75</v>
      </c>
      <c r="D153" s="115">
        <v>28.41</v>
      </c>
      <c r="E153" s="50"/>
      <c r="F153" s="145">
        <f t="shared" ref="F153:F155" si="10">+E153*D153</f>
        <v>0</v>
      </c>
    </row>
    <row r="154" spans="1:6" s="3" customFormat="1" ht="15.6">
      <c r="A154" s="49" t="s">
        <v>239</v>
      </c>
      <c r="B154" s="76" t="s">
        <v>240</v>
      </c>
      <c r="C154" s="77" t="s">
        <v>86</v>
      </c>
      <c r="D154" s="115">
        <v>1</v>
      </c>
      <c r="E154" s="50"/>
      <c r="F154" s="145">
        <f t="shared" si="10"/>
        <v>0</v>
      </c>
    </row>
    <row r="155" spans="1:6" s="3" customFormat="1" ht="15.95" thickBot="1">
      <c r="A155" s="49" t="s">
        <v>241</v>
      </c>
      <c r="B155" s="76" t="s">
        <v>242</v>
      </c>
      <c r="C155" s="77" t="s">
        <v>86</v>
      </c>
      <c r="D155" s="115">
        <v>1</v>
      </c>
      <c r="E155" s="50"/>
      <c r="F155" s="145">
        <f t="shared" si="10"/>
        <v>0</v>
      </c>
    </row>
    <row r="156" spans="1:6" ht="18" thickBot="1">
      <c r="A156" s="65"/>
      <c r="B156" s="162" t="s">
        <v>243</v>
      </c>
      <c r="C156" s="163"/>
      <c r="D156" s="108"/>
      <c r="F156" s="141">
        <f>SUM(F152:F155)</f>
        <v>0</v>
      </c>
    </row>
    <row r="157" spans="1:6" ht="12" customHeight="1" thickBot="1">
      <c r="A157" s="177"/>
      <c r="B157" s="179"/>
      <c r="C157" s="160"/>
      <c r="D157" s="181"/>
      <c r="E157" s="66"/>
      <c r="F157" s="183"/>
    </row>
    <row r="158" spans="1:6" ht="15" hidden="1" customHeight="1" thickBot="1">
      <c r="A158" s="178"/>
      <c r="B158" s="180"/>
      <c r="C158" s="161"/>
      <c r="D158" s="182"/>
      <c r="E158" s="160"/>
      <c r="F158" s="184"/>
    </row>
    <row r="159" spans="1:6" ht="18">
      <c r="A159" s="54">
        <v>17</v>
      </c>
      <c r="B159" s="47" t="s">
        <v>244</v>
      </c>
      <c r="C159" s="63"/>
      <c r="D159" s="107"/>
      <c r="E159" s="161"/>
      <c r="F159" s="140"/>
    </row>
    <row r="160" spans="1:6" s="3" customFormat="1" ht="15.6">
      <c r="A160" s="49" t="s">
        <v>245</v>
      </c>
      <c r="B160" s="76" t="s">
        <v>246</v>
      </c>
      <c r="C160" s="77" t="s">
        <v>175</v>
      </c>
      <c r="D160" s="115">
        <v>1</v>
      </c>
      <c r="E160" s="50"/>
      <c r="F160" s="145">
        <f>+E160*D160</f>
        <v>0</v>
      </c>
    </row>
    <row r="161" spans="1:6" s="3" customFormat="1" ht="15.6">
      <c r="A161" s="49" t="s">
        <v>247</v>
      </c>
      <c r="B161" s="76" t="s">
        <v>248</v>
      </c>
      <c r="C161" s="77" t="s">
        <v>14</v>
      </c>
      <c r="D161" s="115">
        <v>1</v>
      </c>
      <c r="E161" s="50"/>
      <c r="F161" s="145">
        <f t="shared" ref="F161:F179" si="11">+E161*D161</f>
        <v>0</v>
      </c>
    </row>
    <row r="162" spans="1:6" s="3" customFormat="1" ht="15.6">
      <c r="A162" s="49" t="s">
        <v>249</v>
      </c>
      <c r="B162" s="76" t="s">
        <v>250</v>
      </c>
      <c r="C162" s="77" t="s">
        <v>86</v>
      </c>
      <c r="D162" s="115">
        <v>12</v>
      </c>
      <c r="E162" s="50"/>
      <c r="F162" s="145">
        <f t="shared" si="11"/>
        <v>0</v>
      </c>
    </row>
    <row r="163" spans="1:6" s="3" customFormat="1" ht="15.6">
      <c r="A163" s="49" t="s">
        <v>251</v>
      </c>
      <c r="B163" s="76" t="s">
        <v>252</v>
      </c>
      <c r="C163" s="77" t="s">
        <v>86</v>
      </c>
      <c r="D163" s="115">
        <v>1</v>
      </c>
      <c r="E163" s="50"/>
      <c r="F163" s="145">
        <f t="shared" si="11"/>
        <v>0</v>
      </c>
    </row>
    <row r="164" spans="1:6" s="3" customFormat="1" ht="15.6">
      <c r="A164" s="49" t="s">
        <v>253</v>
      </c>
      <c r="B164" s="76" t="s">
        <v>254</v>
      </c>
      <c r="C164" s="77" t="s">
        <v>86</v>
      </c>
      <c r="D164" s="115">
        <v>1</v>
      </c>
      <c r="E164" s="50"/>
      <c r="F164" s="145">
        <f t="shared" si="11"/>
        <v>0</v>
      </c>
    </row>
    <row r="165" spans="1:6" s="3" customFormat="1" ht="15.6">
      <c r="A165" s="49" t="s">
        <v>255</v>
      </c>
      <c r="B165" s="76" t="s">
        <v>256</v>
      </c>
      <c r="C165" s="77" t="s">
        <v>86</v>
      </c>
      <c r="D165" s="115">
        <v>1</v>
      </c>
      <c r="E165" s="50"/>
      <c r="F165" s="145">
        <f t="shared" si="11"/>
        <v>0</v>
      </c>
    </row>
    <row r="166" spans="1:6" s="3" customFormat="1" ht="15.6">
      <c r="A166" s="49" t="s">
        <v>257</v>
      </c>
      <c r="B166" s="76" t="s">
        <v>258</v>
      </c>
      <c r="C166" s="77" t="s">
        <v>86</v>
      </c>
      <c r="D166" s="115">
        <v>18</v>
      </c>
      <c r="E166" s="50"/>
      <c r="F166" s="145">
        <f t="shared" si="11"/>
        <v>0</v>
      </c>
    </row>
    <row r="167" spans="1:6" s="3" customFormat="1" ht="15.6">
      <c r="A167" s="49" t="s">
        <v>259</v>
      </c>
      <c r="B167" s="76" t="s">
        <v>260</v>
      </c>
      <c r="C167" s="77" t="s">
        <v>86</v>
      </c>
      <c r="D167" s="115">
        <v>5</v>
      </c>
      <c r="E167" s="50"/>
      <c r="F167" s="145">
        <f t="shared" si="11"/>
        <v>0</v>
      </c>
    </row>
    <row r="168" spans="1:6" s="3" customFormat="1" ht="15.6">
      <c r="A168" s="49" t="s">
        <v>261</v>
      </c>
      <c r="B168" s="76" t="s">
        <v>262</v>
      </c>
      <c r="C168" s="77" t="s">
        <v>86</v>
      </c>
      <c r="D168" s="115">
        <v>2</v>
      </c>
      <c r="E168" s="50"/>
      <c r="F168" s="145">
        <f t="shared" si="11"/>
        <v>0</v>
      </c>
    </row>
    <row r="169" spans="1:6" s="3" customFormat="1" ht="15.6">
      <c r="A169" s="49" t="s">
        <v>263</v>
      </c>
      <c r="B169" s="76" t="s">
        <v>264</v>
      </c>
      <c r="C169" s="77" t="s">
        <v>86</v>
      </c>
      <c r="D169" s="115">
        <v>1</v>
      </c>
      <c r="E169" s="50"/>
      <c r="F169" s="145">
        <f t="shared" si="11"/>
        <v>0</v>
      </c>
    </row>
    <row r="170" spans="1:6" s="3" customFormat="1" ht="15.6">
      <c r="A170" s="49" t="s">
        <v>265</v>
      </c>
      <c r="B170" s="76" t="s">
        <v>266</v>
      </c>
      <c r="C170" s="77" t="s">
        <v>86</v>
      </c>
      <c r="D170" s="115">
        <v>10</v>
      </c>
      <c r="E170" s="50"/>
      <c r="F170" s="145">
        <f t="shared" si="11"/>
        <v>0</v>
      </c>
    </row>
    <row r="171" spans="1:6" s="3" customFormat="1" ht="15.6">
      <c r="A171" s="49" t="s">
        <v>267</v>
      </c>
      <c r="B171" s="76" t="s">
        <v>268</v>
      </c>
      <c r="C171" s="77" t="s">
        <v>86</v>
      </c>
      <c r="D171" s="115">
        <v>6</v>
      </c>
      <c r="E171" s="50"/>
      <c r="F171" s="145">
        <f t="shared" si="11"/>
        <v>0</v>
      </c>
    </row>
    <row r="172" spans="1:6" s="3" customFormat="1" ht="15.6">
      <c r="A172" s="49" t="s">
        <v>269</v>
      </c>
      <c r="B172" s="154" t="s">
        <v>270</v>
      </c>
      <c r="C172" s="155" t="s">
        <v>86</v>
      </c>
      <c r="D172" s="156">
        <v>1</v>
      </c>
      <c r="E172" s="50"/>
      <c r="F172" s="157">
        <f t="shared" si="11"/>
        <v>0</v>
      </c>
    </row>
    <row r="173" spans="1:6" s="3" customFormat="1" ht="15.6">
      <c r="A173" s="49" t="s">
        <v>271</v>
      </c>
      <c r="B173" s="76" t="s">
        <v>272</v>
      </c>
      <c r="C173" s="77" t="s">
        <v>86</v>
      </c>
      <c r="D173" s="115">
        <v>6</v>
      </c>
      <c r="E173" s="50"/>
      <c r="F173" s="145">
        <f t="shared" si="11"/>
        <v>0</v>
      </c>
    </row>
    <row r="174" spans="1:6" s="3" customFormat="1" ht="15.6">
      <c r="A174" s="49" t="s">
        <v>273</v>
      </c>
      <c r="B174" s="76" t="s">
        <v>274</v>
      </c>
      <c r="C174" s="77" t="s">
        <v>86</v>
      </c>
      <c r="D174" s="115">
        <v>5</v>
      </c>
      <c r="E174" s="50"/>
      <c r="F174" s="145">
        <f t="shared" si="11"/>
        <v>0</v>
      </c>
    </row>
    <row r="175" spans="1:6" s="3" customFormat="1" ht="15.6">
      <c r="A175" s="49" t="s">
        <v>275</v>
      </c>
      <c r="B175" s="76" t="s">
        <v>276</v>
      </c>
      <c r="C175" s="77" t="s">
        <v>86</v>
      </c>
      <c r="D175" s="115">
        <v>1</v>
      </c>
      <c r="E175" s="50"/>
      <c r="F175" s="145">
        <f t="shared" si="11"/>
        <v>0</v>
      </c>
    </row>
    <row r="176" spans="1:6" s="3" customFormat="1" ht="15.6">
      <c r="A176" s="49" t="s">
        <v>277</v>
      </c>
      <c r="B176" s="76" t="s">
        <v>278</v>
      </c>
      <c r="C176" s="77" t="s">
        <v>86</v>
      </c>
      <c r="D176" s="115">
        <v>2</v>
      </c>
      <c r="E176" s="50"/>
      <c r="F176" s="145">
        <f t="shared" si="11"/>
        <v>0</v>
      </c>
    </row>
    <row r="177" spans="1:8" s="3" customFormat="1" ht="15.6">
      <c r="A177" s="49" t="s">
        <v>279</v>
      </c>
      <c r="B177" s="76" t="s">
        <v>280</v>
      </c>
      <c r="C177" s="77" t="s">
        <v>86</v>
      </c>
      <c r="D177" s="115">
        <v>1</v>
      </c>
      <c r="E177" s="50"/>
      <c r="F177" s="145">
        <f t="shared" si="11"/>
        <v>0</v>
      </c>
    </row>
    <row r="178" spans="1:8" s="3" customFormat="1" ht="15.6">
      <c r="A178" s="49" t="s">
        <v>281</v>
      </c>
      <c r="B178" s="76" t="s">
        <v>282</v>
      </c>
      <c r="C178" s="77" t="s">
        <v>86</v>
      </c>
      <c r="D178" s="115">
        <v>4</v>
      </c>
      <c r="E178" s="50"/>
      <c r="F178" s="145">
        <f t="shared" si="11"/>
        <v>0</v>
      </c>
    </row>
    <row r="179" spans="1:8" ht="15.95" thickBot="1">
      <c r="A179" s="49" t="s">
        <v>283</v>
      </c>
      <c r="B179" s="76" t="s">
        <v>284</v>
      </c>
      <c r="C179" s="77" t="s">
        <v>86</v>
      </c>
      <c r="D179" s="115">
        <v>1</v>
      </c>
      <c r="E179" s="50"/>
      <c r="F179" s="145">
        <f t="shared" si="11"/>
        <v>0</v>
      </c>
    </row>
    <row r="180" spans="1:8" ht="18" thickBot="1">
      <c r="A180" s="8"/>
      <c r="B180" s="162" t="s">
        <v>285</v>
      </c>
      <c r="C180" s="163"/>
      <c r="D180" s="91"/>
      <c r="F180" s="141">
        <f>+SUM(F160:F179)</f>
        <v>0</v>
      </c>
    </row>
    <row r="181" spans="1:8" ht="42" customHeight="1" thickBot="1">
      <c r="A181" s="164"/>
      <c r="B181" s="165"/>
      <c r="C181" s="165"/>
      <c r="D181" s="165"/>
      <c r="E181" s="165"/>
      <c r="F181" s="166"/>
    </row>
    <row r="182" spans="1:8" ht="28.5" thickBot="1">
      <c r="A182" s="167" t="s">
        <v>286</v>
      </c>
      <c r="B182" s="168"/>
      <c r="C182" s="168"/>
      <c r="D182" s="169"/>
      <c r="E182" s="170">
        <f>F180+F156+F158+F149+F145+F136+F125+F118+F116+F107+F99+F92+F71+F54</f>
        <v>0</v>
      </c>
      <c r="F182" s="171"/>
    </row>
    <row r="183" spans="1:8" ht="42" customHeight="1">
      <c r="A183" s="164"/>
      <c r="B183" s="165"/>
      <c r="C183" s="165"/>
      <c r="D183" s="165"/>
      <c r="E183" s="165"/>
      <c r="F183" s="166"/>
    </row>
    <row r="184" spans="1:8" ht="30.95" thickBot="1">
      <c r="A184" s="172" t="s">
        <v>287</v>
      </c>
      <c r="B184" s="173"/>
      <c r="C184" s="173"/>
      <c r="D184" s="174"/>
      <c r="E184" s="175">
        <f>E182+E39</f>
        <v>0</v>
      </c>
      <c r="F184" s="176"/>
    </row>
    <row r="186" spans="1:8">
      <c r="G186" s="117"/>
      <c r="H186" s="119"/>
    </row>
    <row r="187" spans="1:8">
      <c r="A187" s="117"/>
      <c r="B187" s="117"/>
      <c r="C187" s="117"/>
      <c r="D187" s="118"/>
      <c r="E187" s="117"/>
      <c r="F187" s="119"/>
    </row>
    <row r="189" spans="1:8" ht="15.6">
      <c r="A189" s="158"/>
      <c r="B189" s="158"/>
      <c r="C189" s="158"/>
      <c r="D189" s="158"/>
      <c r="E189" s="158"/>
      <c r="F189" s="158"/>
    </row>
    <row r="190" spans="1:8">
      <c r="A190" s="159"/>
      <c r="B190" s="159"/>
      <c r="C190" s="159"/>
      <c r="D190" s="159"/>
      <c r="E190" s="159"/>
      <c r="F190" s="159"/>
    </row>
  </sheetData>
  <mergeCells count="50">
    <mergeCell ref="C27:F27"/>
    <mergeCell ref="A1:F1"/>
    <mergeCell ref="A2:F2"/>
    <mergeCell ref="A3:F3"/>
    <mergeCell ref="B4:F4"/>
    <mergeCell ref="B11:E11"/>
    <mergeCell ref="B14:E14"/>
    <mergeCell ref="C16:F16"/>
    <mergeCell ref="C17:F17"/>
    <mergeCell ref="C20:F20"/>
    <mergeCell ref="C21:F21"/>
    <mergeCell ref="B92:C92"/>
    <mergeCell ref="A39:D39"/>
    <mergeCell ref="E39:F39"/>
    <mergeCell ref="A40:F40"/>
    <mergeCell ref="B54:C54"/>
    <mergeCell ref="B65:C65"/>
    <mergeCell ref="B70:C70"/>
    <mergeCell ref="B71:C71"/>
    <mergeCell ref="B77:C77"/>
    <mergeCell ref="B81:C81"/>
    <mergeCell ref="B85:C85"/>
    <mergeCell ref="B91:C91"/>
    <mergeCell ref="B156:C156"/>
    <mergeCell ref="B99:C99"/>
    <mergeCell ref="A100:B100"/>
    <mergeCell ref="B107:C107"/>
    <mergeCell ref="A108:B108"/>
    <mergeCell ref="B116:C116"/>
    <mergeCell ref="A117:B117"/>
    <mergeCell ref="B118:C118"/>
    <mergeCell ref="B125:C125"/>
    <mergeCell ref="B136:C136"/>
    <mergeCell ref="B145:C145"/>
    <mergeCell ref="B149:C149"/>
    <mergeCell ref="A189:F189"/>
    <mergeCell ref="A190:F190"/>
    <mergeCell ref="E158:E159"/>
    <mergeCell ref="B180:C180"/>
    <mergeCell ref="A181:F181"/>
    <mergeCell ref="A182:D182"/>
    <mergeCell ref="E182:F182"/>
    <mergeCell ref="A183:F183"/>
    <mergeCell ref="A184:D184"/>
    <mergeCell ref="E184:F184"/>
    <mergeCell ref="A157:A158"/>
    <mergeCell ref="B157:B158"/>
    <mergeCell ref="C157:C158"/>
    <mergeCell ref="D157:D158"/>
    <mergeCell ref="F157:F158"/>
  </mergeCells>
  <pageMargins left="0.6692913385826772" right="0.23622047244094491" top="0.74803149606299213" bottom="0.74803149606299213" header="0.31496062992125984" footer="0.31496062992125984"/>
  <pageSetup paperSize="9" scale="75" orientation="portrait" r:id="rId1"/>
  <rowBreaks count="1" manualBreakCount="1">
    <brk id="1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SENENABEL-124183628-58300</_dlc_DocId>
    <_dlc_DocIdUrl xmlns="508ba6eb-9e09-4fd5-92f2-2d9921329f2d">
      <Url>https://enabelbe.sharepoint.com/sites/SEN/_layouts/15/DocIdRedir.aspx?ID=SENENABEL-124183628-58300</Url>
      <Description>SENENABEL-124183628-58300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B81029-C182-4765-96FE-FCA599CCD5E0}"/>
</file>

<file path=customXml/itemProps2.xml><?xml version="1.0" encoding="utf-8"?>
<ds:datastoreItem xmlns:ds="http://schemas.openxmlformats.org/officeDocument/2006/customXml" ds:itemID="{3A89A9D5-7FF2-4D8E-9CEA-7064D6C320A2}"/>
</file>

<file path=customXml/itemProps3.xml><?xml version="1.0" encoding="utf-8"?>
<ds:datastoreItem xmlns:ds="http://schemas.openxmlformats.org/officeDocument/2006/customXml" ds:itemID="{CBB14A58-96F5-4E88-BE67-4132C1FEF1D8}"/>
</file>

<file path=customXml/itemProps4.xml><?xml version="1.0" encoding="utf-8"?>
<ds:datastoreItem xmlns:ds="http://schemas.openxmlformats.org/officeDocument/2006/customXml" ds:itemID="{934DFC6F-54FC-48F2-92BD-64A7FF480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bmd tech</dc:creator>
  <cp:keywords/>
  <dc:description/>
  <cp:lastModifiedBy>SALL, Ndèye sokhna</cp:lastModifiedBy>
  <cp:revision/>
  <dcterms:created xsi:type="dcterms:W3CDTF">2023-10-27T13:25:48Z</dcterms:created>
  <dcterms:modified xsi:type="dcterms:W3CDTF">2023-12-07T08:53:59Z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4a4b8b50-5de0-4c8a-af51-00651b554f9b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