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Working from Home Docs\New program\Offices\Solar\"/>
    </mc:Choice>
  </mc:AlternateContent>
  <bookViews>
    <workbookView xWindow="-120" yWindow="-120" windowWidth="20730" windowHeight="11040" tabRatio="878" activeTab="4"/>
  </bookViews>
  <sheets>
    <sheet name="Cover" sheetId="54" r:id="rId1"/>
    <sheet name="Technical specifications" sheetId="44" r:id="rId2"/>
    <sheet name="Summary" sheetId="46" r:id="rId3"/>
    <sheet name="Preliminaries" sheetId="47" r:id="rId4"/>
    <sheet name="Main bill" sheetId="60" r:id="rId5"/>
  </sheets>
  <externalReferences>
    <externalReference r:id="rId6"/>
    <externalReference r:id="rId7"/>
  </externalReferences>
  <definedNames>
    <definedName name="_B100">#REF!</definedName>
    <definedName name="_B100000">#REF!</definedName>
    <definedName name="_B1000000">#REF!</definedName>
    <definedName name="_B990000">#REF!</definedName>
    <definedName name="aa">#REF!</definedName>
    <definedName name="AB">#REF!</definedName>
    <definedName name="ablution">#REF!</definedName>
    <definedName name="aqsww">#REF!</definedName>
    <definedName name="aserr">#REF!</definedName>
    <definedName name="b">#REF!</definedName>
    <definedName name="BDXX">#REF!</definedName>
    <definedName name="bill5">#REF!</definedName>
    <definedName name="BIOGAS">#REF!</definedName>
    <definedName name="BKLH">#REF!</definedName>
    <definedName name="Bl.">#REF!</definedName>
    <definedName name="block">#REF!</definedName>
    <definedName name="cafetaria">#REF!</definedName>
    <definedName name="D">#REF!</definedName>
    <definedName name="dan">#REF!</definedName>
    <definedName name="dcew">#REF!</definedName>
    <definedName name="DD">#REF!</definedName>
    <definedName name="DDD">#REF!</definedName>
    <definedName name="ded">#REF!</definedName>
    <definedName name="dedr">#REF!</definedName>
    <definedName name="dfr">#REF!</definedName>
    <definedName name="dfrggg">#REF!</definedName>
    <definedName name="e">#REF!</definedName>
    <definedName name="ed">#REF!</definedName>
    <definedName name="edfr">#REF!</definedName>
    <definedName name="edrff">#REF!</definedName>
    <definedName name="eew">#REF!</definedName>
    <definedName name="ER">#REF!</definedName>
    <definedName name="erwe">#REF!</definedName>
    <definedName name="fac">#REF!</definedName>
    <definedName name="fact">#REF!</definedName>
    <definedName name="facto">#REF!</definedName>
    <definedName name="factor">#REF!</definedName>
    <definedName name="factors">#REF!</definedName>
    <definedName name="fcde">#REF!</definedName>
    <definedName name="fde">#REF!</definedName>
    <definedName name="FF">#REF!</definedName>
    <definedName name="FGGF">#REF!</definedName>
    <definedName name="Fly">#REF!</definedName>
    <definedName name="frgd">#REF!</definedName>
    <definedName name="frr">#REF!</definedName>
    <definedName name="ft">#REF!</definedName>
    <definedName name="G">#REF!</definedName>
    <definedName name="GE">#REF!</definedName>
    <definedName name="GENETA">#REF!</definedName>
    <definedName name="gfd">#REF!</definedName>
    <definedName name="gfrf">#REF!</definedName>
    <definedName name="ggr">#REF!</definedName>
    <definedName name="ggygh">#REF!</definedName>
    <definedName name="gh">#REF!</definedName>
    <definedName name="GHANA34">#REF!</definedName>
    <definedName name="GHJKLDR77">#REF!</definedName>
    <definedName name="ght">#REF!</definedName>
    <definedName name="grfdd">#REF!</definedName>
    <definedName name="gt">#REF!</definedName>
    <definedName name="GTY">#REF!</definedName>
    <definedName name="guy">#REF!</definedName>
    <definedName name="H">#REF!</definedName>
    <definedName name="hc">#REF!</definedName>
    <definedName name="hghgh">#REF!</definedName>
    <definedName name="hgu">#REF!</definedName>
    <definedName name="HH">#REF!</definedName>
    <definedName name="hjgyjg">#REF!</definedName>
    <definedName name="hju">#REF!</definedName>
    <definedName name="HSHSHSHS">#REF!</definedName>
    <definedName name="htgy">#REF!</definedName>
    <definedName name="hutfgh">#REF!</definedName>
    <definedName name="I">#REF!</definedName>
    <definedName name="iou">#REF!</definedName>
    <definedName name="juht">#REF!</definedName>
    <definedName name="juhyy">#REF!</definedName>
    <definedName name="jyyh">#REF!</definedName>
    <definedName name="K">#REF!</definedName>
    <definedName name="KIO">#REF!</definedName>
    <definedName name="KIU">#REF!</definedName>
    <definedName name="kjjuu">#REF!</definedName>
    <definedName name="kjuu">#REF!</definedName>
    <definedName name="KK">#REF!</definedName>
    <definedName name="kl">#REF!</definedName>
    <definedName name="KLO">#REF!</definedName>
    <definedName name="KOP">#REF!</definedName>
    <definedName name="L">#REF!</definedName>
    <definedName name="LKI">#REF!</definedName>
    <definedName name="lo">#REF!</definedName>
    <definedName name="lop">#REF!</definedName>
    <definedName name="M.O.S">#REF!</definedName>
    <definedName name="MATERIALS">#REF!</definedName>
    <definedName name="MCS">#REF!</definedName>
    <definedName name="mjhhg">#REF!</definedName>
    <definedName name="mjkh">#REF!</definedName>
    <definedName name="name">#REF!</definedName>
    <definedName name="nh">#REF!</definedName>
    <definedName name="nhbgg">#REF!</definedName>
    <definedName name="NM">#REF!</definedName>
    <definedName name="nuy">#REF!</definedName>
    <definedName name="POL">#REF!</definedName>
    <definedName name="PP">#REF!</definedName>
    <definedName name="pre">#REF!</definedName>
    <definedName name="_xlnm.Print_Area" localSheetId="0">Cover!$A$1:$F$30</definedName>
    <definedName name="_xlnm.Print_Area" localSheetId="1">'Technical specifications'!$A$2:$B$66</definedName>
    <definedName name="_xlnm.Print_Area">#REF!</definedName>
    <definedName name="Print_Area1">#REF!</definedName>
    <definedName name="Print_Area2">#REF!</definedName>
    <definedName name="Print_Area3">#REF!</definedName>
    <definedName name="Print_area5">#REF!</definedName>
    <definedName name="_xlnm.Print_Titles">#REF!</definedName>
    <definedName name="qwww">#REF!</definedName>
    <definedName name="red">#REF!</definedName>
    <definedName name="rer">#REF!</definedName>
    <definedName name="rfe">#REF!</definedName>
    <definedName name="rgthy">#REF!</definedName>
    <definedName name="RR">#REF!</definedName>
    <definedName name="RT">#REF!</definedName>
    <definedName name="S">#REF!</definedName>
    <definedName name="Section">#REF!</definedName>
    <definedName name="Ser">#REF!</definedName>
    <definedName name="SOROTINEW">#REF!</definedName>
    <definedName name="Summaryx">#REF!</definedName>
    <definedName name="sw">#REF!</definedName>
    <definedName name="tghyj">#REF!</definedName>
    <definedName name="tghyy">#REF!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Y">#REF!</definedName>
    <definedName name="uyut">#REF!</definedName>
    <definedName name="vcd">#REF!</definedName>
    <definedName name="W">#REF!</definedName>
    <definedName name="wd">#REF!</definedName>
    <definedName name="wefrfff">#REF!</definedName>
    <definedName name="wsder">#REF!</definedName>
    <definedName name="wsedd">#REF!</definedName>
    <definedName name="wsq">#REF!</definedName>
    <definedName name="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60" l="1"/>
  <c r="D12" i="60"/>
  <c r="D11" i="60"/>
  <c r="D10" i="60" s="1"/>
  <c r="D4" i="60"/>
  <c r="F96" i="60" l="1"/>
  <c r="F95" i="60"/>
  <c r="F94" i="60"/>
  <c r="F93" i="60"/>
  <c r="F92" i="60"/>
  <c r="F91" i="60"/>
  <c r="F88" i="60"/>
  <c r="F87" i="60"/>
  <c r="F86" i="60"/>
  <c r="F85" i="60"/>
  <c r="F84" i="60"/>
  <c r="F83" i="60"/>
  <c r="F82" i="60"/>
  <c r="F81" i="60"/>
  <c r="F89" i="60" s="1"/>
  <c r="F78" i="60"/>
  <c r="F79" i="60" s="1"/>
  <c r="F77" i="60"/>
  <c r="F76" i="60"/>
  <c r="F75" i="60"/>
  <c r="F72" i="60"/>
  <c r="F71" i="60"/>
  <c r="F68" i="60"/>
  <c r="F66" i="60"/>
  <c r="F64" i="60"/>
  <c r="F62" i="60"/>
  <c r="F58" i="60"/>
  <c r="F54" i="60"/>
  <c r="F52" i="60"/>
  <c r="F50" i="60"/>
  <c r="F46" i="60"/>
  <c r="F44" i="60"/>
  <c r="F41" i="60"/>
  <c r="F39" i="60"/>
  <c r="F37" i="60"/>
  <c r="F35" i="60"/>
  <c r="F33" i="60"/>
  <c r="F24" i="60"/>
  <c r="F22" i="60"/>
  <c r="F21" i="60"/>
  <c r="F20" i="60"/>
  <c r="F19" i="60"/>
  <c r="F18" i="60"/>
  <c r="F17" i="60"/>
  <c r="D16" i="60"/>
  <c r="F16" i="60" s="1"/>
  <c r="D14" i="60"/>
  <c r="F14" i="60" s="1"/>
  <c r="F13" i="60"/>
  <c r="F12" i="60"/>
  <c r="D23" i="60"/>
  <c r="F23" i="60" s="1"/>
  <c r="F10" i="60"/>
  <c r="F9" i="60"/>
  <c r="D8" i="60"/>
  <c r="F8" i="60" s="1"/>
  <c r="F7" i="60"/>
  <c r="F6" i="60"/>
  <c r="F5" i="60"/>
  <c r="F4" i="60"/>
  <c r="F73" i="60" l="1"/>
  <c r="F97" i="60"/>
  <c r="D15" i="60"/>
  <c r="F15" i="60" s="1"/>
  <c r="F11" i="60"/>
  <c r="F25" i="60" s="1"/>
  <c r="F99" i="60" s="1"/>
  <c r="C8" i="46" s="1"/>
  <c r="C15" i="47" l="1"/>
  <c r="C7" i="46" s="1"/>
  <c r="C10" i="46" l="1"/>
  <c r="C12" i="46" s="1"/>
  <c r="C16" i="46" s="1"/>
</calcChain>
</file>

<file path=xl/sharedStrings.xml><?xml version="1.0" encoding="utf-8"?>
<sst xmlns="http://schemas.openxmlformats.org/spreadsheetml/2006/main" count="320" uniqueCount="251">
  <si>
    <t>Description</t>
  </si>
  <si>
    <t xml:space="preserve">Item               </t>
  </si>
  <si>
    <t>Unit</t>
  </si>
  <si>
    <t>Qty</t>
  </si>
  <si>
    <t>Grand Total(Vat Exclusive)</t>
  </si>
  <si>
    <t>Sub_Total</t>
  </si>
  <si>
    <t>Rate (EUR)</t>
  </si>
  <si>
    <t>Amount  (EUR)</t>
  </si>
  <si>
    <t>pcs</t>
  </si>
  <si>
    <t>Installation costs</t>
  </si>
  <si>
    <t>Ls</t>
  </si>
  <si>
    <t xml:space="preserve">16mm(D)*1000mm(L) air terminal </t>
  </si>
  <si>
    <t>3mm*25mm copper tape hard drawn complete with sadles.</t>
  </si>
  <si>
    <t>m</t>
  </si>
  <si>
    <t>20mm(D)*1200mm(L) earth conductor of hard drawn copper complete with connection clamp and driving tip</t>
  </si>
  <si>
    <t>Inspection Manhall of diameter 300mmx300mm</t>
  </si>
  <si>
    <t>Rod to tape connector</t>
  </si>
  <si>
    <t>Earthing: excavate pit 1500 x 1200 x 1500 mm (L x W x D) and place course salt mixed with charcoal dust and soil in pit and compact and drive electrodes into this pit, connect and place precast manhole 300 x 300 x 300 mm complete with cover marked with earth symbol and connect up ready and measure the resistance.</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</si>
  <si>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</si>
  <si>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 xml:space="preserve">Component signage; each component of the installed 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</si>
  <si>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</si>
  <si>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t>PV panels</t>
  </si>
  <si>
    <t>Conform to CEI 61215 et CEI 61730-1-2</t>
  </si>
  <si>
    <t>Warranty of min 90% of power after 10 years and 80% at 25 years</t>
  </si>
  <si>
    <t>Aluminium frame</t>
  </si>
  <si>
    <t>Provided wired with junction box with at least 3 by-pass diodes, with connectors PV type MC4 and wire at least 4mm²</t>
  </si>
  <si>
    <t>Solar wire</t>
  </si>
  <si>
    <t>Lifetime of at least 25 years</t>
  </si>
  <si>
    <t>Conform to UTE C32-502</t>
  </si>
  <si>
    <t>Wire of 4 mm² section on the pannels in serie and at least 6mm² for the rest. They should be with connectors of type MC4</t>
  </si>
  <si>
    <t>Junction box</t>
  </si>
  <si>
    <t>Lifetime of at least 15 years</t>
  </si>
  <si>
    <t>Put as close as possible to the Pannels</t>
  </si>
  <si>
    <t>Accessible to a technician from outside without need of tools.</t>
  </si>
  <si>
    <t xml:space="preserve">At least IP44 </t>
  </si>
  <si>
    <t>Protection of mechanical chocks conform to the norm IK07 according to NF EN 62262 norm</t>
  </si>
  <si>
    <t>Conception should be in line with UTE 15-712-1 (July 2013).</t>
  </si>
  <si>
    <t>Disconnecting switches: disconnecting the entire PV array</t>
  </si>
  <si>
    <t>Implementation of surge protectors downstream of the disconnecting switches; It should be of type 2 (or type B) conform to the norm NF EN 50539-11</t>
  </si>
  <si>
    <t>Spare lightning arrestor cartridges (01 unit per box).</t>
  </si>
  <si>
    <t>- Lifetime 25 years</t>
  </si>
  <si>
    <t>- Connected to the earth distributor and up to the earth rod ;</t>
  </si>
  <si>
    <t>- HO5 V/K copper cable (flexible) single-pole / minimum cross-section 16mm2 for all equipotential connections and earthing;</t>
  </si>
  <si>
    <t>- Compliant with the NFC 32-201 standard.</t>
  </si>
  <si>
    <t>Grouding of panels and its structure</t>
  </si>
  <si>
    <t>Surge protector (ligthning) earthing</t>
  </si>
  <si>
    <t>- HO5 V/K copper cable (flexible) single-pole / minimum section 16mm2 ;</t>
  </si>
  <si>
    <t>- Compliant with the NFC 32-201 standard;</t>
  </si>
  <si>
    <t>- Compliance with the installation distances as specified in the UTE C15-712-1 guide</t>
  </si>
  <si>
    <t>- Connected to the main equipotential cable</t>
  </si>
  <si>
    <t xml:space="preserve">Ground stakes </t>
  </si>
  <si>
    <t>- Life span 25 years</t>
  </si>
  <si>
    <t>- Minimum size: 01 metre ;</t>
  </si>
  <si>
    <t>- Copper plated steel with its connecting lug (for bare copper cable from 16 to 70mm²);</t>
  </si>
  <si>
    <t>- 16mm diameter, 254 micron copper plating;</t>
  </si>
  <si>
    <t>- Supplied with a copper earthing strip, to isolate the earth network when measuring earth.</t>
  </si>
  <si>
    <t>Inverter (hybrid or not)</t>
  </si>
  <si>
    <t>- Lifetime 10 years</t>
  </si>
  <si>
    <t>- Available power from -25°C to 60°C ;</t>
  </si>
  <si>
    <t>- Rated power (KVA) greater than or equal to 95% of the peak power (kWp) connected to the inverter;</t>
  </si>
  <si>
    <t>- MPPT tracker controllers in-built;</t>
  </si>
  <si>
    <t>- Maximum efficiency &gt; 95 % ;</t>
  </si>
  <si>
    <t>- Efficiency at 10% PNOM &gt; 85%;</t>
  </si>
  <si>
    <t>- Internal short circuit protection on AC output;</t>
  </si>
  <si>
    <t>- Reverse polarity protection;</t>
  </si>
  <si>
    <t>- Overload protection;</t>
  </si>
  <si>
    <t>- Display and function button accessible for operation of various inverter functions;</t>
  </si>
  <si>
    <t>- Minimum protection class I ;</t>
  </si>
  <si>
    <t>- IP65 minimum;</t>
  </si>
  <si>
    <t>- Minimum 5 year manufacturer's warranty</t>
  </si>
  <si>
    <t>- Low self-consumption</t>
  </si>
  <si>
    <t>- SCADA status and error visualisation tools Available via SD card and remote tool</t>
  </si>
  <si>
    <t>- Charging algorithm adapted to the battery technology, compatible with lithium batteries;</t>
  </si>
  <si>
    <t>- Output voltage 230V pure sine (TDH &lt; 3%), 50Hz ;</t>
  </si>
  <si>
    <t>- Voltage thresholds for different charging modes (absorption, equalisation, boost), alarms and low battery protection, with adjustable voltage threshold, period and duration</t>
  </si>
  <si>
    <t>Low Voltage Switchboard</t>
  </si>
  <si>
    <t>- Lifetime 25 years except for the active components and protection components;</t>
  </si>
  <si>
    <t>- PVC enclosure or IP54 metal cabinet;</t>
  </si>
  <si>
    <t>- Wall mounting ;</t>
  </si>
  <si>
    <t>- Cable gland for flexible cable at the bottom of the enclosure;</t>
  </si>
  <si>
    <t>- Rated current of the circuit breakers &gt; or = 1.4 times the maximum transit current in the associated rated regime;</t>
  </si>
  <si>
    <t>- Protection of the cables by thermal-magnetic circuit breakers curve C or fuses;</t>
  </si>
  <si>
    <t>- Spare lightning arrester cartridges (01 unit per cabinet).</t>
  </si>
  <si>
    <t>- The AC board will group together all the AC outputs of the inverters and the power supply outlets of the buildings through the AC busbar;</t>
  </si>
  <si>
    <t>- AC lightning protection type II (or type B);</t>
  </si>
  <si>
    <t>Batteries specifications</t>
  </si>
  <si>
    <t>Capacity, brand and manufactured year should be clearly visible on each battery</t>
  </si>
  <si>
    <t>Procured with datasheet and user manual.</t>
  </si>
  <si>
    <t>Connection of batteries</t>
  </si>
  <si>
    <t>Lifetime of 25 years</t>
  </si>
  <si>
    <t>DC connector with box</t>
  </si>
  <si>
    <t>Component</t>
  </si>
  <si>
    <t>Technical specifications to respect:</t>
  </si>
  <si>
    <t>Junction Box installed near the panels. It collect the parallel circuits and send the power to the controller. (see tech specs)</t>
  </si>
  <si>
    <t xml:space="preserve">Supply and install Lightning Surge Protection Device (type II or type B) on the 2 phases between Solar panels and controller and between Umeme connection and Power adaptor. Provide 1 spare lightning arrester cartridges </t>
  </si>
  <si>
    <t>Low Voltage Switchboard containing AC input for inverter and AC output from inverter to load. (see tech specs)</t>
  </si>
  <si>
    <t>DC breaker for battery system or equivalent fuse. Lifetime of at least 25 years. If fuse is procured, provide 1 spare catridge).</t>
  </si>
  <si>
    <t xml:space="preserve">Battery cable of 16mm² or above connected between the inverter and the battery bank. </t>
  </si>
  <si>
    <t>System chart (electrical layout); an A1 size chart showing the entire system with its parts and wiring, labelled in English, securely mounted at a location readily accessible and easily understood by Operation and Maintenance staff. The lettering and drawings will be high contrast for good visibility.</t>
  </si>
  <si>
    <t>HO5 V/K copper cable (flexible) single-pole / minimum cross-section 16mm2 for all equipotential connections and earthing; Compliant with the NFC 21-201 standard</t>
  </si>
  <si>
    <t>Lightning protection HO5 V/K copper cable (flexible) single-pole / minimum section 16mm² ; should be compliant with NFC 32-201 standard and installed according to UTE C15-712-1 guide</t>
  </si>
  <si>
    <t>A</t>
  </si>
  <si>
    <t>A.1</t>
  </si>
  <si>
    <t>A.2</t>
  </si>
  <si>
    <t>D.2</t>
  </si>
  <si>
    <t>A.3</t>
  </si>
  <si>
    <t>A.4</t>
  </si>
  <si>
    <t>A.6</t>
  </si>
  <si>
    <t>A.7</t>
  </si>
  <si>
    <t>A.9</t>
  </si>
  <si>
    <t>A.10</t>
  </si>
  <si>
    <t>A.11</t>
  </si>
  <si>
    <t>A.12</t>
  </si>
  <si>
    <t>A.13</t>
  </si>
  <si>
    <t>A.14</t>
  </si>
  <si>
    <t>PV Solar cable 4mm² with the MC4-male and femal connectors propely crimped.  Cable used to connect PV pannels in serie</t>
  </si>
  <si>
    <t>PV Solar cable 6mm² with the MC4-male and femal connectors propely crimped.  Cable used to connect PV pannels in parallel up to the junction box</t>
  </si>
  <si>
    <t>Cable 3G6mm²   from the junction box and inverter</t>
  </si>
  <si>
    <t>B.4</t>
  </si>
  <si>
    <t>C</t>
  </si>
  <si>
    <t>D</t>
  </si>
  <si>
    <t>D.1</t>
  </si>
  <si>
    <t>D.3</t>
  </si>
  <si>
    <t>- the AC input (from utility or generator) should be protected by a surge protector.</t>
  </si>
  <si>
    <t>E</t>
  </si>
  <si>
    <t>Adaptation of electrical system of the building for solar system. This includes the adaptation of existing board, installation of new wires and sockets.</t>
  </si>
  <si>
    <t>Adaptation of switches and ligths. New wiring should be 3G1.5mm² or more.</t>
  </si>
  <si>
    <t>Electrical layout plan of the building &amp; single phase diagram</t>
  </si>
  <si>
    <t xml:space="preserve">Lightning 
All materials to be supplied and installed to obtain at most 10ohms earth resistance in both improved cases and new cases.All termination points to be properly done.
</t>
  </si>
  <si>
    <t>Amount(Euro)</t>
  </si>
  <si>
    <t xml:space="preserve">GENERAL SUMMARY </t>
  </si>
  <si>
    <t>Preliminary works</t>
  </si>
  <si>
    <t>Sub-Total</t>
  </si>
  <si>
    <t>Add contingency 5%</t>
  </si>
  <si>
    <t>PRELIMINARIES</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</si>
  <si>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</si>
  <si>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</si>
  <si>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</si>
  <si>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</si>
  <si>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</si>
  <si>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</si>
  <si>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</si>
  <si>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</si>
  <si>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</si>
  <si>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</si>
  <si>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</si>
  <si>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</si>
  <si>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</si>
  <si>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</si>
  <si>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</si>
  <si>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</si>
  <si>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Amount (EUR)</t>
  </si>
  <si>
    <t>Lifetime of 1500 cycles at 50% depth of Discharge and ambiant tempearture.</t>
  </si>
  <si>
    <t>Busbar for connections of batteries in parallel, adapted for the battery system.</t>
  </si>
  <si>
    <t xml:space="preserve">Visual information &amp; knowledge management
The following items will be supplied and/installed for the purpose of Maintenance and Operations of the installed systems </t>
  </si>
  <si>
    <t xml:space="preserve">MAIN SUMMARY                                                                          </t>
  </si>
  <si>
    <t>Mail bill</t>
  </si>
  <si>
    <t>1/3</t>
  </si>
  <si>
    <t>2/3</t>
  </si>
  <si>
    <t>ENABEL NEW COUNTRY PORTFOLIO</t>
  </si>
  <si>
    <t>BOQ</t>
  </si>
  <si>
    <t>A.15</t>
  </si>
  <si>
    <t>A.16</t>
  </si>
  <si>
    <t>A.17</t>
  </si>
  <si>
    <t>B.2</t>
  </si>
  <si>
    <t xml:space="preserve">Public works contract for “Supply, delivery, testing and installation of solar system and user training and associated civil works at Enabel Jinja city office”
</t>
  </si>
  <si>
    <t>B.1</t>
  </si>
  <si>
    <t>A.8</t>
  </si>
  <si>
    <t>Trunking of 100x100mm, pvc white, with removable cover, to conceal cables from ceiling to inverters</t>
  </si>
  <si>
    <t xml:space="preserve">Trunking of 50x50mm, pvc white, one compartment, with removable cover, to conceal cables from inverter to batteries </t>
  </si>
  <si>
    <t>If required, 100x100mm 2mm thick cable trays to convey cables within the office building</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</si>
  <si>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</si>
  <si>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two coats of approved metal primer all to Structural Engineer's</t>
  </si>
  <si>
    <t>details</t>
  </si>
  <si>
    <t>Kg</t>
  </si>
  <si>
    <t>Touch-up primer : prepare and apply three coats oil paint : to</t>
  </si>
  <si>
    <t>Structural steel work.</t>
  </si>
  <si>
    <t>SM</t>
  </si>
  <si>
    <t>B.3</t>
  </si>
  <si>
    <t>Allow for gusset plates, cleats, bolts etc.</t>
  </si>
  <si>
    <t xml:space="preserve">Provide for making good of excavated section of floor, including where necessary, replacement of stone or other paving, with material of similar quality and shade, finished neat and to the architect's approval </t>
  </si>
  <si>
    <t>D.4</t>
  </si>
  <si>
    <t>D.5</t>
  </si>
  <si>
    <t>D.6</t>
  </si>
  <si>
    <t xml:space="preserve">Department:          OFFICES                                                                                                                                        </t>
  </si>
  <si>
    <r>
      <t xml:space="preserve">Solar system
All cables to be Ultra-violet resistant. 
</t>
    </r>
    <r>
      <rPr>
        <b/>
        <u/>
        <sz val="10"/>
        <color theme="1"/>
        <rFont val="Arial"/>
        <family val="2"/>
      </rPr>
      <t>NB:</t>
    </r>
    <r>
      <rPr>
        <b/>
        <sz val="10"/>
        <color theme="1"/>
        <rFont val="Arial"/>
        <family val="2"/>
      </rPr>
      <t xml:space="preserve"> The cost of solar panels should factor in anti-theft lock mounting and weather-proof sealant between all panels
</t>
    </r>
  </si>
  <si>
    <t>486W solar panel such as risen  RSM150-8-485M. (see tech specs)</t>
  </si>
  <si>
    <t>24V, 200Ah, lifetime of 1500 cycles at 50% depth of Discharge at 25°C. Such as Rita DG12-200</t>
  </si>
  <si>
    <t>Cable lugs to connect all the batteries together in series</t>
  </si>
  <si>
    <t>A.18</t>
  </si>
  <si>
    <t>Where needed, Armoured cable 16mm 4 core, to make underground connection between standalone solar panel structure and main building</t>
  </si>
  <si>
    <t>A.19</t>
  </si>
  <si>
    <r>
      <rPr>
        <u/>
        <sz val="10"/>
        <rFont val="Arial"/>
        <family val="2"/>
      </rPr>
      <t>Excavation for armoured cable:</t>
    </r>
    <r>
      <rPr>
        <sz val="10"/>
        <rFont val="Arial"/>
        <family val="2"/>
      </rPr>
      <t xml:space="preserve">
Excavate trench 0.6M wide and max 1m deep back fill ram and cart away excess soil to approved disposal site</t>
    </r>
  </si>
  <si>
    <t>A.20</t>
  </si>
  <si>
    <t>A.21</t>
  </si>
  <si>
    <t>Solar panel support structures
Assuming a panel size of (2.25mx1.04m), 22 panels will be mounted onto the solar roof Structure. The remaining 8 panels will be mounted at a location  within the premises. The supplier will fabricate the structure as per the issued design. Should the design require a change due to differing panel sizes, the contractor will submit the revised design for approval before implementation.</t>
  </si>
  <si>
    <t>Supply, fabricate, hoist, erect and fix the following 10No. Mild</t>
  </si>
  <si>
    <t>stanchion, grinding all welds smooth and priming with</t>
  </si>
  <si>
    <t xml:space="preserve">100 x 50 x 3mm Thick rectangular hollow section </t>
  </si>
  <si>
    <t xml:space="preserve">50 x 50 x 3mm Thick rectangular hollow section </t>
  </si>
  <si>
    <t>40 x 40 x 2mm Thick square hollow section purlins</t>
  </si>
  <si>
    <t xml:space="preserve">75mm diameter x 6mm Round hollow section </t>
  </si>
  <si>
    <t>B.5</t>
  </si>
  <si>
    <t>300x300x6mm thick MS plate</t>
  </si>
  <si>
    <t>B.6</t>
  </si>
  <si>
    <t>B.7</t>
  </si>
  <si>
    <t>Earthworks</t>
  </si>
  <si>
    <t>B.8</t>
  </si>
  <si>
    <t>Excavate pits for column bases not exceeding 1.00 metres</t>
  </si>
  <si>
    <t>deep (10No.)</t>
  </si>
  <si>
    <t>CM</t>
  </si>
  <si>
    <t>B.9</t>
  </si>
  <si>
    <t>Return, fill in and ram selected excavated materials into</t>
  </si>
  <si>
    <t>foundations compacted in layers not exceeding 150mm thick</t>
  </si>
  <si>
    <t>B.10</t>
  </si>
  <si>
    <t>Remove surplus excavated materials from site</t>
  </si>
  <si>
    <t>CONCRETE WORK</t>
  </si>
  <si>
    <t/>
  </si>
  <si>
    <t>VIBRATED REINFORCED CONCRETE CLASS 25; ORDINARY PORTLAND CEMENT 42.5 (20MM AGGREGATE) IN:</t>
  </si>
  <si>
    <t>B.11</t>
  </si>
  <si>
    <t>Stub column</t>
  </si>
  <si>
    <t>STEEL REINFORCEMENT as described including cutting to length, bending, hoisting and fixing and including all necessary tying wire and spacing blocks</t>
  </si>
  <si>
    <t>HIGH YIELD RIBBED BARS, TYPE 2 TO BS 4449:2005</t>
  </si>
  <si>
    <t>B.12</t>
  </si>
  <si>
    <t>16mm Diameter threaded bars</t>
  </si>
  <si>
    <t>KG</t>
  </si>
  <si>
    <t>B.13</t>
  </si>
  <si>
    <t>12mm Diameter bars</t>
  </si>
  <si>
    <t>B.14</t>
  </si>
  <si>
    <t>8mm Diameter bars</t>
  </si>
  <si>
    <t>B.15</t>
  </si>
  <si>
    <t>Formwork to side of stub column</t>
  </si>
  <si>
    <t>B.16</t>
  </si>
  <si>
    <t>B.17</t>
  </si>
  <si>
    <r>
      <rPr>
        <b/>
        <sz val="10"/>
        <rFont val="Arial"/>
        <family val="2"/>
      </rPr>
      <t>Solar structure ceiling:</t>
    </r>
    <r>
      <rPr>
        <sz val="10"/>
        <rFont val="Arial"/>
        <family val="2"/>
      </rPr>
      <t xml:space="preserve">
Supply, fabricate and install ceiling using mature and well-treated bamboo procured from "Bamboo Uganda" or equal/better supplier;
Bamboo stalks to be compactly placed in single layer between 100x50mm top railing members and mounted onto purlins with 
galvanized binding wire and or brass screws
</t>
    </r>
  </si>
  <si>
    <t>m2</t>
  </si>
  <si>
    <t>C.1</t>
  </si>
  <si>
    <t>C.2</t>
  </si>
  <si>
    <t>C.3</t>
  </si>
  <si>
    <t>C.4</t>
  </si>
  <si>
    <t>C.5</t>
  </si>
  <si>
    <t>C.6</t>
  </si>
  <si>
    <t>C.7</t>
  </si>
  <si>
    <t>C.8</t>
  </si>
  <si>
    <t>Where required, new sockets+B64` and wiring 3G2.5mm² XVB (or equivalent) up to the solar board.</t>
  </si>
  <si>
    <t>Where required, adaptation of existing sockets+B64` and wiring 3G2.5mm² XVB (or equivalent) up to the solar board.</t>
  </si>
  <si>
    <t>Allow for 4mm 4 core cables for socket adaptation where required</t>
  </si>
  <si>
    <t>Allow for 2.5mm 3 core cables for socket adaptation where required</t>
  </si>
  <si>
    <t>Supply and install an hybrid inverter with in-built controller of AC output power of 2 kW or more, such as Raggie RG-MH5500W Plus or equally approved. See tabular technical specifications for the ones inverter must respect.</t>
  </si>
  <si>
    <t>Reduced specs</t>
  </si>
  <si>
    <t>Lockable steel battery cabinet of dimensions 1200 x 1200 x 500 mm to store 8 batteries, covered with 1.2 mm mild steel plates on all side with air vents and lockable door at the front.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</si>
</sst>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_-;\-* #,##0_-;_-* &quot;-&quot;_-;_-@_-"/>
    <numFmt numFmtId="165" formatCode="_-* #,##0.00_-;\-* #,##0.00_-;_-* &quot;-&quot;??_-;_-@_-"/>
    <numFmt numFmtId="166" formatCode="_(* #,##0.00_);_(* \(#,##0.00\);_(* \-??_);_(@_)"/>
    <numFmt numFmtId="167" formatCode="_(* #,##0_);_(* \(#,##0\);_(* \-??_);_(@_)"/>
    <numFmt numFmtId="168" formatCode="_(* #,##0_);_(* \(#,##0\);_(* &quot;-&quot;??_);_(@_)"/>
    <numFmt numFmtId="169" formatCode="_-* #,##0.0_-;\-* #,##0.0_-;_-* &quot;-&quot;??_-;_-@_-"/>
    <numFmt numFmtId="170" formatCode="_(* #,##0.0_);_(* \(#,##0.0\);_(* \-??_);_(@_)"/>
    <numFmt numFmtId="171" formatCode="_-* #,##0.00_-;\-* #,##0.00_-;_-* &quot;-&quot;_-;_-@_-"/>
  </numFmts>
  <fonts count="29" x14ac:knownFonts="1">
    <font>
      <sz val="11"/>
      <color theme="1"/>
      <name val="Calibri"/>
      <family val="2"/>
      <scheme val="minor"/>
    </font>
    <font>
      <sz val="11"/>
      <color theme="1"/>
      <name val="Calibri"/>
      <family val="2"/>
      <scheme val="minor"/>
    </font>
    <font>
      <b/>
      <sz val="10"/>
      <color rgb="FF000000"/>
      <name val="Arial"/>
      <family val="2"/>
    </font>
    <font>
      <sz val="10"/>
      <name val="Arial"/>
      <family val="2"/>
    </font>
    <font>
      <b/>
      <sz val="10"/>
      <name val="Arial"/>
      <family val="2"/>
    </font>
    <font>
      <b/>
      <sz val="11"/>
      <color theme="1"/>
      <name val="Calibri"/>
      <family val="2"/>
      <scheme val="minor"/>
    </font>
    <font>
      <sz val="11"/>
      <name val="Arial"/>
      <family val="2"/>
    </font>
    <font>
      <sz val="10"/>
      <color theme="1"/>
      <name val="Arial"/>
      <family val="2"/>
    </font>
    <font>
      <b/>
      <sz val="11"/>
      <name val="Arial"/>
      <family val="2"/>
    </font>
    <font>
      <b/>
      <sz val="10"/>
      <color theme="1"/>
      <name val="Arial"/>
      <family val="2"/>
    </font>
    <font>
      <b/>
      <sz val="12"/>
      <color theme="1"/>
      <name val="Calibri"/>
      <family val="2"/>
      <scheme val="minor"/>
    </font>
    <font>
      <b/>
      <sz val="14"/>
      <color theme="1"/>
      <name val="Calibri"/>
      <family val="2"/>
      <scheme val="minor"/>
    </font>
    <font>
      <b/>
      <sz val="12"/>
      <name val="Arial"/>
      <family val="2"/>
    </font>
    <font>
      <sz val="10"/>
      <color rgb="FF000000"/>
      <name val="Calibri"/>
      <family val="2"/>
      <scheme val="minor"/>
    </font>
    <font>
      <b/>
      <sz val="12"/>
      <color theme="1"/>
      <name val="Arial"/>
      <family val="2"/>
    </font>
    <font>
      <sz val="20"/>
      <color theme="1"/>
      <name val="Calibri"/>
      <family val="2"/>
      <scheme val="minor"/>
    </font>
    <font>
      <b/>
      <u/>
      <sz val="10"/>
      <name val="Arial"/>
      <family val="2"/>
    </font>
    <font>
      <sz val="11"/>
      <name val="Calibri"/>
      <family val="2"/>
      <scheme val="minor"/>
    </font>
    <font>
      <b/>
      <sz val="11"/>
      <name val="Calibri"/>
      <family val="2"/>
      <scheme val="minor"/>
    </font>
    <font>
      <b/>
      <sz val="11"/>
      <color theme="1"/>
      <name val="Arial"/>
      <family val="2"/>
    </font>
    <font>
      <b/>
      <sz val="18"/>
      <color theme="1"/>
      <name val="Calibri"/>
      <family val="2"/>
      <scheme val="minor"/>
    </font>
    <font>
      <sz val="11"/>
      <color rgb="FF3F3F76"/>
      <name val="Calibri"/>
      <family val="2"/>
      <scheme val="minor"/>
    </font>
    <font>
      <b/>
      <sz val="11"/>
      <color rgb="FFFA7D00"/>
      <name val="Calibri"/>
      <family val="2"/>
      <scheme val="minor"/>
    </font>
    <font>
      <sz val="11"/>
      <color theme="0" tint="-0.34998626667073579"/>
      <name val="Calibri"/>
      <family val="2"/>
      <scheme val="minor"/>
    </font>
    <font>
      <sz val="11"/>
      <name val="Garamond"/>
      <family val="1"/>
    </font>
    <font>
      <b/>
      <u/>
      <sz val="10"/>
      <color theme="1"/>
      <name val="Arial"/>
      <family val="2"/>
    </font>
    <font>
      <u/>
      <sz val="10"/>
      <name val="Arial"/>
      <family val="2"/>
    </font>
    <font>
      <b/>
      <u/>
      <sz val="11"/>
      <name val="Garamond"/>
      <family val="1"/>
    </font>
    <font>
      <sz val="11"/>
      <color theme="1"/>
      <name val="Garamond"/>
      <family val="1"/>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FFFF00"/>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style="medium">
        <color auto="1"/>
      </left>
      <right/>
      <top/>
      <bottom style="hair">
        <color auto="1"/>
      </bottom>
      <diagonal/>
    </border>
    <border>
      <left style="medium">
        <color indexed="64"/>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right/>
      <top style="hair">
        <color auto="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medium">
        <color theme="1"/>
      </left>
      <right/>
      <top style="medium">
        <color auto="1"/>
      </top>
      <bottom style="medium">
        <color auto="1"/>
      </bottom>
      <diagonal/>
    </border>
    <border>
      <left style="medium">
        <color theme="1"/>
      </left>
      <right style="medium">
        <color theme="1"/>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auto="1"/>
      </left>
      <right style="medium">
        <color auto="1"/>
      </right>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hair">
        <color auto="1"/>
      </top>
      <bottom/>
      <diagonal/>
    </border>
    <border>
      <left/>
      <right style="thin">
        <color indexed="64"/>
      </right>
      <top/>
      <bottom/>
      <diagonal/>
    </border>
    <border>
      <left style="thin">
        <color indexed="64"/>
      </left>
      <right/>
      <top/>
      <bottom/>
      <diagonal/>
    </border>
    <border>
      <left style="thin">
        <color rgb="FF7F7F7F"/>
      </left>
      <right style="thin">
        <color rgb="FF7F7F7F"/>
      </right>
      <top/>
      <bottom style="thin">
        <color rgb="FF7F7F7F"/>
      </bottom>
      <diagonal/>
    </border>
    <border>
      <left/>
      <right/>
      <top style="hair">
        <color auto="1"/>
      </top>
      <bottom/>
      <diagonal/>
    </border>
  </borders>
  <cellStyleXfs count="16">
    <xf numFmtId="0" fontId="0" fillId="0" borderId="0"/>
    <xf numFmtId="165" fontId="1" fillId="0" borderId="0" applyFont="0" applyFill="0" applyBorder="0" applyAlignment="0" applyProtection="0"/>
    <xf numFmtId="166" fontId="3" fillId="0" borderId="0" applyFill="0" applyBorder="0" applyAlignment="0" applyProtection="0"/>
    <xf numFmtId="0" fontId="3" fillId="0" borderId="0">
      <alignment horizontal="justify"/>
    </xf>
    <xf numFmtId="165" fontId="1" fillId="0" borderId="0" applyFont="0" applyFill="0" applyBorder="0" applyAlignment="0" applyProtection="0"/>
    <xf numFmtId="0" fontId="13" fillId="0" borderId="0"/>
    <xf numFmtId="0" fontId="1" fillId="0" borderId="0"/>
    <xf numFmtId="0" fontId="3" fillId="0" borderId="0">
      <alignment horizontal="justify" vertical="top" wrapText="1"/>
    </xf>
    <xf numFmtId="0" fontId="21" fillId="5" borderId="31" applyNumberFormat="0" applyAlignment="0" applyProtection="0"/>
    <xf numFmtId="0" fontId="22" fillId="6" borderId="31" applyNumberFormat="0" applyAlignment="0" applyProtection="0"/>
    <xf numFmtId="0" fontId="1" fillId="0" borderId="0"/>
    <xf numFmtId="43"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alignment horizontal="justify" vertical="top" wrapText="1"/>
    </xf>
    <xf numFmtId="43" fontId="3" fillId="0" borderId="0" applyFont="0" applyFill="0" applyBorder="0" applyProtection="0">
      <alignment vertical="top"/>
    </xf>
  </cellStyleXfs>
  <cellXfs count="217">
    <xf numFmtId="0" fontId="0" fillId="0" borderId="0" xfId="0"/>
    <xf numFmtId="0" fontId="3" fillId="0" borderId="2" xfId="0" applyFont="1" applyBorder="1" applyAlignment="1">
      <alignment horizontal="left" vertical="top" wrapText="1"/>
    </xf>
    <xf numFmtId="167" fontId="3" fillId="0" borderId="4" xfId="2" applyNumberFormat="1" applyFill="1" applyBorder="1" applyAlignment="1" applyProtection="1">
      <alignment horizontal="center" vertical="center"/>
    </xf>
    <xf numFmtId="169" fontId="3" fillId="0" borderId="4" xfId="1" applyNumberFormat="1" applyFont="1" applyFill="1" applyBorder="1" applyAlignment="1">
      <alignment horizontal="center" vertical="center"/>
    </xf>
    <xf numFmtId="0" fontId="3" fillId="0" borderId="10" xfId="0" applyFont="1" applyBorder="1" applyAlignment="1">
      <alignment horizontal="left" vertical="center" wrapText="1"/>
    </xf>
    <xf numFmtId="0" fontId="3" fillId="0" borderId="2" xfId="0" applyFont="1" applyBorder="1" applyAlignment="1">
      <alignment vertical="top" wrapText="1"/>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top"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justify" vertical="top" wrapText="1"/>
    </xf>
    <xf numFmtId="0" fontId="3" fillId="2" borderId="14" xfId="0" applyFont="1" applyFill="1" applyBorder="1" applyAlignment="1">
      <alignment vertical="top" wrapText="1"/>
    </xf>
    <xf numFmtId="3" fontId="3" fillId="0" borderId="2" xfId="0" applyNumberFormat="1" applyFont="1" applyBorder="1" applyAlignment="1">
      <alignment horizontal="center" vertical="center"/>
    </xf>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wrapText="1"/>
    </xf>
    <xf numFmtId="169" fontId="3" fillId="0" borderId="10" xfId="1" applyNumberFormat="1" applyFont="1" applyFill="1" applyBorder="1" applyAlignment="1">
      <alignment horizontal="center" vertical="center"/>
    </xf>
    <xf numFmtId="169" fontId="4" fillId="2" borderId="7" xfId="1"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0" borderId="2" xfId="0" applyFont="1" applyBorder="1" applyAlignment="1">
      <alignment horizontal="center" vertical="center" wrapText="1"/>
    </xf>
    <xf numFmtId="1" fontId="3" fillId="0" borderId="2" xfId="0" applyNumberFormat="1" applyFont="1" applyBorder="1" applyAlignment="1">
      <alignment horizontal="center" vertical="center"/>
    </xf>
    <xf numFmtId="167" fontId="4" fillId="2" borderId="9" xfId="2" applyNumberFormat="1" applyFont="1" applyFill="1" applyBorder="1" applyAlignment="1">
      <alignment horizontal="center" vertical="center" wrapText="1"/>
    </xf>
    <xf numFmtId="169" fontId="4" fillId="2" borderId="1" xfId="1" applyNumberFormat="1" applyFont="1" applyFill="1" applyBorder="1" applyAlignment="1">
      <alignment horizontal="center" vertical="center" wrapText="1"/>
    </xf>
    <xf numFmtId="167" fontId="4" fillId="2" borderId="1" xfId="2" applyNumberFormat="1" applyFont="1" applyFill="1" applyBorder="1" applyAlignment="1">
      <alignment horizontal="center" vertical="center" wrapText="1"/>
    </xf>
    <xf numFmtId="169" fontId="3" fillId="0" borderId="1" xfId="1" applyNumberFormat="1" applyFont="1" applyFill="1" applyBorder="1" applyAlignment="1">
      <alignment horizontal="center" vertical="center"/>
    </xf>
    <xf numFmtId="0" fontId="0" fillId="0" borderId="1" xfId="0" applyBorder="1" applyAlignment="1">
      <alignment horizontal="left" wrapText="1"/>
    </xf>
    <xf numFmtId="0" fontId="3" fillId="0" borderId="4" xfId="0" quotePrefix="1" applyFont="1" applyBorder="1" applyAlignment="1">
      <alignment horizontal="center" vertical="center"/>
    </xf>
    <xf numFmtId="0" fontId="3" fillId="0" borderId="4" xfId="0" applyFont="1" applyBorder="1" applyAlignment="1">
      <alignment horizontal="center" vertical="center"/>
    </xf>
    <xf numFmtId="167" fontId="3" fillId="2" borderId="6" xfId="2" applyNumberFormat="1" applyFill="1" applyBorder="1" applyAlignment="1" applyProtection="1">
      <alignment horizontal="center" vertical="center"/>
    </xf>
    <xf numFmtId="0" fontId="7" fillId="2" borderId="19" xfId="0" applyFont="1" applyFill="1" applyBorder="1" applyAlignment="1">
      <alignment vertical="center" wrapText="1"/>
    </xf>
    <xf numFmtId="3" fontId="3" fillId="0" borderId="19" xfId="0" applyNumberFormat="1" applyFont="1" applyBorder="1" applyAlignment="1">
      <alignment horizontal="center"/>
    </xf>
    <xf numFmtId="0" fontId="3" fillId="0" borderId="12" xfId="0" applyFont="1" applyBorder="1" applyAlignment="1">
      <alignment horizontal="center"/>
    </xf>
    <xf numFmtId="0" fontId="3" fillId="2" borderId="6" xfId="0" applyFont="1" applyFill="1" applyBorder="1" applyAlignment="1">
      <alignment horizontal="center" vertical="center"/>
    </xf>
    <xf numFmtId="3" fontId="6" fillId="2" borderId="6" xfId="0" applyNumberFormat="1" applyFont="1" applyFill="1" applyBorder="1" applyAlignment="1">
      <alignment horizontal="center" vertical="center"/>
    </xf>
    <xf numFmtId="0" fontId="3" fillId="0" borderId="22" xfId="0" applyFont="1" applyBorder="1" applyAlignment="1">
      <alignment horizontal="justify" vertical="center"/>
    </xf>
    <xf numFmtId="0" fontId="3" fillId="0" borderId="11" xfId="0" applyFont="1" applyBorder="1" applyAlignment="1">
      <alignment horizontal="left" vertical="center" wrapText="1"/>
    </xf>
    <xf numFmtId="0" fontId="9" fillId="2" borderId="8" xfId="0" applyFont="1" applyFill="1" applyBorder="1" applyAlignment="1">
      <alignment vertical="center" wrapText="1"/>
    </xf>
    <xf numFmtId="167" fontId="3" fillId="0" borderId="13" xfId="2" applyNumberFormat="1" applyFill="1" applyBorder="1" applyAlignment="1" applyProtection="1">
      <alignment horizontal="center" vertical="center"/>
    </xf>
    <xf numFmtId="0" fontId="0" fillId="0" borderId="0" xfId="0" applyAlignment="1">
      <alignment wrapText="1"/>
    </xf>
    <xf numFmtId="0" fontId="0" fillId="0" borderId="23" xfId="0" applyBorder="1" applyAlignment="1">
      <alignment wrapText="1"/>
    </xf>
    <xf numFmtId="0" fontId="0" fillId="0" borderId="23" xfId="0" quotePrefix="1" applyBorder="1" applyAlignment="1">
      <alignment wrapText="1"/>
    </xf>
    <xf numFmtId="0" fontId="12" fillId="2" borderId="18" xfId="0" applyFont="1" applyFill="1" applyBorder="1" applyAlignment="1">
      <alignment horizontal="center" vertical="center"/>
    </xf>
    <xf numFmtId="170" fontId="10" fillId="2" borderId="18" xfId="0" applyNumberFormat="1" applyFont="1" applyFill="1" applyBorder="1" applyAlignment="1">
      <alignment horizontal="center" vertical="center"/>
    </xf>
    <xf numFmtId="169" fontId="4" fillId="3" borderId="18" xfId="1" applyNumberFormat="1" applyFont="1" applyFill="1" applyBorder="1" applyAlignment="1">
      <alignment horizontal="center" vertical="center" wrapText="1"/>
    </xf>
    <xf numFmtId="0" fontId="4" fillId="3" borderId="0" xfId="0" applyFont="1" applyFill="1" applyAlignment="1">
      <alignment horizontal="left" vertical="top" wrapText="1"/>
    </xf>
    <xf numFmtId="167" fontId="4" fillId="3" borderId="18" xfId="2" applyNumberFormat="1" applyFont="1" applyFill="1" applyBorder="1" applyAlignment="1">
      <alignment horizontal="center" vertical="center" wrapText="1"/>
    </xf>
    <xf numFmtId="0" fontId="3" fillId="0" borderId="0" xfId="0" applyFont="1" applyAlignment="1">
      <alignment horizontal="left" vertical="center" wrapText="1"/>
    </xf>
    <xf numFmtId="0" fontId="12" fillId="2" borderId="25" xfId="0" applyFont="1" applyFill="1" applyBorder="1" applyAlignment="1">
      <alignment horizontal="justify" vertical="top" wrapText="1"/>
    </xf>
    <xf numFmtId="0" fontId="8" fillId="0" borderId="1" xfId="0" applyFont="1" applyBorder="1" applyAlignment="1">
      <alignment horizontal="center" vertical="top" wrapText="1"/>
    </xf>
    <xf numFmtId="168" fontId="8" fillId="0" borderId="1" xfId="2" applyNumberFormat="1" applyFont="1" applyBorder="1" applyAlignment="1">
      <alignment horizontal="center" vertical="top" wrapText="1"/>
    </xf>
    <xf numFmtId="168" fontId="8" fillId="0" borderId="1" xfId="1" applyNumberFormat="1" applyFont="1" applyBorder="1" applyAlignment="1">
      <alignment horizontal="center" vertical="top" wrapText="1"/>
    </xf>
    <xf numFmtId="0" fontId="1" fillId="4" borderId="0" xfId="6" applyFill="1"/>
    <xf numFmtId="0" fontId="1" fillId="4" borderId="0" xfId="6" applyFill="1" applyAlignment="1">
      <alignment horizontal="center" vertical="center"/>
    </xf>
    <xf numFmtId="0" fontId="1" fillId="4" borderId="0" xfId="6" applyFill="1" applyAlignment="1">
      <alignment vertical="center"/>
    </xf>
    <xf numFmtId="0" fontId="1" fillId="4" borderId="26" xfId="6" applyFill="1" applyBorder="1" applyAlignment="1">
      <alignment horizontal="center" vertical="center"/>
    </xf>
    <xf numFmtId="0" fontId="1" fillId="4" borderId="14" xfId="6" applyFill="1" applyBorder="1" applyAlignment="1">
      <alignment horizontal="center" vertical="center"/>
    </xf>
    <xf numFmtId="0" fontId="4" fillId="0" borderId="3" xfId="6" applyFont="1" applyBorder="1" applyAlignment="1">
      <alignment horizontal="left" vertical="top" wrapText="1"/>
    </xf>
    <xf numFmtId="0" fontId="4" fillId="0" borderId="7" xfId="6" applyFont="1" applyBorder="1" applyAlignment="1">
      <alignment horizontal="center" wrapText="1"/>
    </xf>
    <xf numFmtId="0" fontId="4" fillId="0" borderId="1" xfId="6" applyFont="1" applyBorder="1" applyAlignment="1">
      <alignment horizontal="center" wrapText="1"/>
    </xf>
    <xf numFmtId="168" fontId="4" fillId="0" borderId="1" xfId="4" applyNumberFormat="1" applyFont="1" applyBorder="1" applyAlignment="1">
      <alignment horizontal="right" wrapText="1"/>
    </xf>
    <xf numFmtId="0" fontId="4" fillId="0" borderId="16" xfId="6" applyFont="1" applyBorder="1" applyAlignment="1">
      <alignment horizontal="center" wrapText="1"/>
    </xf>
    <xf numFmtId="0" fontId="4" fillId="0" borderId="5" xfId="6" applyFont="1" applyBorder="1" applyAlignment="1">
      <alignment horizontal="center" wrapText="1"/>
    </xf>
    <xf numFmtId="168" fontId="4" fillId="0" borderId="5" xfId="4" applyNumberFormat="1" applyFont="1" applyBorder="1" applyAlignment="1">
      <alignment horizontal="center" wrapText="1"/>
    </xf>
    <xf numFmtId="0" fontId="4" fillId="0" borderId="26" xfId="6" applyFont="1" applyBorder="1" applyAlignment="1">
      <alignment horizontal="center" vertical="center" wrapText="1"/>
    </xf>
    <xf numFmtId="0" fontId="16" fillId="0" borderId="6" xfId="6" applyFont="1" applyBorder="1" applyAlignment="1">
      <alignment horizontal="center" vertical="top" wrapText="1"/>
    </xf>
    <xf numFmtId="168" fontId="4" fillId="0" borderId="6" xfId="4" applyNumberFormat="1" applyFont="1" applyBorder="1" applyAlignment="1">
      <alignment horizontal="center" vertical="center" wrapText="1"/>
    </xf>
    <xf numFmtId="0" fontId="4" fillId="0" borderId="6" xfId="6" applyFont="1" applyBorder="1" applyAlignment="1">
      <alignment horizontal="center" vertical="top" wrapText="1"/>
    </xf>
    <xf numFmtId="0" fontId="3" fillId="0" borderId="26" xfId="6" applyFont="1" applyBorder="1" applyAlignment="1">
      <alignment horizontal="center" vertical="center"/>
    </xf>
    <xf numFmtId="0" fontId="3" fillId="0" borderId="6" xfId="6" applyFont="1" applyBorder="1" applyAlignment="1">
      <alignment horizontal="left" vertical="top" wrapText="1"/>
    </xf>
    <xf numFmtId="165" fontId="3" fillId="0" borderId="6" xfId="2" applyNumberFormat="1" applyFill="1" applyBorder="1" applyAlignment="1" applyProtection="1">
      <alignment horizontal="center" vertical="center"/>
    </xf>
    <xf numFmtId="167" fontId="3" fillId="0" borderId="6" xfId="2" applyNumberFormat="1" applyFill="1" applyBorder="1" applyAlignment="1" applyProtection="1">
      <alignment horizontal="center" vertical="center"/>
    </xf>
    <xf numFmtId="0" fontId="3" fillId="0" borderId="7" xfId="6" applyFont="1" applyBorder="1" applyAlignment="1">
      <alignment horizontal="center" vertical="center"/>
    </xf>
    <xf numFmtId="0" fontId="4" fillId="0" borderId="1" xfId="6" applyFont="1" applyBorder="1" applyAlignment="1">
      <alignment horizontal="left" vertical="top" wrapText="1"/>
    </xf>
    <xf numFmtId="167" fontId="3" fillId="0" borderId="1" xfId="2" applyNumberFormat="1" applyFill="1" applyBorder="1" applyAlignment="1" applyProtection="1">
      <alignment horizontal="center" vertical="center"/>
    </xf>
    <xf numFmtId="0" fontId="3" fillId="0" borderId="26" xfId="6" applyFont="1" applyBorder="1" applyAlignment="1">
      <alignment horizontal="center" vertical="center" wrapText="1"/>
    </xf>
    <xf numFmtId="167" fontId="3" fillId="0" borderId="6" xfId="2" applyNumberFormat="1" applyFill="1" applyBorder="1" applyAlignment="1">
      <alignment horizontal="center" vertical="center" wrapText="1"/>
    </xf>
    <xf numFmtId="0" fontId="3" fillId="0" borderId="6" xfId="6" applyFont="1" applyBorder="1" applyAlignment="1">
      <alignment vertical="top" wrapText="1"/>
    </xf>
    <xf numFmtId="0" fontId="17" fillId="0" borderId="6" xfId="6" applyFont="1" applyBorder="1" applyAlignment="1">
      <alignment horizontal="justify" vertical="top" wrapText="1"/>
    </xf>
    <xf numFmtId="0" fontId="4" fillId="0" borderId="7" xfId="6" applyFont="1" applyBorder="1" applyAlignment="1">
      <alignment horizontal="center" vertical="center"/>
    </xf>
    <xf numFmtId="0" fontId="18" fillId="0" borderId="27" xfId="6" applyFont="1" applyBorder="1" applyAlignment="1">
      <alignment horizontal="justify" vertical="top" wrapText="1"/>
    </xf>
    <xf numFmtId="166" fontId="5" fillId="0" borderId="1" xfId="6" applyNumberFormat="1" applyFont="1" applyBorder="1" applyAlignment="1">
      <alignment horizontal="center" vertical="center"/>
    </xf>
    <xf numFmtId="0" fontId="3" fillId="0" borderId="20" xfId="6" applyFont="1" applyBorder="1" applyAlignment="1">
      <alignment horizontal="center" vertical="center" wrapText="1"/>
    </xf>
    <xf numFmtId="167" fontId="3" fillId="0" borderId="21" xfId="2" applyNumberFormat="1" applyFill="1" applyBorder="1" applyAlignment="1" applyProtection="1">
      <alignment horizontal="center" vertical="center"/>
    </xf>
    <xf numFmtId="0" fontId="4" fillId="0" borderId="17" xfId="3" quotePrefix="1" applyFont="1" applyBorder="1" applyAlignment="1" applyProtection="1">
      <alignment horizontal="right"/>
      <protection locked="0"/>
    </xf>
    <xf numFmtId="0" fontId="4" fillId="0" borderId="7" xfId="7" applyFont="1" applyBorder="1" applyAlignment="1">
      <alignment horizontal="center" wrapText="1"/>
    </xf>
    <xf numFmtId="0" fontId="4" fillId="0" borderId="1" xfId="3" applyFont="1" applyBorder="1" applyAlignment="1">
      <alignment horizontal="justify" wrapText="1"/>
    </xf>
    <xf numFmtId="0" fontId="4" fillId="0" borderId="9" xfId="3" quotePrefix="1" applyFont="1" applyBorder="1" applyAlignment="1" applyProtection="1">
      <alignment horizontal="right"/>
      <protection locked="0"/>
    </xf>
    <xf numFmtId="0" fontId="4" fillId="0" borderId="7" xfId="7" applyFont="1" applyBorder="1" applyAlignment="1">
      <alignment horizontal="center" vertical="top" wrapText="1"/>
    </xf>
    <xf numFmtId="0" fontId="4" fillId="0" borderId="1" xfId="7" applyFont="1" applyBorder="1" applyAlignment="1">
      <alignment horizontal="left" vertical="top" wrapText="1"/>
    </xf>
    <xf numFmtId="3" fontId="3" fillId="0" borderId="9" xfId="1" applyNumberFormat="1" applyFont="1" applyBorder="1" applyAlignment="1" applyProtection="1">
      <alignment vertical="top"/>
      <protection locked="0"/>
    </xf>
    <xf numFmtId="0" fontId="4" fillId="0" borderId="26" xfId="7" applyFont="1" applyBorder="1" applyAlignment="1">
      <alignment horizontal="center" vertical="top" wrapText="1"/>
    </xf>
    <xf numFmtId="0" fontId="3" fillId="0" borderId="6" xfId="3" applyBorder="1" applyAlignment="1">
      <alignment vertical="top" wrapText="1"/>
    </xf>
    <xf numFmtId="3" fontId="3" fillId="0" borderId="14" xfId="1" applyNumberFormat="1" applyFont="1" applyBorder="1" applyAlignment="1" applyProtection="1">
      <alignment vertical="top"/>
      <protection locked="0"/>
    </xf>
    <xf numFmtId="0" fontId="4" fillId="0" borderId="10" xfId="7" applyFont="1" applyBorder="1" applyAlignment="1">
      <alignment horizontal="center" vertical="top" wrapText="1"/>
    </xf>
    <xf numFmtId="0" fontId="4" fillId="0" borderId="2" xfId="7" applyFont="1" applyBorder="1" applyAlignment="1">
      <alignment horizontal="left" vertical="top" wrapText="1"/>
    </xf>
    <xf numFmtId="3" fontId="3" fillId="0" borderId="28" xfId="1" applyNumberFormat="1" applyFont="1" applyBorder="1" applyAlignment="1" applyProtection="1">
      <alignment vertical="top"/>
      <protection locked="0"/>
    </xf>
    <xf numFmtId="0" fontId="4" fillId="0" borderId="2" xfId="7" applyFont="1" applyBorder="1" applyAlignment="1">
      <alignment horizontal="left" vertical="top"/>
    </xf>
    <xf numFmtId="0" fontId="4" fillId="0" borderId="1" xfId="7" applyFont="1" applyBorder="1" applyAlignment="1">
      <alignment vertical="center" wrapText="1"/>
    </xf>
    <xf numFmtId="169" fontId="3" fillId="0" borderId="2" xfId="1" applyNumberFormat="1" applyFont="1" applyFill="1" applyBorder="1" applyAlignment="1">
      <alignment horizontal="center" vertical="center"/>
    </xf>
    <xf numFmtId="169" fontId="3" fillId="0" borderId="11" xfId="1" applyNumberFormat="1" applyFont="1" applyFill="1" applyBorder="1" applyAlignment="1">
      <alignment horizontal="center" vertical="center"/>
    </xf>
    <xf numFmtId="0" fontId="11" fillId="0" borderId="23" xfId="0" applyFont="1" applyBorder="1"/>
    <xf numFmtId="0" fontId="11" fillId="0" borderId="23" xfId="0" applyFont="1" applyBorder="1" applyAlignment="1">
      <alignment wrapText="1"/>
    </xf>
    <xf numFmtId="0" fontId="0" fillId="0" borderId="29" xfId="0" applyBorder="1"/>
    <xf numFmtId="0" fontId="4" fillId="0" borderId="30" xfId="3" quotePrefix="1" applyFont="1" applyBorder="1" applyAlignment="1" applyProtection="1">
      <alignment horizontal="right"/>
      <protection locked="0"/>
    </xf>
    <xf numFmtId="0" fontId="23" fillId="0" borderId="0" xfId="0" applyFont="1"/>
    <xf numFmtId="1" fontId="22" fillId="6" borderId="31" xfId="9" applyNumberFormat="1" applyAlignment="1">
      <alignment horizontal="center" vertical="center"/>
    </xf>
    <xf numFmtId="167" fontId="21" fillId="0" borderId="31" xfId="8" applyNumberFormat="1" applyFill="1" applyAlignment="1" applyProtection="1">
      <alignment horizontal="right" vertical="center"/>
    </xf>
    <xf numFmtId="0" fontId="22" fillId="6" borderId="31" xfId="9" applyAlignment="1">
      <alignment horizontal="center" vertical="center" wrapText="1"/>
    </xf>
    <xf numFmtId="0" fontId="21" fillId="0" borderId="31" xfId="8" applyFill="1" applyAlignment="1">
      <alignment horizontal="center" vertical="center" wrapText="1"/>
    </xf>
    <xf numFmtId="0" fontId="1" fillId="4" borderId="16" xfId="10" applyFill="1" applyBorder="1" applyAlignment="1">
      <alignment horizontal="center" vertical="center"/>
    </xf>
    <xf numFmtId="0" fontId="1" fillId="4" borderId="15" xfId="10" applyFill="1" applyBorder="1"/>
    <xf numFmtId="0" fontId="1" fillId="4" borderId="15" xfId="10" applyFill="1" applyBorder="1" applyAlignment="1">
      <alignment horizontal="center" vertical="center"/>
    </xf>
    <xf numFmtId="0" fontId="1" fillId="4" borderId="15" xfId="10" applyFill="1" applyBorder="1" applyAlignment="1">
      <alignment vertical="center"/>
    </xf>
    <xf numFmtId="0" fontId="1" fillId="4" borderId="17" xfId="10" applyFill="1" applyBorder="1" applyAlignment="1">
      <alignment horizontal="center" vertical="center"/>
    </xf>
    <xf numFmtId="0" fontId="1" fillId="0" borderId="0" xfId="10"/>
    <xf numFmtId="0" fontId="1" fillId="4" borderId="26" xfId="10" applyFill="1" applyBorder="1" applyAlignment="1">
      <alignment horizontal="center" vertical="center"/>
    </xf>
    <xf numFmtId="0" fontId="1" fillId="4" borderId="0" xfId="10" applyFill="1"/>
    <xf numFmtId="0" fontId="1" fillId="4" borderId="0" xfId="10" applyFill="1" applyAlignment="1">
      <alignment horizontal="center" vertical="center"/>
    </xf>
    <xf numFmtId="0" fontId="1" fillId="4" borderId="0" xfId="10" applyFill="1" applyAlignment="1">
      <alignment vertical="center"/>
    </xf>
    <xf numFmtId="0" fontId="1" fillId="4" borderId="14" xfId="10" applyFill="1" applyBorder="1" applyAlignment="1">
      <alignment horizontal="center" vertical="center"/>
    </xf>
    <xf numFmtId="0" fontId="1" fillId="4" borderId="20" xfId="10" applyFill="1" applyBorder="1" applyAlignment="1">
      <alignment horizontal="center" vertical="center"/>
    </xf>
    <xf numFmtId="0" fontId="1" fillId="4" borderId="3" xfId="10" applyFill="1" applyBorder="1"/>
    <xf numFmtId="0" fontId="1" fillId="4" borderId="3" xfId="10" applyFill="1" applyBorder="1" applyAlignment="1">
      <alignment horizontal="center" vertical="center"/>
    </xf>
    <xf numFmtId="0" fontId="1" fillId="4" borderId="3" xfId="10" applyFill="1" applyBorder="1" applyAlignment="1">
      <alignment vertical="center"/>
    </xf>
    <xf numFmtId="0" fontId="1" fillId="4" borderId="21" xfId="10" applyFill="1" applyBorder="1" applyAlignment="1">
      <alignment horizontal="center" vertical="center"/>
    </xf>
    <xf numFmtId="0" fontId="2" fillId="0" borderId="16" xfId="6" applyFont="1" applyBorder="1" applyAlignment="1">
      <alignment vertical="top" wrapText="1"/>
    </xf>
    <xf numFmtId="0" fontId="2" fillId="0" borderId="15" xfId="6" applyFont="1" applyBorder="1" applyAlignment="1">
      <alignment vertical="top" wrapText="1"/>
    </xf>
    <xf numFmtId="16" fontId="2" fillId="0" borderId="17" xfId="6" quotePrefix="1" applyNumberFormat="1" applyFont="1" applyBorder="1" applyAlignment="1">
      <alignment horizontal="right" wrapText="1"/>
    </xf>
    <xf numFmtId="167" fontId="21" fillId="0" borderId="32" xfId="8" applyNumberFormat="1" applyFill="1" applyBorder="1" applyAlignment="1" applyProtection="1">
      <alignment horizontal="right" vertical="center"/>
    </xf>
    <xf numFmtId="167" fontId="3" fillId="0" borderId="33" xfId="2" applyNumberFormat="1" applyFill="1" applyBorder="1" applyAlignment="1" applyProtection="1">
      <alignment horizontal="center" vertical="center"/>
    </xf>
    <xf numFmtId="169" fontId="3" fillId="0" borderId="35" xfId="1" applyNumberFormat="1" applyFont="1" applyFill="1" applyBorder="1" applyAlignment="1">
      <alignment horizontal="center" vertical="center"/>
    </xf>
    <xf numFmtId="0" fontId="3" fillId="0" borderId="34" xfId="0" applyFont="1" applyBorder="1" applyAlignment="1">
      <alignment horizontal="left" vertical="top" wrapText="1"/>
    </xf>
    <xf numFmtId="0" fontId="3" fillId="0" borderId="34" xfId="0" applyFont="1" applyBorder="1" applyAlignment="1">
      <alignment horizontal="center" vertical="center" wrapText="1"/>
    </xf>
    <xf numFmtId="1" fontId="3" fillId="0" borderId="36" xfId="0" applyNumberFormat="1" applyFont="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7" fillId="0" borderId="7" xfId="0" applyFont="1" applyBorder="1" applyAlignment="1">
      <alignment horizontal="left" wrapText="1"/>
    </xf>
    <xf numFmtId="0" fontId="7" fillId="0" borderId="37" xfId="0" applyFont="1" applyBorder="1" applyAlignment="1">
      <alignment horizontal="left" wrapText="1"/>
    </xf>
    <xf numFmtId="0" fontId="0" fillId="0" borderId="38" xfId="0" applyBorder="1" applyAlignment="1">
      <alignment horizontal="left" wrapText="1"/>
    </xf>
    <xf numFmtId="0" fontId="0" fillId="0" borderId="26" xfId="0" applyBorder="1" applyAlignment="1">
      <alignment horizontal="center" vertical="top"/>
    </xf>
    <xf numFmtId="0" fontId="0" fillId="0" borderId="39" xfId="0" applyBorder="1" applyAlignment="1">
      <alignment horizontal="justify"/>
    </xf>
    <xf numFmtId="0" fontId="0" fillId="0" borderId="40" xfId="0" applyBorder="1"/>
    <xf numFmtId="4" fontId="24" fillId="0" borderId="41" xfId="11" applyNumberFormat="1" applyFont="1" applyFill="1" applyBorder="1" applyAlignment="1" applyProtection="1">
      <alignment wrapText="1"/>
      <protection locked="0"/>
    </xf>
    <xf numFmtId="0" fontId="0" fillId="0" borderId="6" xfId="0" applyBorder="1" applyAlignment="1">
      <alignment horizontal="justify"/>
    </xf>
    <xf numFmtId="0" fontId="0" fillId="0" borderId="43" xfId="0" applyBorder="1"/>
    <xf numFmtId="4" fontId="24" fillId="0" borderId="14" xfId="11" applyNumberFormat="1" applyFont="1" applyFill="1" applyBorder="1" applyAlignment="1" applyProtection="1">
      <alignment wrapText="1"/>
      <protection locked="0"/>
    </xf>
    <xf numFmtId="169" fontId="3" fillId="0" borderId="44" xfId="1" applyNumberFormat="1" applyFont="1" applyFill="1" applyBorder="1" applyAlignment="1">
      <alignment horizontal="center" vertical="center"/>
    </xf>
    <xf numFmtId="0" fontId="4" fillId="0" borderId="34" xfId="0" applyFont="1" applyBorder="1" applyAlignment="1">
      <alignment horizontal="left" vertical="top" wrapText="1"/>
    </xf>
    <xf numFmtId="0" fontId="0" fillId="0" borderId="39" xfId="0" applyBorder="1" applyAlignment="1">
      <alignment horizontal="center"/>
    </xf>
    <xf numFmtId="0" fontId="7" fillId="0" borderId="45" xfId="0" applyFont="1" applyBorder="1" applyAlignment="1">
      <alignment horizontal="center"/>
    </xf>
    <xf numFmtId="0" fontId="0" fillId="0" borderId="6" xfId="0" applyBorder="1" applyAlignment="1">
      <alignment horizontal="center"/>
    </xf>
    <xf numFmtId="0" fontId="7" fillId="0" borderId="0" xfId="0" applyFont="1" applyAlignment="1">
      <alignment horizontal="center"/>
    </xf>
    <xf numFmtId="0" fontId="16" fillId="0" borderId="34" xfId="13" applyFont="1" applyBorder="1" applyAlignment="1">
      <alignment vertical="center"/>
    </xf>
    <xf numFmtId="0" fontId="3" fillId="0" borderId="46" xfId="13" applyBorder="1" applyAlignment="1">
      <alignment horizontal="center" vertical="center"/>
    </xf>
    <xf numFmtId="0" fontId="3" fillId="0" borderId="6" xfId="13" applyBorder="1" applyAlignment="1">
      <alignment vertical="center" wrapText="1"/>
    </xf>
    <xf numFmtId="0" fontId="3" fillId="0" borderId="6" xfId="13" applyBorder="1" applyAlignment="1">
      <alignment horizontal="center" vertical="center"/>
    </xf>
    <xf numFmtId="0" fontId="7" fillId="0" borderId="45" xfId="13" applyFont="1" applyBorder="1" applyAlignment="1">
      <alignment horizontal="center" vertical="center"/>
    </xf>
    <xf numFmtId="164" fontId="3" fillId="0" borderId="40" xfId="12" applyFont="1" applyBorder="1" applyAlignment="1">
      <alignment horizontal="center" vertical="center"/>
    </xf>
    <xf numFmtId="0" fontId="3" fillId="0" borderId="6" xfId="13" applyBorder="1" applyAlignment="1">
      <alignment vertical="center"/>
    </xf>
    <xf numFmtId="171" fontId="3" fillId="0" borderId="40" xfId="12" applyNumberFormat="1" applyFont="1" applyBorder="1" applyAlignment="1">
      <alignment horizontal="center" vertical="center"/>
    </xf>
    <xf numFmtId="0" fontId="27" fillId="0" borderId="6" xfId="14" applyFont="1" applyBorder="1" applyAlignment="1">
      <alignment horizontal="left" vertical="top" wrapText="1"/>
    </xf>
    <xf numFmtId="1" fontId="24" fillId="0" borderId="6" xfId="14" applyNumberFormat="1" applyFont="1" applyBorder="1" applyAlignment="1">
      <alignment horizontal="center" vertical="top"/>
    </xf>
    <xf numFmtId="37" fontId="28" fillId="0" borderId="45" xfId="15" applyNumberFormat="1" applyFont="1" applyFill="1" applyBorder="1" applyAlignment="1">
      <alignment horizontal="center" vertical="top"/>
    </xf>
    <xf numFmtId="4" fontId="24" fillId="0" borderId="40" xfId="15" applyNumberFormat="1" applyFont="1" applyFill="1" applyBorder="1">
      <alignment vertical="top"/>
    </xf>
    <xf numFmtId="165" fontId="0" fillId="0" borderId="41" xfId="0" applyNumberFormat="1" applyBorder="1"/>
    <xf numFmtId="0" fontId="3" fillId="0" borderId="26" xfId="0" applyFont="1" applyBorder="1" applyAlignment="1">
      <alignment horizontal="center" vertical="top"/>
    </xf>
    <xf numFmtId="0" fontId="24" fillId="0" borderId="6" xfId="14" applyFont="1" applyBorder="1">
      <alignment horizontal="justify" vertical="top" wrapText="1"/>
    </xf>
    <xf numFmtId="39" fontId="28" fillId="0" borderId="45" xfId="15" applyNumberFormat="1" applyFont="1" applyFill="1" applyBorder="1" applyAlignment="1">
      <alignment horizontal="center" vertical="top"/>
    </xf>
    <xf numFmtId="0" fontId="24" fillId="0" borderId="42" xfId="14" applyFont="1" applyBorder="1">
      <alignment horizontal="justify" vertical="top" wrapText="1"/>
    </xf>
    <xf numFmtId="1" fontId="24" fillId="0" borderId="42" xfId="14" applyNumberFormat="1" applyFont="1" applyBorder="1" applyAlignment="1">
      <alignment horizontal="center" vertical="top"/>
    </xf>
    <xf numFmtId="37" fontId="28" fillId="0" borderId="0" xfId="15" applyNumberFormat="1" applyFont="1" applyFill="1" applyBorder="1" applyAlignment="1">
      <alignment horizontal="center" vertical="top"/>
    </xf>
    <xf numFmtId="4" fontId="24" fillId="0" borderId="43" xfId="15" applyNumberFormat="1" applyFont="1" applyFill="1" applyBorder="1">
      <alignment vertical="top"/>
    </xf>
    <xf numFmtId="165" fontId="0" fillId="0" borderId="14" xfId="0" applyNumberFormat="1" applyBorder="1"/>
    <xf numFmtId="169" fontId="3" fillId="0" borderId="26" xfId="1" applyNumberFormat="1" applyFont="1" applyFill="1" applyBorder="1" applyAlignment="1">
      <alignment horizontal="center" vertical="center"/>
    </xf>
    <xf numFmtId="0" fontId="3" fillId="0" borderId="6" xfId="0" applyFont="1" applyBorder="1" applyAlignment="1">
      <alignment horizontal="left" vertical="top" wrapText="1"/>
    </xf>
    <xf numFmtId="0" fontId="3" fillId="0" borderId="18" xfId="0" applyFont="1" applyBorder="1" applyAlignment="1">
      <alignment horizontal="center" vertical="center" wrapText="1"/>
    </xf>
    <xf numFmtId="1" fontId="3" fillId="0" borderId="0" xfId="0" applyNumberFormat="1" applyFont="1" applyAlignment="1">
      <alignment horizontal="center" vertical="center"/>
    </xf>
    <xf numFmtId="167" fontId="21" fillId="0" borderId="47" xfId="8" applyNumberFormat="1" applyFill="1" applyBorder="1" applyAlignment="1" applyProtection="1">
      <alignment horizontal="right" vertical="center"/>
    </xf>
    <xf numFmtId="0" fontId="3" fillId="0" borderId="48" xfId="0" applyFont="1" applyBorder="1" applyAlignment="1">
      <alignment vertical="top" wrapText="1"/>
    </xf>
    <xf numFmtId="0" fontId="0" fillId="4" borderId="0" xfId="6" applyFont="1" applyFill="1" applyAlignment="1">
      <alignment vertical="center"/>
    </xf>
    <xf numFmtId="167" fontId="4" fillId="7" borderId="9" xfId="2" applyNumberFormat="1" applyFont="1" applyFill="1" applyBorder="1" applyAlignment="1">
      <alignment horizontal="center" vertical="center" wrapText="1"/>
    </xf>
    <xf numFmtId="0" fontId="9" fillId="7" borderId="1" xfId="0" applyFont="1" applyFill="1" applyBorder="1" applyAlignment="1">
      <alignment horizontal="left" vertical="top" wrapText="1"/>
    </xf>
    <xf numFmtId="0" fontId="15" fillId="4" borderId="26" xfId="10" applyFont="1" applyFill="1" applyBorder="1" applyAlignment="1">
      <alignment horizontal="center" wrapText="1"/>
    </xf>
    <xf numFmtId="0" fontId="15" fillId="4" borderId="0" xfId="10" applyFont="1" applyFill="1" applyAlignment="1">
      <alignment horizontal="center" wrapText="1"/>
    </xf>
    <xf numFmtId="0" fontId="15" fillId="4" borderId="14" xfId="10" applyFont="1" applyFill="1" applyBorder="1" applyAlignment="1">
      <alignment horizontal="center" wrapText="1"/>
    </xf>
    <xf numFmtId="0" fontId="15" fillId="4" borderId="26" xfId="10" applyFont="1" applyFill="1" applyBorder="1" applyAlignment="1">
      <alignment horizontal="center" vertical="center"/>
    </xf>
    <xf numFmtId="0" fontId="15" fillId="4" borderId="0" xfId="10" applyFont="1" applyFill="1" applyAlignment="1">
      <alignment horizontal="center" vertical="center"/>
    </xf>
    <xf numFmtId="0" fontId="15" fillId="4" borderId="14" xfId="10" applyFont="1" applyFill="1" applyBorder="1" applyAlignment="1">
      <alignment horizontal="center" vertical="center"/>
    </xf>
    <xf numFmtId="0" fontId="20" fillId="4" borderId="26" xfId="6" applyFont="1" applyFill="1" applyBorder="1" applyAlignment="1">
      <alignment horizontal="center" wrapText="1"/>
    </xf>
    <xf numFmtId="0" fontId="20" fillId="4" borderId="0" xfId="6" applyFont="1" applyFill="1" applyAlignment="1">
      <alignment horizontal="center" wrapText="1"/>
    </xf>
    <xf numFmtId="0" fontId="20" fillId="4" borderId="14" xfId="6" applyFont="1" applyFill="1" applyBorder="1" applyAlignment="1">
      <alignment horizontal="center" wrapText="1"/>
    </xf>
    <xf numFmtId="17" fontId="1" fillId="4" borderId="26" xfId="6" applyNumberFormat="1" applyFill="1" applyBorder="1" applyAlignment="1">
      <alignment horizontal="center" vertical="center"/>
    </xf>
    <xf numFmtId="17" fontId="1" fillId="4" borderId="0" xfId="6" applyNumberFormat="1" applyFill="1" applyAlignment="1">
      <alignment horizontal="center" vertical="center"/>
    </xf>
    <xf numFmtId="17" fontId="1" fillId="4" borderId="14" xfId="6" applyNumberFormat="1" applyFill="1" applyBorder="1" applyAlignment="1">
      <alignment horizontal="center" vertical="center"/>
    </xf>
    <xf numFmtId="0" fontId="5" fillId="4" borderId="26" xfId="6" applyFont="1" applyFill="1" applyBorder="1" applyAlignment="1">
      <alignment horizontal="center" vertical="center"/>
    </xf>
    <xf numFmtId="0" fontId="5" fillId="4" borderId="0" xfId="6" applyFont="1" applyFill="1" applyAlignment="1">
      <alignment horizontal="center" vertical="center"/>
    </xf>
    <xf numFmtId="0" fontId="5" fillId="4" borderId="14" xfId="6" applyFont="1" applyFill="1" applyBorder="1" applyAlignment="1">
      <alignment horizontal="center" vertical="center"/>
    </xf>
    <xf numFmtId="0" fontId="5" fillId="0" borderId="23" xfId="0" applyFont="1" applyBorder="1" applyAlignment="1">
      <alignment horizontal="center" vertical="center" wrapText="1"/>
    </xf>
    <xf numFmtId="0" fontId="5" fillId="0" borderId="23" xfId="0" applyFont="1" applyBorder="1" applyAlignment="1">
      <alignment vertical="center" wrapText="1"/>
    </xf>
    <xf numFmtId="0" fontId="4" fillId="0" borderId="16" xfId="7" applyFont="1" applyBorder="1" applyAlignment="1">
      <alignment horizontal="left" wrapText="1"/>
    </xf>
    <xf numFmtId="0" fontId="3" fillId="0" borderId="15" xfId="3" applyBorder="1" applyAlignment="1">
      <alignment horizontal="justify" wrapText="1"/>
    </xf>
    <xf numFmtId="0" fontId="4" fillId="3" borderId="7" xfId="0" quotePrefix="1"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14" fillId="3" borderId="24"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3" fillId="3" borderId="7" xfId="0" quotePrefix="1" applyFont="1" applyFill="1" applyBorder="1" applyAlignment="1">
      <alignment horizontal="center" vertical="center"/>
    </xf>
    <xf numFmtId="0" fontId="3" fillId="3" borderId="8" xfId="0" quotePrefix="1" applyFont="1" applyFill="1" applyBorder="1" applyAlignment="1">
      <alignment horizontal="center" vertical="center"/>
    </xf>
    <xf numFmtId="0" fontId="3" fillId="3" borderId="9" xfId="0" quotePrefix="1" applyFont="1" applyFill="1" applyBorder="1" applyAlignment="1">
      <alignment horizontal="center" vertical="center"/>
    </xf>
  </cellXfs>
  <cellStyles count="16">
    <cellStyle name="Calculation" xfId="9" builtinId="22"/>
    <cellStyle name="Comma" xfId="1" builtinId="3"/>
    <cellStyle name="Comma [0]" xfId="12" builtinId="6"/>
    <cellStyle name="Comma 10" xfId="15"/>
    <cellStyle name="Comma 2" xfId="2"/>
    <cellStyle name="Comma 2 2 2" xfId="11"/>
    <cellStyle name="Comma 3" xfId="4"/>
    <cellStyle name="Input" xfId="8" builtinId="20"/>
    <cellStyle name="Normal" xfId="0" builtinId="0"/>
    <cellStyle name="Normal 10" xfId="3"/>
    <cellStyle name="Normal 2" xfId="6"/>
    <cellStyle name="Normal 2 22" xfId="10"/>
    <cellStyle name="Normal 4" xfId="5"/>
    <cellStyle name="Normal 7" xfId="13"/>
    <cellStyle name="Normal_0.5   Bills of Quantities Section - Summit View" xfId="7"/>
    <cellStyle name="Normal_Bills of Quantities - unpriced"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28193</xdr:rowOff>
    </xdr:to>
    <xdr:pic>
      <xdr:nvPicPr>
        <xdr:cNvPr id="2" name="Picture 1">
          <a:extLst>
            <a:ext uri="{FF2B5EF4-FFF2-40B4-BE49-F238E27FC236}">
              <a16:creationId xmlns:a16="http://schemas.microsoft.com/office/drawing/2014/main" id="{32C1A325-D37E-4817-AEC0-F26B2CC131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EW%20PORTFOLIO\1.%20General\Jinja%20office\April%202024\Solar%20powrr%20backup%20design_basic%20Ap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EW%20PORTFOLIO\Jinja%20office\Solar%20powrr%20backup%20design%20op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0. Info"/>
      <sheetName val="1. Appliances"/>
      <sheetName val="2. System"/>
      <sheetName val="2bis. Panels"/>
      <sheetName val="2bis. Batteries"/>
      <sheetName val="2bis. Hyb. Inverter"/>
      <sheetName val="3. Design performances"/>
      <sheetName val="3. BoQ"/>
      <sheetName val="3. BoQ_tech_specs"/>
    </sheetNames>
    <sheetDataSet>
      <sheetData sheetId="0" refreshError="1"/>
      <sheetData sheetId="1" refreshError="1"/>
      <sheetData sheetId="2" refreshError="1"/>
      <sheetData sheetId="3">
        <row r="18">
          <cell r="B18">
            <v>2</v>
          </cell>
        </row>
        <row r="26">
          <cell r="B26">
            <v>20</v>
          </cell>
        </row>
        <row r="29">
          <cell r="B29">
            <v>8</v>
          </cell>
        </row>
      </sheetData>
      <sheetData sheetId="4"/>
      <sheetData sheetId="5"/>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0. Info"/>
      <sheetName val="1. Appliances"/>
      <sheetName val="2. System"/>
      <sheetName val="2bis. Panels"/>
      <sheetName val="2bis. Batteries"/>
      <sheetName val="2bis. Hyb. Inverter"/>
      <sheetName val="3. Design performances"/>
      <sheetName val="3. BoQ"/>
      <sheetName val="3. BoQ_tech_specs"/>
    </sheetNames>
    <sheetDataSet>
      <sheetData sheetId="0" refreshError="1"/>
      <sheetData sheetId="1" refreshError="1"/>
      <sheetData sheetId="2" refreshError="1"/>
      <sheetData sheetId="3" refreshError="1">
        <row r="10">
          <cell r="B10" t="str">
            <v>risen  RSM150-8-485M</v>
          </cell>
        </row>
        <row r="33">
          <cell r="B33">
            <v>2</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60" zoomScaleNormal="100" workbookViewId="0">
      <selection activeCell="O15" sqref="O15"/>
    </sheetView>
  </sheetViews>
  <sheetFormatPr defaultColWidth="9.1796875" defaultRowHeight="14.5" x14ac:dyDescent="0.35"/>
  <cols>
    <col min="1" max="5" width="9.1796875" style="115"/>
    <col min="6" max="6" width="40.26953125" style="115" customWidth="1"/>
    <col min="7" max="16384" width="9.1796875" style="115"/>
  </cols>
  <sheetData>
    <row r="1" spans="1:6" x14ac:dyDescent="0.35">
      <c r="A1" s="110"/>
      <c r="B1" s="111"/>
      <c r="C1" s="112"/>
      <c r="D1" s="113"/>
      <c r="E1" s="113"/>
      <c r="F1" s="114"/>
    </row>
    <row r="2" spans="1:6" x14ac:dyDescent="0.35">
      <c r="A2" s="116"/>
      <c r="B2" s="117"/>
      <c r="C2" s="118"/>
      <c r="D2" s="119"/>
      <c r="E2" s="119"/>
      <c r="F2" s="120"/>
    </row>
    <row r="3" spans="1:6" x14ac:dyDescent="0.35">
      <c r="A3" s="116"/>
      <c r="B3" s="117"/>
      <c r="C3" s="118"/>
      <c r="D3" s="119"/>
      <c r="E3" s="119"/>
      <c r="F3" s="120"/>
    </row>
    <row r="4" spans="1:6" x14ac:dyDescent="0.35">
      <c r="A4" s="116"/>
      <c r="B4" s="117"/>
      <c r="C4" s="118"/>
      <c r="D4" s="119"/>
      <c r="E4" s="119"/>
      <c r="F4" s="120"/>
    </row>
    <row r="5" spans="1:6" x14ac:dyDescent="0.35">
      <c r="A5" s="116"/>
      <c r="B5" s="117"/>
      <c r="C5" s="118"/>
      <c r="D5" s="119"/>
      <c r="E5" s="119"/>
      <c r="F5" s="120"/>
    </row>
    <row r="6" spans="1:6" x14ac:dyDescent="0.35">
      <c r="A6" s="183"/>
      <c r="B6" s="184"/>
      <c r="C6" s="184"/>
      <c r="D6" s="184"/>
      <c r="E6" s="184"/>
      <c r="F6" s="185"/>
    </row>
    <row r="7" spans="1:6" x14ac:dyDescent="0.35">
      <c r="A7" s="183"/>
      <c r="B7" s="184"/>
      <c r="C7" s="184"/>
      <c r="D7" s="184"/>
      <c r="E7" s="184"/>
      <c r="F7" s="185"/>
    </row>
    <row r="8" spans="1:6" x14ac:dyDescent="0.35">
      <c r="A8" s="183"/>
      <c r="B8" s="184"/>
      <c r="C8" s="184"/>
      <c r="D8" s="184"/>
      <c r="E8" s="184"/>
      <c r="F8" s="185"/>
    </row>
    <row r="9" spans="1:6" x14ac:dyDescent="0.35">
      <c r="A9" s="116"/>
      <c r="B9" s="117"/>
      <c r="C9" s="118"/>
      <c r="D9" s="119"/>
      <c r="E9" s="119"/>
      <c r="F9" s="120"/>
    </row>
    <row r="10" spans="1:6" ht="26" x14ac:dyDescent="0.35">
      <c r="A10" s="186" t="s">
        <v>159</v>
      </c>
      <c r="B10" s="187"/>
      <c r="C10" s="187"/>
      <c r="D10" s="187"/>
      <c r="E10" s="187"/>
      <c r="F10" s="188"/>
    </row>
    <row r="11" spans="1:6" x14ac:dyDescent="0.35">
      <c r="A11" s="116"/>
      <c r="B11" s="117"/>
      <c r="C11" s="118"/>
      <c r="D11" s="119"/>
      <c r="E11" s="119"/>
      <c r="F11" s="120"/>
    </row>
    <row r="12" spans="1:6" ht="15" customHeight="1" x14ac:dyDescent="0.35">
      <c r="A12" s="189" t="s">
        <v>165</v>
      </c>
      <c r="B12" s="190"/>
      <c r="C12" s="190"/>
      <c r="D12" s="190"/>
      <c r="E12" s="190"/>
      <c r="F12" s="191"/>
    </row>
    <row r="13" spans="1:6" ht="15" customHeight="1" x14ac:dyDescent="0.35">
      <c r="A13" s="189"/>
      <c r="B13" s="190"/>
      <c r="C13" s="190"/>
      <c r="D13" s="190"/>
      <c r="E13" s="190"/>
      <c r="F13" s="191"/>
    </row>
    <row r="14" spans="1:6" ht="81.75" customHeight="1" x14ac:dyDescent="0.35">
      <c r="A14" s="189"/>
      <c r="B14" s="190"/>
      <c r="C14" s="190"/>
      <c r="D14" s="190"/>
      <c r="E14" s="190"/>
      <c r="F14" s="191"/>
    </row>
    <row r="15" spans="1:6" x14ac:dyDescent="0.35">
      <c r="A15" s="55"/>
      <c r="B15" s="52"/>
      <c r="C15" s="53"/>
      <c r="D15" s="54"/>
      <c r="E15" s="54"/>
      <c r="F15" s="56"/>
    </row>
    <row r="16" spans="1:6" x14ac:dyDescent="0.35">
      <c r="A16" s="55"/>
      <c r="B16" s="52"/>
      <c r="C16" s="53"/>
      <c r="D16" s="54"/>
      <c r="E16" s="54"/>
      <c r="F16" s="56"/>
    </row>
    <row r="17" spans="1:6" x14ac:dyDescent="0.35">
      <c r="A17" s="55"/>
      <c r="B17" s="52"/>
      <c r="C17" s="53"/>
      <c r="D17" s="54"/>
      <c r="E17" s="54"/>
      <c r="F17" s="56"/>
    </row>
    <row r="18" spans="1:6" x14ac:dyDescent="0.35">
      <c r="A18" s="55"/>
      <c r="B18" s="52"/>
      <c r="C18" s="53"/>
      <c r="D18" s="54"/>
      <c r="E18" s="54"/>
      <c r="F18" s="56"/>
    </row>
    <row r="19" spans="1:6" x14ac:dyDescent="0.35">
      <c r="A19" s="55"/>
      <c r="B19" s="52"/>
      <c r="C19" s="53"/>
      <c r="D19" s="54"/>
      <c r="E19" s="54"/>
      <c r="F19" s="56"/>
    </row>
    <row r="20" spans="1:6" x14ac:dyDescent="0.35">
      <c r="A20" s="55"/>
      <c r="B20" s="52"/>
      <c r="C20" s="53"/>
      <c r="D20" s="54"/>
      <c r="E20" s="54"/>
      <c r="F20" s="56"/>
    </row>
    <row r="21" spans="1:6" x14ac:dyDescent="0.35">
      <c r="A21" s="55"/>
      <c r="B21" s="52"/>
      <c r="C21" s="53"/>
      <c r="D21" s="54"/>
      <c r="E21" s="54"/>
      <c r="F21" s="56"/>
    </row>
    <row r="22" spans="1:6" x14ac:dyDescent="0.35">
      <c r="A22" s="192"/>
      <c r="B22" s="193"/>
      <c r="C22" s="193"/>
      <c r="D22" s="193"/>
      <c r="E22" s="193"/>
      <c r="F22" s="194"/>
    </row>
    <row r="23" spans="1:6" x14ac:dyDescent="0.35">
      <c r="A23" s="55"/>
      <c r="B23" s="52"/>
      <c r="C23" s="53"/>
      <c r="D23" s="54"/>
      <c r="E23" s="54"/>
      <c r="F23" s="56"/>
    </row>
    <row r="24" spans="1:6" x14ac:dyDescent="0.35">
      <c r="A24" s="195" t="s">
        <v>160</v>
      </c>
      <c r="B24" s="196"/>
      <c r="C24" s="196"/>
      <c r="D24" s="196"/>
      <c r="E24" s="196"/>
      <c r="F24" s="197"/>
    </row>
    <row r="25" spans="1:6" x14ac:dyDescent="0.35">
      <c r="A25" s="55"/>
      <c r="B25" s="52"/>
      <c r="C25" s="53"/>
      <c r="D25" s="54"/>
      <c r="E25" s="180" t="s">
        <v>249</v>
      </c>
      <c r="F25" s="56"/>
    </row>
    <row r="26" spans="1:6" x14ac:dyDescent="0.35">
      <c r="A26" s="55"/>
      <c r="B26" s="52"/>
      <c r="C26" s="53"/>
      <c r="D26" s="54"/>
      <c r="E26" s="54"/>
      <c r="F26" s="56"/>
    </row>
    <row r="27" spans="1:6" x14ac:dyDescent="0.35">
      <c r="A27" s="55"/>
      <c r="B27" s="52"/>
      <c r="C27" s="53"/>
      <c r="D27" s="54"/>
      <c r="E27" s="54"/>
      <c r="F27" s="56"/>
    </row>
    <row r="28" spans="1:6" x14ac:dyDescent="0.35">
      <c r="A28" s="192">
        <v>45383</v>
      </c>
      <c r="B28" s="193"/>
      <c r="C28" s="193"/>
      <c r="D28" s="193"/>
      <c r="E28" s="193"/>
      <c r="F28" s="194"/>
    </row>
    <row r="29" spans="1:6" x14ac:dyDescent="0.35">
      <c r="A29" s="116"/>
      <c r="B29" s="117"/>
      <c r="C29" s="118"/>
      <c r="D29" s="119"/>
      <c r="E29" s="119"/>
      <c r="F29" s="120"/>
    </row>
    <row r="30" spans="1:6" ht="15" thickBot="1" x14ac:dyDescent="0.4">
      <c r="A30" s="121"/>
      <c r="B30" s="122"/>
      <c r="C30" s="123"/>
      <c r="D30" s="124"/>
      <c r="E30" s="124"/>
      <c r="F30" s="125"/>
    </row>
  </sheetData>
  <mergeCells count="6">
    <mergeCell ref="A6:F8"/>
    <mergeCell ref="A10:F10"/>
    <mergeCell ref="A12:F14"/>
    <mergeCell ref="A22:F22"/>
    <mergeCell ref="A28:F28"/>
    <mergeCell ref="A24:F24"/>
  </mergeCells>
  <pageMargins left="0.7" right="0.7" top="0.75" bottom="0.7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view="pageBreakPreview" zoomScaleNormal="100" zoomScaleSheetLayoutView="100" workbookViewId="0">
      <selection activeCell="F14" sqref="F14"/>
    </sheetView>
  </sheetViews>
  <sheetFormatPr defaultColWidth="11.453125" defaultRowHeight="14.5" x14ac:dyDescent="0.35"/>
  <cols>
    <col min="1" max="1" width="18.1796875" customWidth="1"/>
    <col min="2" max="2" width="78" style="39" customWidth="1"/>
  </cols>
  <sheetData>
    <row r="1" spans="1:2" x14ac:dyDescent="0.35">
      <c r="A1" s="103"/>
      <c r="B1" s="104"/>
    </row>
    <row r="2" spans="1:2" ht="18.5" x14ac:dyDescent="0.45">
      <c r="A2" s="101" t="s">
        <v>91</v>
      </c>
      <c r="B2" s="102" t="s">
        <v>92</v>
      </c>
    </row>
    <row r="3" spans="1:2" x14ac:dyDescent="0.35">
      <c r="A3" s="198" t="s">
        <v>21</v>
      </c>
      <c r="B3" s="40" t="s">
        <v>27</v>
      </c>
    </row>
    <row r="4" spans="1:2" x14ac:dyDescent="0.35">
      <c r="A4" s="198"/>
      <c r="B4" s="40" t="s">
        <v>22</v>
      </c>
    </row>
    <row r="5" spans="1:2" x14ac:dyDescent="0.35">
      <c r="A5" s="198"/>
      <c r="B5" s="40" t="s">
        <v>23</v>
      </c>
    </row>
    <row r="6" spans="1:2" x14ac:dyDescent="0.35">
      <c r="A6" s="198"/>
      <c r="B6" s="40" t="s">
        <v>24</v>
      </c>
    </row>
    <row r="7" spans="1:2" ht="29" x14ac:dyDescent="0.35">
      <c r="A7" s="198"/>
      <c r="B7" s="40" t="s">
        <v>25</v>
      </c>
    </row>
    <row r="8" spans="1:2" x14ac:dyDescent="0.35">
      <c r="A8" s="198" t="s">
        <v>26</v>
      </c>
      <c r="B8" s="40" t="s">
        <v>27</v>
      </c>
    </row>
    <row r="9" spans="1:2" ht="29" x14ac:dyDescent="0.35">
      <c r="A9" s="198"/>
      <c r="B9" s="40" t="s">
        <v>29</v>
      </c>
    </row>
    <row r="10" spans="1:2" x14ac:dyDescent="0.35">
      <c r="A10" s="198"/>
      <c r="B10" s="40" t="s">
        <v>28</v>
      </c>
    </row>
    <row r="11" spans="1:2" x14ac:dyDescent="0.35">
      <c r="A11" s="198" t="s">
        <v>30</v>
      </c>
      <c r="B11" s="40" t="s">
        <v>31</v>
      </c>
    </row>
    <row r="12" spans="1:2" x14ac:dyDescent="0.35">
      <c r="A12" s="198"/>
      <c r="B12" s="40" t="s">
        <v>32</v>
      </c>
    </row>
    <row r="13" spans="1:2" x14ac:dyDescent="0.35">
      <c r="A13" s="198"/>
      <c r="B13" s="40" t="s">
        <v>33</v>
      </c>
    </row>
    <row r="14" spans="1:2" x14ac:dyDescent="0.35">
      <c r="A14" s="198"/>
      <c r="B14" s="40" t="s">
        <v>34</v>
      </c>
    </row>
    <row r="15" spans="1:2" x14ac:dyDescent="0.35">
      <c r="A15" s="198"/>
      <c r="B15" s="40" t="s">
        <v>35</v>
      </c>
    </row>
    <row r="16" spans="1:2" x14ac:dyDescent="0.35">
      <c r="A16" s="198"/>
      <c r="B16" s="40" t="s">
        <v>36</v>
      </c>
    </row>
    <row r="17" spans="1:2" x14ac:dyDescent="0.35">
      <c r="A17" s="198"/>
      <c r="B17" s="40" t="s">
        <v>37</v>
      </c>
    </row>
    <row r="18" spans="1:2" ht="29" x14ac:dyDescent="0.35">
      <c r="A18" s="198"/>
      <c r="B18" s="40" t="s">
        <v>38</v>
      </c>
    </row>
    <row r="19" spans="1:2" x14ac:dyDescent="0.35">
      <c r="A19" s="198"/>
      <c r="B19" s="40" t="s">
        <v>39</v>
      </c>
    </row>
    <row r="20" spans="1:2" x14ac:dyDescent="0.35">
      <c r="A20" s="199" t="s">
        <v>44</v>
      </c>
      <c r="B20" s="40" t="s">
        <v>40</v>
      </c>
    </row>
    <row r="21" spans="1:2" x14ac:dyDescent="0.35">
      <c r="A21" s="199"/>
      <c r="B21" s="40" t="s">
        <v>41</v>
      </c>
    </row>
    <row r="22" spans="1:2" ht="29" x14ac:dyDescent="0.35">
      <c r="A22" s="199"/>
      <c r="B22" s="40" t="s">
        <v>42</v>
      </c>
    </row>
    <row r="23" spans="1:2" x14ac:dyDescent="0.35">
      <c r="A23" s="199"/>
      <c r="B23" s="40" t="s">
        <v>43</v>
      </c>
    </row>
    <row r="24" spans="1:2" x14ac:dyDescent="0.35">
      <c r="A24" s="198" t="s">
        <v>45</v>
      </c>
      <c r="B24" s="40" t="s">
        <v>40</v>
      </c>
    </row>
    <row r="25" spans="1:2" x14ac:dyDescent="0.35">
      <c r="A25" s="198"/>
      <c r="B25" s="41" t="s">
        <v>49</v>
      </c>
    </row>
    <row r="26" spans="1:2" x14ac:dyDescent="0.35">
      <c r="A26" s="198"/>
      <c r="B26" s="40" t="s">
        <v>46</v>
      </c>
    </row>
    <row r="27" spans="1:2" x14ac:dyDescent="0.35">
      <c r="A27" s="198"/>
      <c r="B27" s="40" t="s">
        <v>47</v>
      </c>
    </row>
    <row r="28" spans="1:2" x14ac:dyDescent="0.35">
      <c r="A28" s="198"/>
      <c r="B28" s="40" t="s">
        <v>48</v>
      </c>
    </row>
    <row r="29" spans="1:2" x14ac:dyDescent="0.35">
      <c r="A29" s="198" t="s">
        <v>50</v>
      </c>
      <c r="B29" s="40" t="s">
        <v>51</v>
      </c>
    </row>
    <row r="30" spans="1:2" x14ac:dyDescent="0.35">
      <c r="A30" s="198"/>
      <c r="B30" s="40" t="s">
        <v>52</v>
      </c>
    </row>
    <row r="31" spans="1:2" ht="20.25" customHeight="1" x14ac:dyDescent="0.35">
      <c r="A31" s="198"/>
      <c r="B31" s="40" t="s">
        <v>53</v>
      </c>
    </row>
    <row r="32" spans="1:2" x14ac:dyDescent="0.35">
      <c r="A32" s="198"/>
      <c r="B32" s="40" t="s">
        <v>54</v>
      </c>
    </row>
    <row r="33" spans="1:2" x14ac:dyDescent="0.35">
      <c r="A33" s="198"/>
      <c r="B33" s="40" t="s">
        <v>55</v>
      </c>
    </row>
    <row r="34" spans="1:2" x14ac:dyDescent="0.35">
      <c r="A34" s="198" t="s">
        <v>56</v>
      </c>
      <c r="B34" s="40" t="s">
        <v>57</v>
      </c>
    </row>
    <row r="35" spans="1:2" x14ac:dyDescent="0.35">
      <c r="A35" s="198"/>
      <c r="B35" s="40" t="s">
        <v>58</v>
      </c>
    </row>
    <row r="36" spans="1:2" ht="29" x14ac:dyDescent="0.35">
      <c r="A36" s="198"/>
      <c r="B36" s="40" t="s">
        <v>59</v>
      </c>
    </row>
    <row r="37" spans="1:2" x14ac:dyDescent="0.35">
      <c r="A37" s="198"/>
      <c r="B37" s="40" t="s">
        <v>60</v>
      </c>
    </row>
    <row r="38" spans="1:2" x14ac:dyDescent="0.35">
      <c r="A38" s="198"/>
      <c r="B38" s="40" t="s">
        <v>61</v>
      </c>
    </row>
    <row r="39" spans="1:2" x14ac:dyDescent="0.35">
      <c r="A39" s="198"/>
      <c r="B39" s="40" t="s">
        <v>62</v>
      </c>
    </row>
    <row r="40" spans="1:2" x14ac:dyDescent="0.35">
      <c r="A40" s="198"/>
      <c r="B40" s="40" t="s">
        <v>63</v>
      </c>
    </row>
    <row r="41" spans="1:2" x14ac:dyDescent="0.35">
      <c r="A41" s="198"/>
      <c r="B41" s="40" t="s">
        <v>64</v>
      </c>
    </row>
    <row r="42" spans="1:2" x14ac:dyDescent="0.35">
      <c r="A42" s="198"/>
      <c r="B42" s="40" t="s">
        <v>65</v>
      </c>
    </row>
    <row r="43" spans="1:2" x14ac:dyDescent="0.35">
      <c r="A43" s="198"/>
      <c r="B43" s="40" t="s">
        <v>66</v>
      </c>
    </row>
    <row r="44" spans="1:2" x14ac:dyDescent="0.35">
      <c r="A44" s="198"/>
      <c r="B44" s="40" t="s">
        <v>67</v>
      </c>
    </row>
    <row r="45" spans="1:2" x14ac:dyDescent="0.35">
      <c r="A45" s="198"/>
      <c r="B45" s="40" t="s">
        <v>68</v>
      </c>
    </row>
    <row r="46" spans="1:2" x14ac:dyDescent="0.35">
      <c r="A46" s="198"/>
      <c r="B46" s="41" t="s">
        <v>70</v>
      </c>
    </row>
    <row r="47" spans="1:2" x14ac:dyDescent="0.35">
      <c r="A47" s="198"/>
      <c r="B47" s="41" t="s">
        <v>71</v>
      </c>
    </row>
    <row r="48" spans="1:2" x14ac:dyDescent="0.35">
      <c r="A48" s="198"/>
      <c r="B48" s="40" t="s">
        <v>69</v>
      </c>
    </row>
    <row r="49" spans="1:2" x14ac:dyDescent="0.35">
      <c r="A49" s="198"/>
      <c r="B49" s="40" t="s">
        <v>72</v>
      </c>
    </row>
    <row r="50" spans="1:2" x14ac:dyDescent="0.35">
      <c r="A50" s="198"/>
      <c r="B50" s="40" t="s">
        <v>73</v>
      </c>
    </row>
    <row r="51" spans="1:2" ht="29" x14ac:dyDescent="0.35">
      <c r="A51" s="198"/>
      <c r="B51" s="40" t="s">
        <v>74</v>
      </c>
    </row>
    <row r="52" spans="1:2" x14ac:dyDescent="0.35">
      <c r="A52" s="198" t="s">
        <v>75</v>
      </c>
      <c r="B52" s="40" t="s">
        <v>76</v>
      </c>
    </row>
    <row r="53" spans="1:2" x14ac:dyDescent="0.35">
      <c r="A53" s="198"/>
      <c r="B53" s="41" t="s">
        <v>123</v>
      </c>
    </row>
    <row r="54" spans="1:2" ht="29" x14ac:dyDescent="0.35">
      <c r="A54" s="198"/>
      <c r="B54" s="41" t="s">
        <v>83</v>
      </c>
    </row>
    <row r="55" spans="1:2" x14ac:dyDescent="0.35">
      <c r="A55" s="198"/>
      <c r="B55" s="40" t="s">
        <v>77</v>
      </c>
    </row>
    <row r="56" spans="1:2" x14ac:dyDescent="0.35">
      <c r="A56" s="198"/>
      <c r="B56" s="40" t="s">
        <v>78</v>
      </c>
    </row>
    <row r="57" spans="1:2" x14ac:dyDescent="0.35">
      <c r="A57" s="198"/>
      <c r="B57" s="40" t="s">
        <v>79</v>
      </c>
    </row>
    <row r="58" spans="1:2" ht="29" x14ac:dyDescent="0.35">
      <c r="A58" s="198"/>
      <c r="B58" s="40" t="s">
        <v>80</v>
      </c>
    </row>
    <row r="59" spans="1:2" x14ac:dyDescent="0.35">
      <c r="A59" s="198"/>
      <c r="B59" s="40" t="s">
        <v>81</v>
      </c>
    </row>
    <row r="60" spans="1:2" x14ac:dyDescent="0.35">
      <c r="A60" s="198"/>
      <c r="B60" s="41" t="s">
        <v>84</v>
      </c>
    </row>
    <row r="61" spans="1:2" x14ac:dyDescent="0.35">
      <c r="A61" s="198"/>
      <c r="B61" s="41" t="s">
        <v>82</v>
      </c>
    </row>
    <row r="62" spans="1:2" x14ac:dyDescent="0.35">
      <c r="A62" s="198" t="s">
        <v>85</v>
      </c>
      <c r="B62" s="40" t="s">
        <v>152</v>
      </c>
    </row>
    <row r="63" spans="1:2" x14ac:dyDescent="0.35">
      <c r="A63" s="198"/>
      <c r="B63" s="40" t="s">
        <v>86</v>
      </c>
    </row>
    <row r="64" spans="1:2" x14ac:dyDescent="0.35">
      <c r="A64" s="198"/>
      <c r="B64" s="40" t="s">
        <v>87</v>
      </c>
    </row>
    <row r="65" spans="1:2" x14ac:dyDescent="0.35">
      <c r="A65" s="198" t="s">
        <v>88</v>
      </c>
      <c r="B65" s="40" t="s">
        <v>89</v>
      </c>
    </row>
    <row r="66" spans="1:2" x14ac:dyDescent="0.35">
      <c r="A66" s="198"/>
      <c r="B66" s="40" t="s">
        <v>90</v>
      </c>
    </row>
  </sheetData>
  <mergeCells count="10">
    <mergeCell ref="A34:A51"/>
    <mergeCell ref="A52:A61"/>
    <mergeCell ref="A62:A64"/>
    <mergeCell ref="A65:A66"/>
    <mergeCell ref="A3:A7"/>
    <mergeCell ref="A8:A10"/>
    <mergeCell ref="A11:A19"/>
    <mergeCell ref="A20:A23"/>
    <mergeCell ref="A24:A28"/>
    <mergeCell ref="A29:A33"/>
  </mergeCells>
  <pageMargins left="0.7" right="0.7" top="0.75" bottom="0.75" header="0.3" footer="0.3"/>
  <pageSetup paperSize="9" scale="91" orientation="portrait" r:id="rId1"/>
  <rowBreaks count="1" manualBreakCount="1">
    <brk id="33"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view="pageBreakPreview" zoomScale="90" zoomScaleNormal="100" zoomScaleSheetLayoutView="90" workbookViewId="0">
      <selection activeCell="C8" sqref="C8"/>
    </sheetView>
  </sheetViews>
  <sheetFormatPr defaultColWidth="9.1796875" defaultRowHeight="14.5" x14ac:dyDescent="0.35"/>
  <cols>
    <col min="2" max="2" width="35.7265625" customWidth="1"/>
    <col min="3" max="3" width="16.26953125" customWidth="1"/>
  </cols>
  <sheetData>
    <row r="1" spans="1:3" ht="15" customHeight="1" x14ac:dyDescent="0.35">
      <c r="A1" s="126" t="s">
        <v>155</v>
      </c>
      <c r="B1" s="127"/>
      <c r="C1" s="128" t="s">
        <v>157</v>
      </c>
    </row>
    <row r="2" spans="1:3" ht="15" thickBot="1" x14ac:dyDescent="0.4">
      <c r="A2" s="82"/>
      <c r="B2" s="57"/>
      <c r="C2" s="83"/>
    </row>
    <row r="3" spans="1:3" ht="19.5" customHeight="1" thickBot="1" x14ac:dyDescent="0.4">
      <c r="A3" s="58" t="s">
        <v>1</v>
      </c>
      <c r="B3" s="59" t="s">
        <v>0</v>
      </c>
      <c r="C3" s="60" t="s">
        <v>129</v>
      </c>
    </row>
    <row r="4" spans="1:3" x14ac:dyDescent="0.35">
      <c r="A4" s="61"/>
      <c r="B4" s="62"/>
      <c r="C4" s="63"/>
    </row>
    <row r="5" spans="1:3" x14ac:dyDescent="0.35">
      <c r="A5" s="64"/>
      <c r="B5" s="65" t="s">
        <v>130</v>
      </c>
      <c r="C5" s="66"/>
    </row>
    <row r="6" spans="1:3" x14ac:dyDescent="0.35">
      <c r="A6" s="64"/>
      <c r="B6" s="67"/>
      <c r="C6" s="66"/>
    </row>
    <row r="7" spans="1:3" x14ac:dyDescent="0.35">
      <c r="A7" s="68">
        <v>1</v>
      </c>
      <c r="B7" s="69" t="s">
        <v>131</v>
      </c>
      <c r="C7" s="70">
        <f>Preliminaries!C15</f>
        <v>0</v>
      </c>
    </row>
    <row r="8" spans="1:3" x14ac:dyDescent="0.35">
      <c r="A8" s="68">
        <v>2</v>
      </c>
      <c r="B8" s="69" t="s">
        <v>156</v>
      </c>
      <c r="C8" s="70">
        <f>'Main bill'!F99</f>
        <v>0</v>
      </c>
    </row>
    <row r="9" spans="1:3" ht="15" thickBot="1" x14ac:dyDescent="0.4">
      <c r="A9" s="68"/>
      <c r="B9" s="69"/>
      <c r="C9" s="71"/>
    </row>
    <row r="10" spans="1:3" ht="15" thickBot="1" x14ac:dyDescent="0.4">
      <c r="A10" s="72"/>
      <c r="B10" s="73" t="s">
        <v>132</v>
      </c>
      <c r="C10" s="74">
        <f>SUM(C7:C9)</f>
        <v>0</v>
      </c>
    </row>
    <row r="11" spans="1:3" x14ac:dyDescent="0.35">
      <c r="A11" s="75"/>
      <c r="B11" s="69"/>
      <c r="C11" s="76"/>
    </row>
    <row r="12" spans="1:3" x14ac:dyDescent="0.35">
      <c r="A12" s="75">
        <v>3</v>
      </c>
      <c r="B12" s="77" t="s">
        <v>133</v>
      </c>
      <c r="C12" s="70">
        <f>5%*C10</f>
        <v>0</v>
      </c>
    </row>
    <row r="13" spans="1:3" x14ac:dyDescent="0.35">
      <c r="A13" s="75"/>
      <c r="B13" s="78"/>
      <c r="C13" s="71"/>
    </row>
    <row r="14" spans="1:3" x14ac:dyDescent="0.35">
      <c r="A14" s="75"/>
      <c r="B14" s="78"/>
      <c r="C14" s="71"/>
    </row>
    <row r="15" spans="1:3" ht="15" thickBot="1" x14ac:dyDescent="0.4">
      <c r="A15" s="75"/>
      <c r="B15" s="69"/>
      <c r="C15" s="76"/>
    </row>
    <row r="16" spans="1:3" ht="15" thickBot="1" x14ac:dyDescent="0.4">
      <c r="A16" s="79"/>
      <c r="B16" s="80" t="s">
        <v>4</v>
      </c>
      <c r="C16" s="81">
        <f>SUM(C10:C12)</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zoomScaleNormal="100" zoomScaleSheetLayoutView="100" workbookViewId="0">
      <selection activeCell="C4" sqref="C4:C14"/>
    </sheetView>
  </sheetViews>
  <sheetFormatPr defaultColWidth="9.1796875" defaultRowHeight="30" customHeight="1" x14ac:dyDescent="0.35"/>
  <cols>
    <col min="2" max="2" width="59.26953125" customWidth="1"/>
    <col min="3" max="3" width="17.1796875" customWidth="1"/>
  </cols>
  <sheetData>
    <row r="1" spans="1:3" ht="16.5" customHeight="1" thickBot="1" x14ac:dyDescent="0.4">
      <c r="A1" s="200" t="s">
        <v>134</v>
      </c>
      <c r="B1" s="201"/>
      <c r="C1" s="84" t="s">
        <v>158</v>
      </c>
    </row>
    <row r="2" spans="1:3" ht="17.25" customHeight="1" thickBot="1" x14ac:dyDescent="0.4">
      <c r="A2" s="85" t="s">
        <v>150</v>
      </c>
      <c r="B2" s="86" t="s">
        <v>0</v>
      </c>
      <c r="C2" s="87" t="s">
        <v>151</v>
      </c>
    </row>
    <row r="3" spans="1:3" ht="18.75" customHeight="1" thickBot="1" x14ac:dyDescent="0.4">
      <c r="A3" s="88" t="s">
        <v>101</v>
      </c>
      <c r="B3" s="89" t="s">
        <v>148</v>
      </c>
      <c r="C3" s="90"/>
    </row>
    <row r="4" spans="1:3" ht="18.75" customHeight="1" thickBot="1" x14ac:dyDescent="0.4">
      <c r="A4" s="91"/>
      <c r="B4" s="92" t="s">
        <v>149</v>
      </c>
      <c r="C4" s="93"/>
    </row>
    <row r="5" spans="1:3" ht="18.75" customHeight="1" thickBot="1" x14ac:dyDescent="0.4">
      <c r="A5" s="88" t="s">
        <v>137</v>
      </c>
      <c r="B5" s="89" t="s">
        <v>135</v>
      </c>
      <c r="C5" s="90"/>
    </row>
    <row r="6" spans="1:3" ht="70.5" customHeight="1" x14ac:dyDescent="0.35">
      <c r="A6" s="91"/>
      <c r="B6" s="92" t="s">
        <v>136</v>
      </c>
      <c r="C6" s="93"/>
    </row>
    <row r="7" spans="1:3" ht="18" customHeight="1" x14ac:dyDescent="0.35">
      <c r="A7" s="94" t="s">
        <v>119</v>
      </c>
      <c r="B7" s="95" t="s">
        <v>138</v>
      </c>
      <c r="C7" s="96"/>
    </row>
    <row r="8" spans="1:3" ht="91.5" customHeight="1" x14ac:dyDescent="0.35">
      <c r="A8" s="91"/>
      <c r="B8" s="92" t="s">
        <v>139</v>
      </c>
      <c r="C8" s="93"/>
    </row>
    <row r="9" spans="1:3" ht="16.5" customHeight="1" x14ac:dyDescent="0.35">
      <c r="A9" s="94" t="s">
        <v>120</v>
      </c>
      <c r="B9" s="95" t="s">
        <v>140</v>
      </c>
      <c r="C9" s="96"/>
    </row>
    <row r="10" spans="1:3" ht="105" customHeight="1" x14ac:dyDescent="0.35">
      <c r="A10" s="91"/>
      <c r="B10" s="92" t="s">
        <v>141</v>
      </c>
      <c r="C10" s="93"/>
    </row>
    <row r="11" spans="1:3" ht="19.5" customHeight="1" x14ac:dyDescent="0.35">
      <c r="A11" s="94" t="s">
        <v>124</v>
      </c>
      <c r="B11" s="95" t="s">
        <v>142</v>
      </c>
      <c r="C11" s="96"/>
    </row>
    <row r="12" spans="1:3" ht="43.5" customHeight="1" x14ac:dyDescent="0.35">
      <c r="A12" s="91"/>
      <c r="B12" s="92" t="s">
        <v>143</v>
      </c>
      <c r="C12" s="93"/>
    </row>
    <row r="13" spans="1:3" ht="18.75" customHeight="1" x14ac:dyDescent="0.35">
      <c r="A13" s="94" t="s">
        <v>147</v>
      </c>
      <c r="B13" s="97" t="s">
        <v>144</v>
      </c>
      <c r="C13" s="96"/>
    </row>
    <row r="14" spans="1:3" ht="83.25" customHeight="1" thickBot="1" x14ac:dyDescent="0.4">
      <c r="A14" s="91"/>
      <c r="B14" s="92" t="s">
        <v>146</v>
      </c>
      <c r="C14" s="93"/>
    </row>
    <row r="15" spans="1:3" ht="24" customHeight="1" thickBot="1" x14ac:dyDescent="0.4">
      <c r="A15" s="88"/>
      <c r="B15" s="98" t="s">
        <v>145</v>
      </c>
      <c r="C15" s="90">
        <f>SUM(C4:C14)</f>
        <v>0</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tabSelected="1" view="pageBreakPreview" topLeftCell="A87" zoomScaleNormal="100" zoomScaleSheetLayoutView="100" workbookViewId="0">
      <selection activeCell="B94" sqref="B94"/>
    </sheetView>
  </sheetViews>
  <sheetFormatPr defaultRowHeight="14.5" x14ac:dyDescent="0.35"/>
  <cols>
    <col min="2" max="2" width="61.1796875" customWidth="1"/>
    <col min="6" max="6" width="10.453125" customWidth="1"/>
  </cols>
  <sheetData>
    <row r="1" spans="1:8" ht="15" thickBot="1" x14ac:dyDescent="0.4">
      <c r="A1" s="211" t="s">
        <v>184</v>
      </c>
      <c r="B1" s="212"/>
      <c r="C1" s="212"/>
      <c r="D1" s="212"/>
      <c r="E1" s="212"/>
      <c r="F1" s="213"/>
    </row>
    <row r="2" spans="1:8" ht="28.5" thickBot="1" x14ac:dyDescent="0.4">
      <c r="A2" s="49" t="s">
        <v>1</v>
      </c>
      <c r="B2" s="49" t="s">
        <v>0</v>
      </c>
      <c r="C2" s="50" t="s">
        <v>2</v>
      </c>
      <c r="D2" s="49" t="s">
        <v>3</v>
      </c>
      <c r="E2" s="51" t="s">
        <v>6</v>
      </c>
      <c r="F2" s="51" t="s">
        <v>7</v>
      </c>
      <c r="H2" s="105"/>
    </row>
    <row r="3" spans="1:8" ht="56.25" customHeight="1" thickBot="1" x14ac:dyDescent="0.4">
      <c r="A3" s="25" t="s">
        <v>101</v>
      </c>
      <c r="B3" s="15" t="s">
        <v>185</v>
      </c>
      <c r="C3" s="16"/>
      <c r="D3" s="16"/>
      <c r="E3" s="16"/>
      <c r="F3" s="26"/>
      <c r="H3" s="105"/>
    </row>
    <row r="4" spans="1:8" ht="16.5" customHeight="1" x14ac:dyDescent="0.35">
      <c r="A4" s="17" t="s">
        <v>102</v>
      </c>
      <c r="B4" s="1" t="s">
        <v>186</v>
      </c>
      <c r="C4" s="20" t="s">
        <v>8</v>
      </c>
      <c r="D4" s="106">
        <f>'[1]2. System'!$B$26</f>
        <v>20</v>
      </c>
      <c r="E4" s="107"/>
      <c r="F4" s="38">
        <f>E4*D4</f>
        <v>0</v>
      </c>
    </row>
    <row r="5" spans="1:8" ht="25" x14ac:dyDescent="0.35">
      <c r="A5" s="17" t="s">
        <v>103</v>
      </c>
      <c r="B5" s="1" t="s">
        <v>115</v>
      </c>
      <c r="C5" s="20" t="s">
        <v>13</v>
      </c>
      <c r="D5" s="106">
        <v>80</v>
      </c>
      <c r="E5" s="107"/>
      <c r="F5" s="38">
        <f t="shared" ref="F5:F24" si="0">E5*D5</f>
        <v>0</v>
      </c>
    </row>
    <row r="6" spans="1:8" ht="37.5" x14ac:dyDescent="0.35">
      <c r="A6" s="17"/>
      <c r="B6" s="1" t="s">
        <v>116</v>
      </c>
      <c r="C6" s="20" t="s">
        <v>13</v>
      </c>
      <c r="D6" s="106">
        <v>30</v>
      </c>
      <c r="E6" s="107"/>
      <c r="F6" s="38">
        <f t="shared" si="0"/>
        <v>0</v>
      </c>
    </row>
    <row r="7" spans="1:8" ht="37.5" x14ac:dyDescent="0.35">
      <c r="A7" s="17" t="s">
        <v>105</v>
      </c>
      <c r="B7" s="1" t="s">
        <v>100</v>
      </c>
      <c r="C7" s="20" t="s">
        <v>13</v>
      </c>
      <c r="D7" s="108">
        <v>50</v>
      </c>
      <c r="E7" s="107"/>
      <c r="F7" s="38">
        <f t="shared" si="0"/>
        <v>0</v>
      </c>
    </row>
    <row r="8" spans="1:8" ht="25" x14ac:dyDescent="0.35">
      <c r="A8" s="17" t="s">
        <v>106</v>
      </c>
      <c r="B8" s="1" t="s">
        <v>93</v>
      </c>
      <c r="C8" s="20" t="s">
        <v>8</v>
      </c>
      <c r="D8" s="108">
        <f>1*SUM(D11:D11)</f>
        <v>2</v>
      </c>
      <c r="E8" s="107"/>
      <c r="F8" s="38">
        <f t="shared" si="0"/>
        <v>0</v>
      </c>
    </row>
    <row r="9" spans="1:8" x14ac:dyDescent="0.35">
      <c r="A9" s="17" t="s">
        <v>107</v>
      </c>
      <c r="B9" s="1" t="s">
        <v>117</v>
      </c>
      <c r="C9" s="20" t="s">
        <v>13</v>
      </c>
      <c r="D9" s="108">
        <v>75</v>
      </c>
      <c r="E9" s="107"/>
      <c r="F9" s="38">
        <f t="shared" si="0"/>
        <v>0</v>
      </c>
    </row>
    <row r="10" spans="1:8" ht="50" x14ac:dyDescent="0.35">
      <c r="A10" s="17" t="s">
        <v>108</v>
      </c>
      <c r="B10" s="1" t="s">
        <v>94</v>
      </c>
      <c r="C10" s="20" t="s">
        <v>8</v>
      </c>
      <c r="D10" s="108">
        <f>(2*D11)+1</f>
        <v>5</v>
      </c>
      <c r="E10" s="107"/>
      <c r="F10" s="38">
        <f>E10*D10</f>
        <v>0</v>
      </c>
    </row>
    <row r="11" spans="1:8" ht="54" customHeight="1" x14ac:dyDescent="0.35">
      <c r="A11" s="17" t="s">
        <v>167</v>
      </c>
      <c r="B11" s="1" t="s">
        <v>248</v>
      </c>
      <c r="C11" s="20" t="s">
        <v>8</v>
      </c>
      <c r="D11" s="108">
        <f>'[1]2. System'!$B$18</f>
        <v>2</v>
      </c>
      <c r="E11" s="107"/>
      <c r="F11" s="38">
        <f t="shared" si="0"/>
        <v>0</v>
      </c>
    </row>
    <row r="12" spans="1:8" ht="25.5" customHeight="1" x14ac:dyDescent="0.35">
      <c r="A12" s="17" t="s">
        <v>109</v>
      </c>
      <c r="B12" s="1" t="s">
        <v>187</v>
      </c>
      <c r="C12" s="20" t="s">
        <v>8</v>
      </c>
      <c r="D12" s="108">
        <f>'[1]2. System'!$B$29</f>
        <v>8</v>
      </c>
      <c r="E12" s="107"/>
      <c r="F12" s="38">
        <f t="shared" si="0"/>
        <v>0</v>
      </c>
    </row>
    <row r="13" spans="1:8" ht="25" x14ac:dyDescent="0.35">
      <c r="A13" s="17" t="s">
        <v>110</v>
      </c>
      <c r="B13" s="1" t="s">
        <v>96</v>
      </c>
      <c r="C13" s="20" t="s">
        <v>8</v>
      </c>
      <c r="D13" s="108">
        <f>D11+1</f>
        <v>3</v>
      </c>
      <c r="E13" s="107"/>
      <c r="F13" s="38">
        <f t="shared" si="0"/>
        <v>0</v>
      </c>
    </row>
    <row r="14" spans="1:8" ht="37.5" x14ac:dyDescent="0.35">
      <c r="A14" s="17" t="s">
        <v>111</v>
      </c>
      <c r="B14" s="1" t="s">
        <v>250</v>
      </c>
      <c r="C14" s="20" t="s">
        <v>8</v>
      </c>
      <c r="D14" s="108">
        <f>ROUND(D12/6,0)</f>
        <v>1</v>
      </c>
      <c r="E14" s="107"/>
      <c r="F14" s="38">
        <f t="shared" si="0"/>
        <v>0</v>
      </c>
    </row>
    <row r="15" spans="1:8" ht="25" x14ac:dyDescent="0.35">
      <c r="A15" s="17" t="s">
        <v>112</v>
      </c>
      <c r="B15" s="1" t="s">
        <v>97</v>
      </c>
      <c r="C15" s="20" t="s">
        <v>13</v>
      </c>
      <c r="D15" s="108">
        <f>10*SUM(D11:D11)</f>
        <v>20</v>
      </c>
      <c r="E15" s="107"/>
      <c r="F15" s="38">
        <f t="shared" si="0"/>
        <v>0</v>
      </c>
    </row>
    <row r="16" spans="1:8" ht="25" x14ac:dyDescent="0.35">
      <c r="A16" s="17" t="s">
        <v>113</v>
      </c>
      <c r="B16" s="1" t="s">
        <v>153</v>
      </c>
      <c r="C16" s="20" t="s">
        <v>8</v>
      </c>
      <c r="D16" s="108">
        <f>2*IF('[2]2. System'!B33&gt;1,1,0)</f>
        <v>2</v>
      </c>
      <c r="E16" s="107"/>
      <c r="F16" s="38">
        <f t="shared" si="0"/>
        <v>0</v>
      </c>
    </row>
    <row r="17" spans="1:6" ht="27.75" customHeight="1" x14ac:dyDescent="0.35">
      <c r="A17" s="17" t="s">
        <v>114</v>
      </c>
      <c r="B17" s="1" t="s">
        <v>168</v>
      </c>
      <c r="C17" s="20" t="s">
        <v>8</v>
      </c>
      <c r="D17" s="108">
        <v>6</v>
      </c>
      <c r="E17" s="107"/>
      <c r="F17" s="38">
        <f t="shared" si="0"/>
        <v>0</v>
      </c>
    </row>
    <row r="18" spans="1:6" ht="27.75" customHeight="1" x14ac:dyDescent="0.35">
      <c r="A18" s="17" t="s">
        <v>161</v>
      </c>
      <c r="B18" s="1" t="s">
        <v>169</v>
      </c>
      <c r="C18" s="20" t="s">
        <v>8</v>
      </c>
      <c r="D18" s="108">
        <v>0</v>
      </c>
      <c r="E18" s="107"/>
      <c r="F18" s="38">
        <f t="shared" si="0"/>
        <v>0</v>
      </c>
    </row>
    <row r="19" spans="1:6" ht="27.75" customHeight="1" x14ac:dyDescent="0.35">
      <c r="A19" s="17" t="s">
        <v>162</v>
      </c>
      <c r="B19" s="1" t="s">
        <v>170</v>
      </c>
      <c r="C19" s="20" t="s">
        <v>8</v>
      </c>
      <c r="D19" s="108">
        <v>6</v>
      </c>
      <c r="E19" s="107"/>
      <c r="F19" s="38">
        <f t="shared" si="0"/>
        <v>0</v>
      </c>
    </row>
    <row r="20" spans="1:6" x14ac:dyDescent="0.35">
      <c r="A20" s="17" t="s">
        <v>163</v>
      </c>
      <c r="B20" s="1" t="s">
        <v>188</v>
      </c>
      <c r="C20" s="20" t="s">
        <v>8</v>
      </c>
      <c r="D20" s="108">
        <v>10</v>
      </c>
      <c r="E20" s="107"/>
      <c r="F20" s="38">
        <f t="shared" si="0"/>
        <v>0</v>
      </c>
    </row>
    <row r="21" spans="1:6" ht="27.75" customHeight="1" x14ac:dyDescent="0.35">
      <c r="A21" s="17" t="s">
        <v>189</v>
      </c>
      <c r="B21" s="1" t="s">
        <v>190</v>
      </c>
      <c r="C21" s="20" t="s">
        <v>13</v>
      </c>
      <c r="D21" s="108">
        <v>0</v>
      </c>
      <c r="E21" s="107"/>
      <c r="F21" s="38">
        <f t="shared" si="0"/>
        <v>0</v>
      </c>
    </row>
    <row r="22" spans="1:6" ht="41.25" customHeight="1" x14ac:dyDescent="0.35">
      <c r="A22" s="17" t="s">
        <v>191</v>
      </c>
      <c r="B22" s="1" t="s">
        <v>192</v>
      </c>
      <c r="C22" s="20" t="s">
        <v>13</v>
      </c>
      <c r="D22" s="108">
        <v>0</v>
      </c>
      <c r="E22" s="107"/>
      <c r="F22" s="38">
        <f t="shared" si="0"/>
        <v>0</v>
      </c>
    </row>
    <row r="23" spans="1:6" ht="25" x14ac:dyDescent="0.35">
      <c r="A23" s="17" t="s">
        <v>193</v>
      </c>
      <c r="B23" s="1" t="s">
        <v>95</v>
      </c>
      <c r="C23" s="20" t="s">
        <v>8</v>
      </c>
      <c r="D23" s="108">
        <f>1*SUM(D11:D11)</f>
        <v>2</v>
      </c>
      <c r="E23" s="107"/>
      <c r="F23" s="38">
        <f t="shared" si="0"/>
        <v>0</v>
      </c>
    </row>
    <row r="24" spans="1:6" ht="15" thickBot="1" x14ac:dyDescent="0.4">
      <c r="A24" s="147" t="s">
        <v>194</v>
      </c>
      <c r="B24" s="1" t="s">
        <v>9</v>
      </c>
      <c r="C24" s="20" t="s">
        <v>8</v>
      </c>
      <c r="D24" s="21">
        <v>1</v>
      </c>
      <c r="E24" s="107"/>
      <c r="F24" s="38">
        <f t="shared" si="0"/>
        <v>0</v>
      </c>
    </row>
    <row r="25" spans="1:6" ht="15" thickBot="1" x14ac:dyDescent="0.4">
      <c r="A25" s="25"/>
      <c r="B25" s="19" t="s">
        <v>5</v>
      </c>
      <c r="C25" s="214"/>
      <c r="D25" s="215"/>
      <c r="E25" s="216"/>
      <c r="F25" s="22">
        <f>SUM(F4:F24)</f>
        <v>0</v>
      </c>
    </row>
    <row r="26" spans="1:6" ht="95.25" customHeight="1" thickBot="1" x14ac:dyDescent="0.4">
      <c r="A26" s="25"/>
      <c r="B26" s="182" t="s">
        <v>195</v>
      </c>
      <c r="C26" s="16"/>
      <c r="D26" s="137"/>
      <c r="E26" s="138"/>
      <c r="F26" s="139"/>
    </row>
    <row r="27" spans="1:6" x14ac:dyDescent="0.35">
      <c r="A27" s="131"/>
      <c r="B27" s="148"/>
      <c r="C27" s="133"/>
      <c r="D27" s="134"/>
      <c r="E27" s="129"/>
      <c r="F27" s="130"/>
    </row>
    <row r="28" spans="1:6" ht="91" x14ac:dyDescent="0.35">
      <c r="A28" s="131" t="s">
        <v>137</v>
      </c>
      <c r="B28" s="148" t="s">
        <v>171</v>
      </c>
      <c r="C28" s="133"/>
      <c r="D28" s="134"/>
      <c r="E28" s="129"/>
      <c r="F28" s="130"/>
    </row>
    <row r="29" spans="1:6" x14ac:dyDescent="0.35">
      <c r="A29" s="131"/>
      <c r="B29" s="132" t="s">
        <v>196</v>
      </c>
      <c r="C29" s="133"/>
      <c r="D29" s="134"/>
      <c r="E29" s="129"/>
      <c r="F29" s="130"/>
    </row>
    <row r="30" spans="1:6" x14ac:dyDescent="0.35">
      <c r="A30" s="131"/>
      <c r="B30" s="132" t="s">
        <v>197</v>
      </c>
      <c r="C30" s="133"/>
      <c r="D30" s="134"/>
      <c r="E30" s="129"/>
      <c r="F30" s="130"/>
    </row>
    <row r="31" spans="1:6" x14ac:dyDescent="0.35">
      <c r="A31" s="131"/>
      <c r="B31" s="132" t="s">
        <v>172</v>
      </c>
      <c r="C31" s="133"/>
      <c r="D31" s="134"/>
      <c r="E31" s="129"/>
      <c r="F31" s="130"/>
    </row>
    <row r="32" spans="1:6" x14ac:dyDescent="0.35">
      <c r="A32" s="131"/>
      <c r="B32" s="132" t="s">
        <v>173</v>
      </c>
      <c r="C32" s="133"/>
      <c r="D32" s="134"/>
      <c r="E32" s="129"/>
      <c r="F32" s="130"/>
    </row>
    <row r="33" spans="1:6" x14ac:dyDescent="0.35">
      <c r="A33" s="131" t="s">
        <v>166</v>
      </c>
      <c r="B33" s="132" t="s">
        <v>198</v>
      </c>
      <c r="C33" s="133" t="s">
        <v>174</v>
      </c>
      <c r="D33" s="134">
        <v>450</v>
      </c>
      <c r="E33" s="129"/>
      <c r="F33" s="130">
        <f>E33*D33</f>
        <v>0</v>
      </c>
    </row>
    <row r="34" spans="1:6" x14ac:dyDescent="0.35">
      <c r="A34" s="131"/>
      <c r="B34" s="132"/>
      <c r="C34" s="133"/>
      <c r="D34" s="134"/>
      <c r="E34" s="129"/>
      <c r="F34" s="130"/>
    </row>
    <row r="35" spans="1:6" ht="15" customHeight="1" x14ac:dyDescent="0.35">
      <c r="A35" s="131" t="s">
        <v>164</v>
      </c>
      <c r="B35" s="132" t="s">
        <v>199</v>
      </c>
      <c r="C35" s="133" t="s">
        <v>174</v>
      </c>
      <c r="D35" s="134">
        <v>150</v>
      </c>
      <c r="E35" s="129"/>
      <c r="F35" s="130">
        <f>E35*D35</f>
        <v>0</v>
      </c>
    </row>
    <row r="36" spans="1:6" ht="15" customHeight="1" x14ac:dyDescent="0.35">
      <c r="A36" s="131"/>
      <c r="B36" s="132"/>
      <c r="C36" s="133"/>
      <c r="D36" s="134"/>
      <c r="E36" s="129"/>
      <c r="F36" s="130"/>
    </row>
    <row r="37" spans="1:6" ht="15" customHeight="1" x14ac:dyDescent="0.35">
      <c r="A37" s="131" t="s">
        <v>178</v>
      </c>
      <c r="B37" s="132" t="s">
        <v>200</v>
      </c>
      <c r="C37" s="133" t="s">
        <v>174</v>
      </c>
      <c r="D37" s="134">
        <v>235</v>
      </c>
      <c r="E37" s="129"/>
      <c r="F37" s="130">
        <f>E37*D37</f>
        <v>0</v>
      </c>
    </row>
    <row r="38" spans="1:6" ht="15" customHeight="1" x14ac:dyDescent="0.35">
      <c r="A38" s="131"/>
      <c r="B38" s="132"/>
      <c r="C38" s="133"/>
      <c r="D38" s="134"/>
      <c r="E38" s="129"/>
      <c r="F38" s="130"/>
    </row>
    <row r="39" spans="1:6" ht="15" customHeight="1" x14ac:dyDescent="0.35">
      <c r="A39" s="131" t="s">
        <v>118</v>
      </c>
      <c r="B39" s="132" t="s">
        <v>201</v>
      </c>
      <c r="C39" s="133" t="s">
        <v>174</v>
      </c>
      <c r="D39" s="134">
        <v>465</v>
      </c>
      <c r="E39" s="129"/>
      <c r="F39" s="130">
        <f>D39*E39</f>
        <v>0</v>
      </c>
    </row>
    <row r="40" spans="1:6" ht="15" customHeight="1" x14ac:dyDescent="0.35">
      <c r="A40" s="131"/>
      <c r="B40" s="132"/>
      <c r="C40" s="133"/>
      <c r="D40" s="134"/>
      <c r="E40" s="129"/>
      <c r="F40" s="130"/>
    </row>
    <row r="41" spans="1:6" ht="15" customHeight="1" x14ac:dyDescent="0.35">
      <c r="A41" s="131" t="s">
        <v>202</v>
      </c>
      <c r="B41" s="132" t="s">
        <v>203</v>
      </c>
      <c r="C41" s="133" t="s">
        <v>174</v>
      </c>
      <c r="D41" s="134">
        <v>20</v>
      </c>
      <c r="E41" s="129"/>
      <c r="F41" s="130">
        <f>E41*D41</f>
        <v>0</v>
      </c>
    </row>
    <row r="42" spans="1:6" ht="15" customHeight="1" x14ac:dyDescent="0.35">
      <c r="A42" s="131"/>
      <c r="B42" s="132"/>
      <c r="C42" s="133"/>
      <c r="D42" s="134"/>
      <c r="E42" s="129"/>
      <c r="F42" s="130"/>
    </row>
    <row r="43" spans="1:6" ht="15" customHeight="1" x14ac:dyDescent="0.35">
      <c r="A43" s="140"/>
      <c r="B43" s="141" t="s">
        <v>175</v>
      </c>
      <c r="C43" s="149"/>
      <c r="D43" s="150"/>
      <c r="E43" s="142"/>
      <c r="F43" s="143"/>
    </row>
    <row r="44" spans="1:6" ht="15" customHeight="1" x14ac:dyDescent="0.35">
      <c r="A44" s="140" t="s">
        <v>204</v>
      </c>
      <c r="B44" s="144" t="s">
        <v>176</v>
      </c>
      <c r="C44" s="151" t="s">
        <v>177</v>
      </c>
      <c r="D44" s="150">
        <v>80</v>
      </c>
      <c r="E44" s="142"/>
      <c r="F44" s="143">
        <f>E44*D44</f>
        <v>0</v>
      </c>
    </row>
    <row r="45" spans="1:6" ht="15" customHeight="1" x14ac:dyDescent="0.35">
      <c r="A45" s="131"/>
      <c r="B45" s="132"/>
      <c r="C45" s="133"/>
      <c r="D45" s="134"/>
      <c r="E45" s="129"/>
      <c r="F45" s="130"/>
    </row>
    <row r="46" spans="1:6" ht="15" customHeight="1" x14ac:dyDescent="0.35">
      <c r="A46" s="140" t="s">
        <v>205</v>
      </c>
      <c r="B46" s="144" t="s">
        <v>179</v>
      </c>
      <c r="C46" s="151" t="s">
        <v>150</v>
      </c>
      <c r="D46" s="150">
        <v>1</v>
      </c>
      <c r="E46" s="142"/>
      <c r="F46" s="143">
        <f>E46*D46</f>
        <v>0</v>
      </c>
    </row>
    <row r="47" spans="1:6" ht="15" customHeight="1" x14ac:dyDescent="0.35">
      <c r="A47" s="140"/>
      <c r="B47" s="144"/>
      <c r="C47" s="151"/>
      <c r="D47" s="152"/>
      <c r="E47" s="145"/>
      <c r="F47" s="146"/>
    </row>
    <row r="48" spans="1:6" ht="15" customHeight="1" x14ac:dyDescent="0.35">
      <c r="A48" s="131"/>
      <c r="B48" s="153" t="s">
        <v>206</v>
      </c>
      <c r="C48" s="133"/>
      <c r="D48" s="134"/>
      <c r="E48" s="129"/>
      <c r="F48" s="130"/>
    </row>
    <row r="49" spans="1:6" x14ac:dyDescent="0.35">
      <c r="A49" s="154" t="s">
        <v>207</v>
      </c>
      <c r="B49" s="155" t="s">
        <v>208</v>
      </c>
      <c r="C49" s="156"/>
      <c r="D49" s="157"/>
      <c r="E49" s="158"/>
      <c r="F49" s="158"/>
    </row>
    <row r="50" spans="1:6" x14ac:dyDescent="0.35">
      <c r="A50" s="154"/>
      <c r="B50" s="159" t="s">
        <v>209</v>
      </c>
      <c r="C50" s="156" t="s">
        <v>210</v>
      </c>
      <c r="D50" s="157">
        <v>5</v>
      </c>
      <c r="E50" s="160"/>
      <c r="F50" s="158">
        <f t="shared" ref="F50" si="1">E50*D50</f>
        <v>0</v>
      </c>
    </row>
    <row r="51" spans="1:6" x14ac:dyDescent="0.35">
      <c r="A51" s="154" t="s">
        <v>211</v>
      </c>
      <c r="B51" s="159" t="s">
        <v>212</v>
      </c>
      <c r="C51" s="156"/>
      <c r="D51" s="157"/>
      <c r="E51" s="158"/>
      <c r="F51" s="158"/>
    </row>
    <row r="52" spans="1:6" x14ac:dyDescent="0.35">
      <c r="A52" s="154"/>
      <c r="B52" s="159" t="s">
        <v>213</v>
      </c>
      <c r="C52" s="156" t="s">
        <v>210</v>
      </c>
      <c r="D52" s="157">
        <v>3</v>
      </c>
      <c r="E52" s="158"/>
      <c r="F52" s="158">
        <f t="shared" ref="F52:F54" si="2">E52*D52</f>
        <v>0</v>
      </c>
    </row>
    <row r="53" spans="1:6" ht="12.65" customHeight="1" x14ac:dyDescent="0.35">
      <c r="A53" s="154"/>
      <c r="B53" s="159"/>
      <c r="C53" s="156"/>
      <c r="D53" s="157"/>
      <c r="E53" s="158"/>
      <c r="F53" s="158"/>
    </row>
    <row r="54" spans="1:6" x14ac:dyDescent="0.35">
      <c r="A54" s="154" t="s">
        <v>214</v>
      </c>
      <c r="B54" s="159" t="s">
        <v>215</v>
      </c>
      <c r="C54" s="156" t="s">
        <v>210</v>
      </c>
      <c r="D54" s="157">
        <v>2</v>
      </c>
      <c r="E54" s="160"/>
      <c r="F54" s="158">
        <f t="shared" si="2"/>
        <v>0</v>
      </c>
    </row>
    <row r="55" spans="1:6" x14ac:dyDescent="0.35">
      <c r="A55" s="131"/>
      <c r="B55" s="132"/>
      <c r="C55" s="133"/>
      <c r="D55" s="134"/>
      <c r="E55" s="129"/>
      <c r="F55" s="130"/>
    </row>
    <row r="56" spans="1:6" ht="24" customHeight="1" x14ac:dyDescent="0.35">
      <c r="A56" s="140"/>
      <c r="B56" s="161" t="s">
        <v>216</v>
      </c>
      <c r="C56" s="162"/>
      <c r="D56" s="163"/>
      <c r="E56" s="164" t="s">
        <v>217</v>
      </c>
      <c r="F56" s="165"/>
    </row>
    <row r="57" spans="1:6" ht="42" customHeight="1" x14ac:dyDescent="0.35">
      <c r="A57" s="140"/>
      <c r="B57" s="161" t="s">
        <v>218</v>
      </c>
      <c r="C57" s="162"/>
      <c r="D57" s="163"/>
      <c r="E57" s="164" t="s">
        <v>217</v>
      </c>
      <c r="F57" s="165"/>
    </row>
    <row r="58" spans="1:6" x14ac:dyDescent="0.35">
      <c r="A58" s="166" t="s">
        <v>219</v>
      </c>
      <c r="B58" s="167" t="s">
        <v>220</v>
      </c>
      <c r="C58" s="162" t="s">
        <v>210</v>
      </c>
      <c r="D58" s="168">
        <v>1.5</v>
      </c>
      <c r="E58" s="164"/>
      <c r="F58" s="165">
        <f t="shared" ref="F58:F68" si="3">E58*D58</f>
        <v>0</v>
      </c>
    </row>
    <row r="59" spans="1:6" ht="49.9" customHeight="1" x14ac:dyDescent="0.35">
      <c r="A59" s="140"/>
      <c r="B59" s="161" t="s">
        <v>221</v>
      </c>
      <c r="C59" s="162"/>
      <c r="D59" s="163"/>
      <c r="E59" s="164"/>
      <c r="F59" s="165"/>
    </row>
    <row r="60" spans="1:6" ht="24" customHeight="1" x14ac:dyDescent="0.35">
      <c r="A60" s="140"/>
      <c r="B60" s="161" t="s">
        <v>222</v>
      </c>
      <c r="C60" s="162"/>
      <c r="D60" s="163"/>
      <c r="E60" s="164"/>
      <c r="F60" s="165"/>
    </row>
    <row r="61" spans="1:6" x14ac:dyDescent="0.35">
      <c r="A61" s="140"/>
      <c r="B61" s="161"/>
      <c r="C61" s="162"/>
      <c r="D61" s="163"/>
      <c r="E61" s="164"/>
      <c r="F61" s="165"/>
    </row>
    <row r="62" spans="1:6" ht="17.5" customHeight="1" x14ac:dyDescent="0.35">
      <c r="A62" s="166" t="s">
        <v>223</v>
      </c>
      <c r="B62" s="167" t="s">
        <v>224</v>
      </c>
      <c r="C62" s="162" t="s">
        <v>225</v>
      </c>
      <c r="D62" s="163">
        <v>90</v>
      </c>
      <c r="E62" s="164"/>
      <c r="F62" s="165">
        <f t="shared" ref="F62" si="4">E62*D62</f>
        <v>0</v>
      </c>
    </row>
    <row r="63" spans="1:6" ht="12" customHeight="1" x14ac:dyDescent="0.35">
      <c r="A63" s="140"/>
      <c r="B63" s="167"/>
      <c r="C63" s="162"/>
      <c r="D63" s="163"/>
      <c r="E63" s="164"/>
      <c r="F63" s="165"/>
    </row>
    <row r="64" spans="1:6" ht="18" customHeight="1" x14ac:dyDescent="0.35">
      <c r="A64" s="166" t="s">
        <v>226</v>
      </c>
      <c r="B64" s="167" t="s">
        <v>227</v>
      </c>
      <c r="C64" s="162" t="s">
        <v>225</v>
      </c>
      <c r="D64" s="163">
        <v>100</v>
      </c>
      <c r="E64" s="164"/>
      <c r="F64" s="165">
        <f t="shared" si="3"/>
        <v>0</v>
      </c>
    </row>
    <row r="65" spans="1:6" ht="11.5" customHeight="1" x14ac:dyDescent="0.35">
      <c r="A65" s="166"/>
      <c r="B65" s="167"/>
      <c r="C65" s="162"/>
      <c r="D65" s="163"/>
      <c r="E65" s="164"/>
      <c r="F65" s="165"/>
    </row>
    <row r="66" spans="1:6" x14ac:dyDescent="0.35">
      <c r="A66" s="166" t="s">
        <v>228</v>
      </c>
      <c r="B66" s="167" t="s">
        <v>229</v>
      </c>
      <c r="C66" s="162" t="s">
        <v>225</v>
      </c>
      <c r="D66" s="163">
        <v>40</v>
      </c>
      <c r="E66" s="164"/>
      <c r="F66" s="165">
        <f t="shared" si="3"/>
        <v>0</v>
      </c>
    </row>
    <row r="67" spans="1:6" x14ac:dyDescent="0.35">
      <c r="A67" s="140"/>
      <c r="B67" s="167"/>
      <c r="C67" s="162"/>
      <c r="D67" s="163"/>
      <c r="E67" s="164"/>
      <c r="F67" s="165"/>
    </row>
    <row r="68" spans="1:6" ht="16.899999999999999" customHeight="1" x14ac:dyDescent="0.35">
      <c r="A68" s="166" t="s">
        <v>230</v>
      </c>
      <c r="B68" s="167" t="s">
        <v>231</v>
      </c>
      <c r="C68" s="162" t="s">
        <v>177</v>
      </c>
      <c r="D68" s="163">
        <v>15</v>
      </c>
      <c r="E68" s="164"/>
      <c r="F68" s="165">
        <f t="shared" si="3"/>
        <v>0</v>
      </c>
    </row>
    <row r="69" spans="1:6" ht="12" customHeight="1" x14ac:dyDescent="0.35">
      <c r="A69" s="166"/>
      <c r="B69" s="169"/>
      <c r="C69" s="170"/>
      <c r="D69" s="171"/>
      <c r="E69" s="172"/>
      <c r="F69" s="173"/>
    </row>
    <row r="70" spans="1:6" ht="15.65" customHeight="1" x14ac:dyDescent="0.35">
      <c r="A70" s="131"/>
      <c r="B70" s="132"/>
      <c r="C70" s="133"/>
      <c r="D70" s="134"/>
      <c r="E70" s="129"/>
      <c r="F70" s="130"/>
    </row>
    <row r="71" spans="1:6" ht="42" customHeight="1" x14ac:dyDescent="0.35">
      <c r="A71" s="131" t="s">
        <v>232</v>
      </c>
      <c r="B71" s="132" t="s">
        <v>180</v>
      </c>
      <c r="C71" s="133" t="s">
        <v>150</v>
      </c>
      <c r="D71" s="134">
        <v>1</v>
      </c>
      <c r="E71" s="129"/>
      <c r="F71" s="130">
        <f t="shared" ref="F71:F72" si="5">E71*D71</f>
        <v>0</v>
      </c>
    </row>
    <row r="72" spans="1:6" ht="80.25" customHeight="1" thickBot="1" x14ac:dyDescent="0.4">
      <c r="A72" s="174" t="s">
        <v>233</v>
      </c>
      <c r="B72" s="175" t="s">
        <v>234</v>
      </c>
      <c r="C72" s="176" t="s">
        <v>235</v>
      </c>
      <c r="D72" s="177">
        <v>0</v>
      </c>
      <c r="E72" s="178"/>
      <c r="F72" s="38">
        <f t="shared" si="5"/>
        <v>0</v>
      </c>
    </row>
    <row r="73" spans="1:6" ht="15" thickBot="1" x14ac:dyDescent="0.4">
      <c r="A73" s="25"/>
      <c r="B73" s="19" t="s">
        <v>5</v>
      </c>
      <c r="C73" s="214"/>
      <c r="D73" s="215"/>
      <c r="E73" s="216"/>
      <c r="F73" s="181">
        <f>SUM(F33:F72)</f>
        <v>0</v>
      </c>
    </row>
    <row r="74" spans="1:6" ht="39.5" thickBot="1" x14ac:dyDescent="0.4">
      <c r="A74" s="25" t="s">
        <v>119</v>
      </c>
      <c r="B74" s="37" t="s">
        <v>154</v>
      </c>
      <c r="C74" s="205"/>
      <c r="D74" s="206"/>
      <c r="E74" s="206"/>
      <c r="F74" s="207"/>
    </row>
    <row r="75" spans="1:6" ht="159.75" customHeight="1" x14ac:dyDescent="0.35">
      <c r="A75" s="3" t="s">
        <v>236</v>
      </c>
      <c r="B75" s="36" t="s">
        <v>18</v>
      </c>
      <c r="C75" s="10" t="s">
        <v>8</v>
      </c>
      <c r="D75" s="9">
        <v>1</v>
      </c>
      <c r="E75" s="107"/>
      <c r="F75" s="2">
        <f>E75*D75</f>
        <v>0</v>
      </c>
    </row>
    <row r="76" spans="1:6" ht="100" x14ac:dyDescent="0.35">
      <c r="A76" s="3" t="s">
        <v>237</v>
      </c>
      <c r="B76" s="35" t="s">
        <v>19</v>
      </c>
      <c r="C76" s="10" t="s">
        <v>10</v>
      </c>
      <c r="D76" s="9">
        <v>1</v>
      </c>
      <c r="E76" s="107"/>
      <c r="F76" s="2">
        <f t="shared" ref="F76:F78" si="6">E76*D76</f>
        <v>0</v>
      </c>
    </row>
    <row r="77" spans="1:6" ht="62.5" x14ac:dyDescent="0.35">
      <c r="A77" s="3" t="s">
        <v>238</v>
      </c>
      <c r="B77" s="4" t="s">
        <v>98</v>
      </c>
      <c r="C77" s="20" t="s">
        <v>8</v>
      </c>
      <c r="D77" s="21">
        <v>1</v>
      </c>
      <c r="E77" s="107"/>
      <c r="F77" s="2">
        <f t="shared" si="6"/>
        <v>0</v>
      </c>
    </row>
    <row r="78" spans="1:6" ht="63" thickBot="1" x14ac:dyDescent="0.4">
      <c r="A78" s="3" t="s">
        <v>118</v>
      </c>
      <c r="B78" s="47" t="s">
        <v>20</v>
      </c>
      <c r="C78" s="33" t="s">
        <v>8</v>
      </c>
      <c r="D78" s="34">
        <v>1</v>
      </c>
      <c r="E78" s="107"/>
      <c r="F78" s="2">
        <f t="shared" si="6"/>
        <v>0</v>
      </c>
    </row>
    <row r="79" spans="1:6" ht="15" thickBot="1" x14ac:dyDescent="0.4">
      <c r="A79" s="18"/>
      <c r="B79" s="19" t="s">
        <v>5</v>
      </c>
      <c r="C79" s="214"/>
      <c r="D79" s="215"/>
      <c r="E79" s="216"/>
      <c r="F79" s="22">
        <f>SUM(F75:F78)</f>
        <v>0</v>
      </c>
    </row>
    <row r="80" spans="1:6" ht="55.5" customHeight="1" thickBot="1" x14ac:dyDescent="0.4">
      <c r="A80" s="25" t="s">
        <v>119</v>
      </c>
      <c r="B80" s="14" t="s">
        <v>128</v>
      </c>
      <c r="C80" s="205"/>
      <c r="D80" s="206"/>
      <c r="E80" s="206"/>
      <c r="F80" s="207"/>
    </row>
    <row r="81" spans="1:6" x14ac:dyDescent="0.35">
      <c r="A81" s="99" t="s">
        <v>236</v>
      </c>
      <c r="B81" s="8" t="s">
        <v>11</v>
      </c>
      <c r="C81" s="27" t="s">
        <v>8</v>
      </c>
      <c r="D81" s="28">
        <v>1</v>
      </c>
      <c r="E81" s="107"/>
      <c r="F81" s="29">
        <f>E81*D81</f>
        <v>0</v>
      </c>
    </row>
    <row r="82" spans="1:6" ht="43.5" x14ac:dyDescent="0.35">
      <c r="A82" s="99" t="s">
        <v>237</v>
      </c>
      <c r="B82" s="40" t="s">
        <v>99</v>
      </c>
      <c r="C82" s="27" t="s">
        <v>8</v>
      </c>
      <c r="D82" s="28">
        <v>1</v>
      </c>
      <c r="E82" s="107"/>
      <c r="F82" s="29">
        <f>E82*D82</f>
        <v>0</v>
      </c>
    </row>
    <row r="83" spans="1:6" x14ac:dyDescent="0.35">
      <c r="A83" s="99" t="s">
        <v>238</v>
      </c>
      <c r="B83" s="5" t="s">
        <v>12</v>
      </c>
      <c r="C83" s="6" t="s">
        <v>13</v>
      </c>
      <c r="D83" s="7">
        <v>20</v>
      </c>
      <c r="E83" s="107"/>
      <c r="F83" s="29">
        <f t="shared" ref="F83:F88" si="7">E83*D83</f>
        <v>0</v>
      </c>
    </row>
    <row r="84" spans="1:6" ht="25" x14ac:dyDescent="0.35">
      <c r="A84" s="99" t="s">
        <v>239</v>
      </c>
      <c r="B84" s="5" t="s">
        <v>14</v>
      </c>
      <c r="C84" s="6" t="s">
        <v>8</v>
      </c>
      <c r="D84" s="7">
        <v>3</v>
      </c>
      <c r="E84" s="107"/>
      <c r="F84" s="29">
        <f t="shared" si="7"/>
        <v>0</v>
      </c>
    </row>
    <row r="85" spans="1:6" x14ac:dyDescent="0.35">
      <c r="A85" s="99" t="s">
        <v>240</v>
      </c>
      <c r="B85" s="1" t="s">
        <v>15</v>
      </c>
      <c r="C85" s="6" t="s">
        <v>8</v>
      </c>
      <c r="D85" s="7">
        <v>2</v>
      </c>
      <c r="E85" s="107"/>
      <c r="F85" s="29">
        <f t="shared" si="7"/>
        <v>0</v>
      </c>
    </row>
    <row r="86" spans="1:6" ht="62.5" x14ac:dyDescent="0.35">
      <c r="A86" s="99" t="s">
        <v>241</v>
      </c>
      <c r="B86" s="12" t="s">
        <v>17</v>
      </c>
      <c r="C86" s="6" t="s">
        <v>8</v>
      </c>
      <c r="D86" s="13">
        <v>2</v>
      </c>
      <c r="E86" s="107"/>
      <c r="F86" s="29">
        <f t="shared" si="7"/>
        <v>0</v>
      </c>
    </row>
    <row r="87" spans="1:6" x14ac:dyDescent="0.35">
      <c r="A87" s="99" t="s">
        <v>242</v>
      </c>
      <c r="B87" s="11" t="s">
        <v>16</v>
      </c>
      <c r="C87" s="6" t="s">
        <v>8</v>
      </c>
      <c r="D87" s="13">
        <v>10</v>
      </c>
      <c r="E87" s="107"/>
      <c r="F87" s="29">
        <f t="shared" si="7"/>
        <v>0</v>
      </c>
    </row>
    <row r="88" spans="1:6" ht="15" thickBot="1" x14ac:dyDescent="0.4">
      <c r="A88" s="99" t="s">
        <v>243</v>
      </c>
      <c r="B88" s="30" t="s">
        <v>9</v>
      </c>
      <c r="C88" s="32" t="s">
        <v>10</v>
      </c>
      <c r="D88" s="31">
        <v>1</v>
      </c>
      <c r="E88" s="107"/>
      <c r="F88" s="29">
        <f t="shared" si="7"/>
        <v>0</v>
      </c>
    </row>
    <row r="89" spans="1:6" ht="15" thickBot="1" x14ac:dyDescent="0.4">
      <c r="A89" s="23"/>
      <c r="B89" s="19" t="s">
        <v>5</v>
      </c>
      <c r="C89" s="202"/>
      <c r="D89" s="203"/>
      <c r="E89" s="204"/>
      <c r="F89" s="24">
        <f>SUM(F81:F88)</f>
        <v>0</v>
      </c>
    </row>
    <row r="90" spans="1:6" ht="39.5" thickBot="1" x14ac:dyDescent="0.4">
      <c r="A90" s="25" t="s">
        <v>120</v>
      </c>
      <c r="B90" s="14" t="s">
        <v>125</v>
      </c>
      <c r="C90" s="205"/>
      <c r="D90" s="206"/>
      <c r="E90" s="206"/>
      <c r="F90" s="207"/>
    </row>
    <row r="91" spans="1:6" ht="25" x14ac:dyDescent="0.35">
      <c r="A91" s="100" t="s">
        <v>121</v>
      </c>
      <c r="B91" s="5" t="s">
        <v>126</v>
      </c>
      <c r="C91" s="27" t="s">
        <v>8</v>
      </c>
      <c r="D91" s="109">
        <v>0</v>
      </c>
      <c r="E91" s="107"/>
      <c r="F91" s="29">
        <f>E91*D91</f>
        <v>0</v>
      </c>
    </row>
    <row r="92" spans="1:6" ht="25" x14ac:dyDescent="0.35">
      <c r="A92" s="99" t="s">
        <v>104</v>
      </c>
      <c r="B92" s="5" t="s">
        <v>244</v>
      </c>
      <c r="C92" s="27" t="s">
        <v>8</v>
      </c>
      <c r="D92" s="109">
        <v>5</v>
      </c>
      <c r="E92" s="107"/>
      <c r="F92" s="29">
        <f>E92*D92</f>
        <v>0</v>
      </c>
    </row>
    <row r="93" spans="1:6" ht="30.75" customHeight="1" x14ac:dyDescent="0.35">
      <c r="A93" s="99" t="s">
        <v>122</v>
      </c>
      <c r="B93" s="5" t="s">
        <v>245</v>
      </c>
      <c r="C93" s="27" t="s">
        <v>8</v>
      </c>
      <c r="D93" s="109">
        <v>10</v>
      </c>
      <c r="E93" s="107"/>
      <c r="F93" s="29">
        <f>E93*D93</f>
        <v>0</v>
      </c>
    </row>
    <row r="94" spans="1:6" x14ac:dyDescent="0.35">
      <c r="A94" s="99" t="s">
        <v>181</v>
      </c>
      <c r="B94" s="179" t="s">
        <v>246</v>
      </c>
      <c r="C94" s="27" t="s">
        <v>13</v>
      </c>
      <c r="D94" s="109">
        <v>0</v>
      </c>
      <c r="E94" s="107"/>
      <c r="F94" s="29">
        <f>E94*D94</f>
        <v>0</v>
      </c>
    </row>
    <row r="95" spans="1:6" x14ac:dyDescent="0.35">
      <c r="A95" s="99" t="s">
        <v>182</v>
      </c>
      <c r="B95" s="179" t="s">
        <v>247</v>
      </c>
      <c r="C95" s="27" t="s">
        <v>13</v>
      </c>
      <c r="D95" s="109">
        <v>0</v>
      </c>
      <c r="E95" s="107"/>
      <c r="F95" s="29">
        <f>E95*D95</f>
        <v>0</v>
      </c>
    </row>
    <row r="96" spans="1:6" ht="15" thickBot="1" x14ac:dyDescent="0.4">
      <c r="A96" s="99" t="s">
        <v>183</v>
      </c>
      <c r="B96" s="30" t="s">
        <v>127</v>
      </c>
      <c r="C96" s="6" t="s">
        <v>8</v>
      </c>
      <c r="D96" s="31">
        <v>1</v>
      </c>
      <c r="E96" s="107"/>
      <c r="F96" s="29">
        <f t="shared" ref="F96" si="8">E96*D96</f>
        <v>0</v>
      </c>
    </row>
    <row r="97" spans="1:6" ht="15" thickBot="1" x14ac:dyDescent="0.4">
      <c r="A97" s="23"/>
      <c r="B97" s="19" t="s">
        <v>5</v>
      </c>
      <c r="C97" s="202"/>
      <c r="D97" s="203"/>
      <c r="E97" s="204"/>
      <c r="F97" s="24">
        <f>SUM(F91:F96)</f>
        <v>0</v>
      </c>
    </row>
    <row r="98" spans="1:6" ht="15" thickBot="1" x14ac:dyDescent="0.4">
      <c r="A98" s="44"/>
      <c r="B98" s="45"/>
      <c r="C98" s="135"/>
      <c r="D98" s="135"/>
      <c r="E98" s="136"/>
      <c r="F98" s="46"/>
    </row>
    <row r="99" spans="1:6" ht="16" thickBot="1" x14ac:dyDescent="0.4">
      <c r="A99" s="42"/>
      <c r="B99" s="48" t="s">
        <v>4</v>
      </c>
      <c r="C99" s="208"/>
      <c r="D99" s="209"/>
      <c r="E99" s="210"/>
      <c r="F99" s="43">
        <f>SUM(F97,F89,F79,F73,F25)</f>
        <v>0</v>
      </c>
    </row>
  </sheetData>
  <mergeCells count="10">
    <mergeCell ref="C89:E89"/>
    <mergeCell ref="C90:F90"/>
    <mergeCell ref="C97:E97"/>
    <mergeCell ref="C99:E99"/>
    <mergeCell ref="A1:F1"/>
    <mergeCell ref="C25:E25"/>
    <mergeCell ref="C73:E73"/>
    <mergeCell ref="C74:F74"/>
    <mergeCell ref="C79:E79"/>
    <mergeCell ref="C80:F80"/>
  </mergeCells>
  <pageMargins left="0.7" right="0.7" top="0.75" bottom="0.75" header="0.3" footer="0.3"/>
  <pageSetup scale="83" orientation="portrait" r:id="rId1"/>
  <rowBreaks count="4" manualBreakCount="4">
    <brk id="25" max="16383" man="1"/>
    <brk id="55" max="16383" man="1"/>
    <brk id="73" max="16383" man="1"/>
    <brk id="7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Technical specifications</vt:lpstr>
      <vt:lpstr>Summary</vt:lpstr>
      <vt:lpstr>Preliminaries</vt:lpstr>
      <vt:lpstr>Main bill</vt:lpstr>
      <vt:lpstr>Cover!Print_Area</vt:lpstr>
      <vt:lpstr>'Technical specifications'!Print_Area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Personal</cp:lastModifiedBy>
  <cp:lastPrinted>2024-04-03T12:32:07Z</cp:lastPrinted>
  <dcterms:created xsi:type="dcterms:W3CDTF">2015-06-05T18:17:20Z</dcterms:created>
  <dcterms:modified xsi:type="dcterms:W3CDTF">2024-04-12T08:20:35Z</dcterms:modified>
</cp:coreProperties>
</file>