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mgeni53320\Downloads\Schools Dormitories\"/>
    </mc:Choice>
  </mc:AlternateContent>
  <xr:revisionPtr revIDLastSave="0" documentId="13_ncr:1_{B3C7FE5D-D452-4885-823C-01A646D49F5B}" xr6:coauthVersionLast="47" xr6:coauthVersionMax="47" xr10:uidLastSave="{00000000-0000-0000-0000-000000000000}"/>
  <bookViews>
    <workbookView xWindow="28680" yWindow="-120" windowWidth="38640" windowHeight="21120" firstSheet="1" activeTab="1" xr2:uid="{00000000-000D-0000-FFFF-FFFF00000000}"/>
  </bookViews>
  <sheets>
    <sheet name="Sheet1" sheetId="21" state="hidden" r:id="rId1"/>
    <sheet name="SUMMARY" sheetId="20" r:id="rId2"/>
    <sheet name="84 Girls Dormitory - Wakulima" sheetId="19" r:id="rId3"/>
    <sheet name=" Dormitory - 120 GIRLS-Kidahwe" sheetId="22" r:id="rId4"/>
    <sheet name="9CUB-WASH-Kigoma MC and DC" sheetId="17" r:id="rId5"/>
    <sheet name="WASH FACILITIES- Rubuga sec-" sheetId="24" r:id="rId6"/>
  </sheets>
  <definedNames>
    <definedName name="_xlnm.Print_Area" localSheetId="3">' Dormitory - 120 GIRLS-Kidahwe'!$B$2:$G$405</definedName>
    <definedName name="_xlnm.Print_Area" localSheetId="2">'84 Girls Dormitory - Wakulima'!$B$2:$G$402</definedName>
    <definedName name="_xlnm.Print_Area" localSheetId="4">'9CUB-WASH-Kigoma MC and DC'!$B$2:$G$205</definedName>
    <definedName name="_xlnm.Print_Area" localSheetId="5">'WASH FACILITIES- Rubuga sec-'!$B$2:$G$183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8" i="19" l="1"/>
  <c r="AJ17" i="24"/>
  <c r="G17" i="24"/>
  <c r="C146" i="17"/>
  <c r="AR137" i="17"/>
  <c r="AR136" i="17"/>
  <c r="G135" i="17"/>
  <c r="G137" i="17" s="1"/>
  <c r="AR134" i="17"/>
  <c r="G134" i="17"/>
  <c r="C194" i="17"/>
  <c r="C192" i="17"/>
  <c r="C190" i="17"/>
  <c r="G183" i="17"/>
  <c r="G182" i="17"/>
  <c r="G181" i="17"/>
  <c r="G178" i="17"/>
  <c r="G177" i="17"/>
  <c r="G176" i="17"/>
  <c r="G175" i="17"/>
  <c r="E174" i="17"/>
  <c r="G174" i="17" s="1"/>
  <c r="G173" i="17"/>
  <c r="G185" i="17" s="1"/>
  <c r="G194" i="17" s="1"/>
  <c r="G167" i="17"/>
  <c r="G166" i="17"/>
  <c r="G165" i="17"/>
  <c r="G164" i="17"/>
  <c r="G163" i="17"/>
  <c r="G162" i="17"/>
  <c r="G161" i="17"/>
  <c r="G160" i="17"/>
  <c r="G159" i="17"/>
  <c r="G158" i="17"/>
  <c r="G157" i="17"/>
  <c r="G156" i="17"/>
  <c r="G155" i="17"/>
  <c r="C150" i="17"/>
  <c r="C148" i="17"/>
  <c r="C144" i="17"/>
  <c r="C142" i="17"/>
  <c r="G132" i="17"/>
  <c r="G129" i="17"/>
  <c r="G128" i="17"/>
  <c r="G127" i="17"/>
  <c r="G126" i="17"/>
  <c r="G125" i="17"/>
  <c r="G124" i="17"/>
  <c r="G120" i="17"/>
  <c r="G119" i="17"/>
  <c r="G118" i="17"/>
  <c r="G117" i="17"/>
  <c r="G113" i="17"/>
  <c r="G112" i="17"/>
  <c r="G111" i="17"/>
  <c r="G110" i="17"/>
  <c r="G106" i="17"/>
  <c r="G105" i="17"/>
  <c r="G104" i="17"/>
  <c r="G103" i="17"/>
  <c r="G99" i="17"/>
  <c r="G98" i="17"/>
  <c r="G97" i="17"/>
  <c r="G96" i="17"/>
  <c r="G95" i="17"/>
  <c r="G94" i="17"/>
  <c r="G93" i="17"/>
  <c r="G92" i="17"/>
  <c r="G91" i="17"/>
  <c r="G90" i="17"/>
  <c r="G89" i="17"/>
  <c r="G88" i="17"/>
  <c r="G87" i="17"/>
  <c r="G86" i="17"/>
  <c r="G85" i="17"/>
  <c r="G84" i="17"/>
  <c r="G83" i="17"/>
  <c r="G82" i="17"/>
  <c r="G81" i="17"/>
  <c r="G77" i="17"/>
  <c r="G76" i="17"/>
  <c r="G75" i="17"/>
  <c r="G74" i="17"/>
  <c r="G73" i="17"/>
  <c r="G72" i="17"/>
  <c r="G71" i="17"/>
  <c r="G70" i="17"/>
  <c r="G64" i="17"/>
  <c r="G63" i="17"/>
  <c r="G62" i="17"/>
  <c r="G61" i="17"/>
  <c r="G60" i="17"/>
  <c r="G55" i="17"/>
  <c r="G57" i="17" s="1"/>
  <c r="G49" i="17"/>
  <c r="G48" i="17"/>
  <c r="G47" i="17"/>
  <c r="G44" i="17"/>
  <c r="G43" i="17"/>
  <c r="G42" i="17"/>
  <c r="G36" i="17"/>
  <c r="G38" i="17" s="1"/>
  <c r="G146" i="17" s="1"/>
  <c r="G35" i="17"/>
  <c r="G32" i="17"/>
  <c r="G31" i="17"/>
  <c r="G30" i="17"/>
  <c r="G29" i="17"/>
  <c r="G33" i="17" s="1"/>
  <c r="G144" i="17" s="1"/>
  <c r="AJ28" i="17"/>
  <c r="G28" i="17"/>
  <c r="AJ23" i="17"/>
  <c r="G23" i="17"/>
  <c r="AJ22" i="17"/>
  <c r="AJ21" i="17"/>
  <c r="G19" i="17"/>
  <c r="G18" i="17"/>
  <c r="G17" i="17"/>
  <c r="AJ16" i="17"/>
  <c r="G14" i="17"/>
  <c r="G10" i="17"/>
  <c r="G9" i="17"/>
  <c r="G8" i="17"/>
  <c r="G7" i="17"/>
  <c r="G6" i="17"/>
  <c r="G25" i="17" s="1"/>
  <c r="G142" i="17" s="1"/>
  <c r="AV197" i="22"/>
  <c r="G197" i="22"/>
  <c r="G90" i="22"/>
  <c r="G73" i="22"/>
  <c r="G68" i="19"/>
  <c r="AV192" i="22"/>
  <c r="G192" i="22"/>
  <c r="AV191" i="22"/>
  <c r="AV190" i="22"/>
  <c r="G188" i="22"/>
  <c r="G187" i="22"/>
  <c r="G186" i="22"/>
  <c r="AV185" i="22"/>
  <c r="G183" i="22"/>
  <c r="G186" i="19"/>
  <c r="AJ190" i="19"/>
  <c r="G190" i="19"/>
  <c r="AJ189" i="19"/>
  <c r="AJ188" i="19"/>
  <c r="G185" i="19"/>
  <c r="G184" i="19"/>
  <c r="AJ183" i="19"/>
  <c r="G181" i="19"/>
  <c r="E177" i="22"/>
  <c r="AJ81" i="19"/>
  <c r="G81" i="19"/>
  <c r="AJ80" i="19"/>
  <c r="AJ79" i="19"/>
  <c r="G79" i="19"/>
  <c r="AX85" i="22"/>
  <c r="G85" i="22"/>
  <c r="AX84" i="22"/>
  <c r="G84" i="22"/>
  <c r="E41" i="22"/>
  <c r="G28" i="22"/>
  <c r="G29" i="22"/>
  <c r="G20" i="22"/>
  <c r="G11" i="22"/>
  <c r="G12" i="22"/>
  <c r="G13" i="22"/>
  <c r="G15" i="22"/>
  <c r="G16" i="22"/>
  <c r="G18" i="22"/>
  <c r="G9" i="22"/>
  <c r="AJ195" i="19"/>
  <c r="G195" i="19"/>
  <c r="G75" i="19"/>
  <c r="G128" i="19"/>
  <c r="G12" i="19"/>
  <c r="G28" i="19"/>
  <c r="G30" i="19"/>
  <c r="G31" i="19"/>
  <c r="G32" i="19"/>
  <c r="G33" i="19"/>
  <c r="G9" i="19"/>
  <c r="G10" i="19"/>
  <c r="G11" i="19"/>
  <c r="G59" i="19"/>
  <c r="G82" i="19"/>
  <c r="G83" i="22"/>
  <c r="G169" i="17" l="1"/>
  <c r="G192" i="17" s="1"/>
  <c r="G130" i="17"/>
  <c r="G139" i="17" s="1"/>
  <c r="G150" i="17" s="1"/>
  <c r="G152" i="17" s="1"/>
  <c r="G190" i="17" s="1"/>
  <c r="G197" i="17" s="1"/>
  <c r="G201" i="17" s="1"/>
  <c r="G66" i="17"/>
  <c r="G148" i="17" s="1"/>
  <c r="G51" i="17"/>
  <c r="G22" i="22"/>
  <c r="G11" i="20"/>
  <c r="G199" i="17" l="1"/>
  <c r="G203" i="17" s="1"/>
  <c r="F14" i="20" s="1"/>
  <c r="G10" i="24"/>
  <c r="AU177" i="24"/>
  <c r="AU176" i="24"/>
  <c r="AR148" i="24"/>
  <c r="AR147" i="24"/>
  <c r="AR146" i="24"/>
  <c r="G146" i="24"/>
  <c r="AR145" i="24"/>
  <c r="G145" i="24"/>
  <c r="AR144" i="24"/>
  <c r="G144" i="24"/>
  <c r="AR143" i="24"/>
  <c r="AR142" i="24"/>
  <c r="G142" i="24"/>
  <c r="AR141" i="24"/>
  <c r="G141" i="24"/>
  <c r="AR140" i="24"/>
  <c r="G140" i="24"/>
  <c r="AR139" i="24"/>
  <c r="G139" i="24"/>
  <c r="E138" i="24"/>
  <c r="AR138" i="24" s="1"/>
  <c r="AR137" i="24"/>
  <c r="G137" i="24"/>
  <c r="AR136" i="24"/>
  <c r="AR135" i="24"/>
  <c r="AR134" i="24"/>
  <c r="AR133" i="24"/>
  <c r="AR132" i="24"/>
  <c r="AR131" i="24"/>
  <c r="G131" i="24"/>
  <c r="AR130" i="24"/>
  <c r="G130" i="24"/>
  <c r="AR129" i="24"/>
  <c r="G129" i="24"/>
  <c r="AR128" i="24"/>
  <c r="G128" i="24"/>
  <c r="AR127" i="24"/>
  <c r="G127" i="24"/>
  <c r="AR126" i="24"/>
  <c r="G126" i="24"/>
  <c r="AR125" i="24"/>
  <c r="G125" i="24"/>
  <c r="AR124" i="24"/>
  <c r="G124" i="24"/>
  <c r="AR123" i="24"/>
  <c r="G123" i="24"/>
  <c r="AR122" i="24"/>
  <c r="G122" i="24"/>
  <c r="AR121" i="24"/>
  <c r="G121" i="24"/>
  <c r="AR120" i="24"/>
  <c r="G120" i="24"/>
  <c r="AR119" i="24"/>
  <c r="G119" i="24"/>
  <c r="AR118" i="24"/>
  <c r="AR117" i="24"/>
  <c r="AR116" i="24"/>
  <c r="AR115" i="24"/>
  <c r="AR114" i="24"/>
  <c r="G114" i="24"/>
  <c r="AR113" i="24"/>
  <c r="AR112" i="24"/>
  <c r="AR111" i="24"/>
  <c r="G111" i="24"/>
  <c r="AR110" i="24"/>
  <c r="G110" i="24"/>
  <c r="AR109" i="24"/>
  <c r="G109" i="24"/>
  <c r="AR108" i="24"/>
  <c r="G108" i="24"/>
  <c r="AR107" i="24"/>
  <c r="G107" i="24"/>
  <c r="AR106" i="24"/>
  <c r="G106" i="24"/>
  <c r="AR105" i="24"/>
  <c r="AR104" i="24"/>
  <c r="AR103" i="24"/>
  <c r="AR102" i="24"/>
  <c r="G102" i="24"/>
  <c r="AR101" i="24"/>
  <c r="G101" i="24"/>
  <c r="AR100" i="24"/>
  <c r="G100" i="24"/>
  <c r="AR99" i="24"/>
  <c r="G99" i="24"/>
  <c r="AR98" i="24"/>
  <c r="AR97" i="24"/>
  <c r="AR96" i="24"/>
  <c r="AR95" i="24"/>
  <c r="G95" i="24"/>
  <c r="AR94" i="24"/>
  <c r="G94" i="24"/>
  <c r="AR93" i="24"/>
  <c r="G93" i="24"/>
  <c r="AR92" i="24"/>
  <c r="G92" i="24"/>
  <c r="AR91" i="24"/>
  <c r="AR90" i="24"/>
  <c r="AR89" i="24"/>
  <c r="AR88" i="24"/>
  <c r="G88" i="24"/>
  <c r="AR87" i="24"/>
  <c r="G87" i="24"/>
  <c r="AR86" i="24"/>
  <c r="G86" i="24"/>
  <c r="AR85" i="24"/>
  <c r="G85" i="24"/>
  <c r="AR84" i="24"/>
  <c r="AR83" i="24"/>
  <c r="AR82" i="24"/>
  <c r="AR81" i="24"/>
  <c r="G81" i="24"/>
  <c r="AR80" i="24"/>
  <c r="G80" i="24"/>
  <c r="AR79" i="24"/>
  <c r="G79" i="24"/>
  <c r="AR78" i="24"/>
  <c r="G78" i="24"/>
  <c r="AR77" i="24"/>
  <c r="G77" i="24"/>
  <c r="AR76" i="24"/>
  <c r="G76" i="24"/>
  <c r="AR75" i="24"/>
  <c r="G75" i="24"/>
  <c r="AR74" i="24"/>
  <c r="G74" i="24"/>
  <c r="AR73" i="24"/>
  <c r="G73" i="24"/>
  <c r="AR72" i="24"/>
  <c r="G72" i="24"/>
  <c r="AR71" i="24"/>
  <c r="G71" i="24"/>
  <c r="AR70" i="24"/>
  <c r="G70" i="24"/>
  <c r="AR69" i="24"/>
  <c r="G69" i="24"/>
  <c r="AR68" i="24"/>
  <c r="G68" i="24"/>
  <c r="AR67" i="24"/>
  <c r="G67" i="24"/>
  <c r="AR66" i="24"/>
  <c r="G66" i="24"/>
  <c r="AR65" i="24"/>
  <c r="G65" i="24"/>
  <c r="AR64" i="24"/>
  <c r="G64" i="24"/>
  <c r="AR63" i="24"/>
  <c r="G63" i="24"/>
  <c r="AR62" i="24"/>
  <c r="AR61" i="24"/>
  <c r="AR60" i="24"/>
  <c r="AR59" i="24"/>
  <c r="G59" i="24"/>
  <c r="AR58" i="24"/>
  <c r="G58" i="24"/>
  <c r="AR57" i="24"/>
  <c r="G57" i="24"/>
  <c r="AR56" i="24"/>
  <c r="G56" i="24"/>
  <c r="AR55" i="24"/>
  <c r="G55" i="24"/>
  <c r="AR54" i="24"/>
  <c r="G54" i="24"/>
  <c r="AR53" i="24"/>
  <c r="G53" i="24"/>
  <c r="AR52" i="24"/>
  <c r="AR51" i="24"/>
  <c r="AR50" i="24"/>
  <c r="AR49" i="24"/>
  <c r="AR48" i="24"/>
  <c r="AR47" i="24"/>
  <c r="G47" i="24"/>
  <c r="AR46" i="24"/>
  <c r="G46" i="24"/>
  <c r="AR45" i="24"/>
  <c r="G45" i="24"/>
  <c r="AR44" i="24"/>
  <c r="G44" i="24"/>
  <c r="AR43" i="24"/>
  <c r="G43" i="24"/>
  <c r="AR42" i="24"/>
  <c r="AR41" i="24"/>
  <c r="AR40" i="24"/>
  <c r="AR39" i="24"/>
  <c r="AR38" i="24"/>
  <c r="G38" i="24"/>
  <c r="G40" i="24" s="1"/>
  <c r="G162" i="24" s="1"/>
  <c r="AR37" i="24"/>
  <c r="AR36" i="24"/>
  <c r="AR35" i="24"/>
  <c r="AR34" i="24"/>
  <c r="AR33" i="24"/>
  <c r="AR32" i="24"/>
  <c r="G32" i="24"/>
  <c r="AR31" i="24"/>
  <c r="G31" i="24"/>
  <c r="AR30" i="24"/>
  <c r="AR29" i="24"/>
  <c r="AR28" i="24"/>
  <c r="AR27" i="24"/>
  <c r="AR26" i="24"/>
  <c r="AR25" i="24"/>
  <c r="G24" i="24"/>
  <c r="G26" i="24" s="1"/>
  <c r="G158" i="24" s="1"/>
  <c r="AR23" i="24"/>
  <c r="G23" i="24"/>
  <c r="AR22" i="24"/>
  <c r="AR21" i="24"/>
  <c r="AR20" i="24"/>
  <c r="G20" i="24"/>
  <c r="G19" i="24"/>
  <c r="G18" i="24"/>
  <c r="G21" i="24" s="1"/>
  <c r="AR16" i="24"/>
  <c r="AR15" i="24"/>
  <c r="AR14" i="24"/>
  <c r="AR13" i="24"/>
  <c r="AR12" i="24"/>
  <c r="G12" i="24"/>
  <c r="AR11" i="24"/>
  <c r="G11" i="24"/>
  <c r="G9" i="24"/>
  <c r="G8" i="24"/>
  <c r="G7" i="24"/>
  <c r="AU178" i="24" l="1"/>
  <c r="AU179" i="24" s="1"/>
  <c r="G34" i="24"/>
  <c r="G160" i="24" s="1"/>
  <c r="G49" i="24"/>
  <c r="G164" i="24" s="1"/>
  <c r="G133" i="24"/>
  <c r="G168" i="24" s="1"/>
  <c r="G112" i="24"/>
  <c r="G116" i="24" s="1"/>
  <c r="G166" i="24" s="1"/>
  <c r="G14" i="24"/>
  <c r="G154" i="24" s="1"/>
  <c r="G156" i="24"/>
  <c r="G138" i="24"/>
  <c r="G148" i="24" s="1"/>
  <c r="G170" i="24" s="1"/>
  <c r="E293" i="22"/>
  <c r="E285" i="22"/>
  <c r="G82" i="22"/>
  <c r="G172" i="24" l="1"/>
  <c r="C393" i="22"/>
  <c r="C391" i="22"/>
  <c r="C389" i="22"/>
  <c r="C387" i="22"/>
  <c r="C385" i="22"/>
  <c r="C383" i="22"/>
  <c r="C381" i="22"/>
  <c r="G375" i="22"/>
  <c r="G373" i="22"/>
  <c r="G372" i="22"/>
  <c r="G371" i="22"/>
  <c r="G362" i="22"/>
  <c r="G364" i="22" s="1"/>
  <c r="G391" i="22" s="1"/>
  <c r="G357" i="22"/>
  <c r="G356" i="22"/>
  <c r="G355" i="22"/>
  <c r="E354" i="22"/>
  <c r="G354" i="22" s="1"/>
  <c r="G353" i="22"/>
  <c r="G352" i="22"/>
  <c r="G345" i="22"/>
  <c r="G344" i="22"/>
  <c r="G343" i="22"/>
  <c r="G342" i="22"/>
  <c r="G339" i="22"/>
  <c r="G338" i="22"/>
  <c r="G337" i="22"/>
  <c r="G336" i="22"/>
  <c r="E335" i="22"/>
  <c r="G335" i="22" s="1"/>
  <c r="G334" i="22"/>
  <c r="G328" i="22"/>
  <c r="G327" i="22"/>
  <c r="G326" i="22"/>
  <c r="G325" i="22"/>
  <c r="G324" i="22"/>
  <c r="G323" i="22"/>
  <c r="G322" i="22"/>
  <c r="G321" i="22"/>
  <c r="G320" i="22"/>
  <c r="G319" i="22"/>
  <c r="G318" i="22"/>
  <c r="G317" i="22"/>
  <c r="G316" i="22"/>
  <c r="C311" i="22"/>
  <c r="C309" i="22"/>
  <c r="C307" i="22"/>
  <c r="C305" i="22"/>
  <c r="G300" i="22"/>
  <c r="G297" i="22"/>
  <c r="G296" i="22"/>
  <c r="G295" i="22"/>
  <c r="G294" i="22"/>
  <c r="G293" i="22"/>
  <c r="G292" i="22"/>
  <c r="G288" i="22"/>
  <c r="G287" i="22"/>
  <c r="G286" i="22"/>
  <c r="G285" i="22"/>
  <c r="G281" i="22"/>
  <c r="G280" i="22"/>
  <c r="G279" i="22"/>
  <c r="G278" i="22"/>
  <c r="G274" i="22"/>
  <c r="G273" i="22"/>
  <c r="G272" i="22"/>
  <c r="G271" i="22"/>
  <c r="G267" i="22"/>
  <c r="G266" i="22"/>
  <c r="G265" i="22"/>
  <c r="G264" i="22"/>
  <c r="G263" i="22"/>
  <c r="G262" i="22"/>
  <c r="G261" i="22"/>
  <c r="G260" i="22"/>
  <c r="G259" i="22"/>
  <c r="G258" i="22"/>
  <c r="G257" i="22"/>
  <c r="G256" i="22"/>
  <c r="G255" i="22"/>
  <c r="G254" i="22"/>
  <c r="G253" i="22"/>
  <c r="G252" i="22"/>
  <c r="G251" i="22"/>
  <c r="G250" i="22"/>
  <c r="G249" i="22"/>
  <c r="G245" i="22"/>
  <c r="G244" i="22"/>
  <c r="G243" i="22"/>
  <c r="G242" i="22"/>
  <c r="G241" i="22"/>
  <c r="G240" i="22"/>
  <c r="G239" i="22"/>
  <c r="G238" i="22"/>
  <c r="G232" i="22"/>
  <c r="G231" i="22"/>
  <c r="G230" i="22"/>
  <c r="G229" i="22"/>
  <c r="G228" i="22"/>
  <c r="G223" i="22"/>
  <c r="G225" i="22" s="1"/>
  <c r="G217" i="22"/>
  <c r="G216" i="22"/>
  <c r="G215" i="22"/>
  <c r="G212" i="22"/>
  <c r="G211" i="22"/>
  <c r="G210" i="22"/>
  <c r="G204" i="22"/>
  <c r="G206" i="22" s="1"/>
  <c r="G203" i="22"/>
  <c r="G200" i="22"/>
  <c r="G199" i="22"/>
  <c r="G198" i="22"/>
  <c r="G179" i="22"/>
  <c r="G178" i="22"/>
  <c r="G177" i="22"/>
  <c r="G176" i="22"/>
  <c r="G175" i="22"/>
  <c r="AX169" i="22"/>
  <c r="AX168" i="22"/>
  <c r="AX167" i="22"/>
  <c r="C167" i="22"/>
  <c r="AX166" i="22"/>
  <c r="AX165" i="22"/>
  <c r="C165" i="22"/>
  <c r="AX164" i="22"/>
  <c r="AX163" i="22"/>
  <c r="C163" i="22"/>
  <c r="AX162" i="22"/>
  <c r="AX161" i="22"/>
  <c r="AX160" i="22"/>
  <c r="AX159" i="22"/>
  <c r="C159" i="22"/>
  <c r="AX158" i="22"/>
  <c r="AX157" i="22"/>
  <c r="C157" i="22"/>
  <c r="AX156" i="22"/>
  <c r="AX155" i="22"/>
  <c r="C155" i="22"/>
  <c r="AX154" i="22"/>
  <c r="AX153" i="22"/>
  <c r="C153" i="22"/>
  <c r="AX152" i="22"/>
  <c r="AX151" i="22"/>
  <c r="C151" i="22"/>
  <c r="AX150" i="22"/>
  <c r="AX149" i="22"/>
  <c r="AX148" i="22"/>
  <c r="AX147" i="22"/>
  <c r="AX146" i="22"/>
  <c r="G146" i="22"/>
  <c r="AX145" i="22"/>
  <c r="G145" i="22"/>
  <c r="AX144" i="22"/>
  <c r="AX143" i="22"/>
  <c r="AX142" i="22"/>
  <c r="AX141" i="22"/>
  <c r="AX140" i="22"/>
  <c r="AX139" i="22"/>
  <c r="G139" i="22"/>
  <c r="G141" i="22" s="1"/>
  <c r="G165" i="22" s="1"/>
  <c r="AX138" i="22"/>
  <c r="AX137" i="22"/>
  <c r="AX136" i="22"/>
  <c r="AX135" i="22"/>
  <c r="AX134" i="22"/>
  <c r="AX133" i="22"/>
  <c r="AX132" i="22"/>
  <c r="G132" i="22"/>
  <c r="AX131" i="22"/>
  <c r="AX130" i="22"/>
  <c r="G130" i="22"/>
  <c r="AX129" i="22"/>
  <c r="AX128" i="22"/>
  <c r="G128" i="22"/>
  <c r="AX127" i="22"/>
  <c r="AX126" i="22"/>
  <c r="AX125" i="22"/>
  <c r="AX124" i="22"/>
  <c r="AX123" i="22"/>
  <c r="AX122" i="22"/>
  <c r="G121" i="22"/>
  <c r="G123" i="22" s="1"/>
  <c r="G161" i="22" s="1"/>
  <c r="AX121" i="22"/>
  <c r="AX120" i="22"/>
  <c r="AX119" i="22"/>
  <c r="AX118" i="22"/>
  <c r="AX117" i="22"/>
  <c r="AX116" i="22"/>
  <c r="AX115" i="22"/>
  <c r="G115" i="22"/>
  <c r="AX114" i="22"/>
  <c r="G114" i="22"/>
  <c r="AX113" i="22"/>
  <c r="G113" i="22"/>
  <c r="AX112" i="22"/>
  <c r="G112" i="22"/>
  <c r="AX111" i="22"/>
  <c r="G111" i="22"/>
  <c r="AX110" i="22"/>
  <c r="G110" i="22"/>
  <c r="AX109" i="22"/>
  <c r="G109" i="22"/>
  <c r="AX108" i="22"/>
  <c r="G108" i="22"/>
  <c r="AX107" i="22"/>
  <c r="G107" i="22"/>
  <c r="AX106" i="22"/>
  <c r="G106" i="22"/>
  <c r="AX105" i="22"/>
  <c r="G105" i="22"/>
  <c r="AX104" i="22"/>
  <c r="G104" i="22"/>
  <c r="AX103" i="22"/>
  <c r="G103" i="22"/>
  <c r="AX102" i="22"/>
  <c r="G102" i="22"/>
  <c r="AX101" i="22"/>
  <c r="G101" i="22"/>
  <c r="AX100" i="22"/>
  <c r="G100" i="22"/>
  <c r="AX99" i="22"/>
  <c r="G99" i="22"/>
  <c r="AX98" i="22"/>
  <c r="G98" i="22"/>
  <c r="AX97" i="22"/>
  <c r="G97" i="22"/>
  <c r="AX96" i="22"/>
  <c r="AX95" i="22"/>
  <c r="AX94" i="22"/>
  <c r="AX93" i="22"/>
  <c r="AX92" i="22"/>
  <c r="AX91" i="22"/>
  <c r="AX89" i="22"/>
  <c r="G89" i="22"/>
  <c r="AX88" i="22"/>
  <c r="G88" i="22"/>
  <c r="AX87" i="22"/>
  <c r="AX86" i="22"/>
  <c r="AX81" i="22"/>
  <c r="G81" i="22"/>
  <c r="AX80" i="22"/>
  <c r="G80" i="22"/>
  <c r="AX79" i="22"/>
  <c r="G79" i="22"/>
  <c r="G92" i="22" s="1"/>
  <c r="AX78" i="22"/>
  <c r="AX77" i="22"/>
  <c r="AX76" i="22"/>
  <c r="AX75" i="22"/>
  <c r="AX74" i="22"/>
  <c r="AX72" i="22"/>
  <c r="G72" i="22"/>
  <c r="AX71" i="22"/>
  <c r="AX70" i="22"/>
  <c r="G68" i="22"/>
  <c r="G66" i="22"/>
  <c r="AX65" i="22"/>
  <c r="AX64" i="22"/>
  <c r="G60" i="22"/>
  <c r="AX56" i="22"/>
  <c r="G56" i="22"/>
  <c r="AX55" i="22"/>
  <c r="G55" i="22"/>
  <c r="AX54" i="22"/>
  <c r="AX53" i="22"/>
  <c r="AX52" i="22"/>
  <c r="G52" i="22"/>
  <c r="G75" i="22" s="1"/>
  <c r="AX51" i="22"/>
  <c r="AX50" i="22"/>
  <c r="AX49" i="22"/>
  <c r="AX48" i="22"/>
  <c r="AX47" i="22"/>
  <c r="AX46" i="22"/>
  <c r="G46" i="22"/>
  <c r="AX45" i="22"/>
  <c r="G45" i="22"/>
  <c r="AX44" i="22"/>
  <c r="G44" i="22"/>
  <c r="AX43" i="22"/>
  <c r="AX42" i="22"/>
  <c r="AX41" i="22"/>
  <c r="G41" i="22"/>
  <c r="E39" i="22"/>
  <c r="E40" i="22" s="1"/>
  <c r="AX40" i="22" s="1"/>
  <c r="AX38" i="22"/>
  <c r="G38" i="22"/>
  <c r="AX37" i="22"/>
  <c r="G37" i="22"/>
  <c r="AX36" i="22"/>
  <c r="G36" i="22"/>
  <c r="AX35" i="22"/>
  <c r="AX34" i="22"/>
  <c r="G34" i="22"/>
  <c r="AX33" i="22"/>
  <c r="AX32" i="22"/>
  <c r="AX31" i="22"/>
  <c r="AX30" i="22"/>
  <c r="G30" i="22"/>
  <c r="AX29" i="22"/>
  <c r="AX28" i="22"/>
  <c r="BH27" i="22"/>
  <c r="AX27" i="22"/>
  <c r="BH26" i="22"/>
  <c r="BH28" i="22" s="1"/>
  <c r="BH29" i="22" s="1"/>
  <c r="AX26" i="22"/>
  <c r="AX25" i="22"/>
  <c r="AX24" i="22"/>
  <c r="AX23" i="22"/>
  <c r="AX22" i="22"/>
  <c r="G325" i="19"/>
  <c r="G322" i="19"/>
  <c r="G135" i="22" l="1"/>
  <c r="G117" i="22"/>
  <c r="G159" i="22" s="1"/>
  <c r="G148" i="22"/>
  <c r="G167" i="22" s="1"/>
  <c r="G359" i="22"/>
  <c r="G389" i="22" s="1"/>
  <c r="G176" i="24"/>
  <c r="G174" i="24"/>
  <c r="G330" i="22"/>
  <c r="G385" i="22" s="1"/>
  <c r="G347" i="22"/>
  <c r="G387" i="22" s="1"/>
  <c r="G151" i="22"/>
  <c r="G39" i="22"/>
  <c r="G298" i="22"/>
  <c r="G302" i="22"/>
  <c r="G311" i="22" s="1"/>
  <c r="G234" i="22"/>
  <c r="G309" i="22" s="1"/>
  <c r="G219" i="22"/>
  <c r="G201" i="22"/>
  <c r="G307" i="22" s="1"/>
  <c r="G194" i="22"/>
  <c r="G305" i="22" s="1"/>
  <c r="G163" i="22"/>
  <c r="G157" i="22"/>
  <c r="G155" i="22"/>
  <c r="AX39" i="22"/>
  <c r="G40" i="22"/>
  <c r="G67" i="19"/>
  <c r="G63" i="19"/>
  <c r="G62" i="19"/>
  <c r="G48" i="22" l="1"/>
  <c r="G153" i="22" s="1"/>
  <c r="G169" i="22" s="1"/>
  <c r="G381" i="22" s="1"/>
  <c r="G178" i="24"/>
  <c r="F12" i="20" s="1"/>
  <c r="G12" i="20" s="1"/>
  <c r="G313" i="22"/>
  <c r="G383" i="22" s="1"/>
  <c r="G18" i="19"/>
  <c r="AJ21" i="19"/>
  <c r="G353" i="19" l="1"/>
  <c r="E352" i="19"/>
  <c r="E39" i="19"/>
  <c r="AJ39" i="19" s="1"/>
  <c r="AJ14" i="19"/>
  <c r="AJ15" i="19"/>
  <c r="AJ16" i="19"/>
  <c r="AJ19" i="19"/>
  <c r="AJ20" i="19"/>
  <c r="AJ22" i="19"/>
  <c r="AJ23" i="19"/>
  <c r="AJ24" i="19"/>
  <c r="AJ25" i="19"/>
  <c r="AJ26" i="19"/>
  <c r="AJ27" i="19"/>
  <c r="AJ28" i="19"/>
  <c r="AJ30" i="19"/>
  <c r="AJ31" i="19"/>
  <c r="AJ32" i="19"/>
  <c r="AJ33" i="19"/>
  <c r="AJ34" i="19"/>
  <c r="AJ35" i="19"/>
  <c r="AJ36" i="19"/>
  <c r="AJ37" i="19"/>
  <c r="AJ38" i="19"/>
  <c r="AJ41" i="19"/>
  <c r="AJ42" i="19"/>
  <c r="AJ43" i="19"/>
  <c r="AJ44" i="19"/>
  <c r="AJ45" i="19"/>
  <c r="AJ46" i="19"/>
  <c r="AJ47" i="19"/>
  <c r="AJ48" i="19"/>
  <c r="AJ49" i="19"/>
  <c r="AJ50" i="19"/>
  <c r="AJ51" i="19"/>
  <c r="AJ52" i="19"/>
  <c r="AJ53" i="19"/>
  <c r="AJ54" i="19"/>
  <c r="AJ55" i="19"/>
  <c r="AJ56" i="19"/>
  <c r="AJ61" i="19"/>
  <c r="AJ65" i="19"/>
  <c r="AJ66" i="19"/>
  <c r="AJ67" i="19"/>
  <c r="AJ69" i="19"/>
  <c r="AJ70" i="19"/>
  <c r="AJ71" i="19"/>
  <c r="AJ72" i="19"/>
  <c r="AJ73" i="19"/>
  <c r="AJ74" i="19"/>
  <c r="AJ75" i="19"/>
  <c r="AJ76" i="19"/>
  <c r="AJ77" i="19"/>
  <c r="AJ83" i="19"/>
  <c r="AJ84" i="19"/>
  <c r="AJ85" i="19"/>
  <c r="AJ86" i="19"/>
  <c r="AJ87" i="19"/>
  <c r="AJ88" i="19"/>
  <c r="AJ89" i="19"/>
  <c r="AJ90" i="19"/>
  <c r="AJ91" i="19"/>
  <c r="AJ92" i="19"/>
  <c r="AJ93" i="19"/>
  <c r="AJ94" i="19"/>
  <c r="AJ95" i="19"/>
  <c r="AJ96" i="19"/>
  <c r="AJ97" i="19"/>
  <c r="AJ98" i="19"/>
  <c r="AJ99" i="19"/>
  <c r="AJ100" i="19"/>
  <c r="AJ101" i="19"/>
  <c r="AJ102" i="19"/>
  <c r="AJ103" i="19"/>
  <c r="AJ104" i="19"/>
  <c r="AJ105" i="19"/>
  <c r="AJ106" i="19"/>
  <c r="AJ107" i="19"/>
  <c r="AJ108" i="19"/>
  <c r="AJ109" i="19"/>
  <c r="AJ110" i="19"/>
  <c r="AJ111" i="19"/>
  <c r="AJ112" i="19"/>
  <c r="AJ113" i="19"/>
  <c r="AJ114" i="19"/>
  <c r="AJ115" i="19"/>
  <c r="AJ116" i="19"/>
  <c r="AJ117" i="19"/>
  <c r="AJ118" i="19"/>
  <c r="AJ119" i="19"/>
  <c r="AJ120" i="19"/>
  <c r="AJ121" i="19"/>
  <c r="AJ122" i="19"/>
  <c r="AJ123" i="19"/>
  <c r="AJ124" i="19"/>
  <c r="AJ125" i="19"/>
  <c r="AJ126" i="19"/>
  <c r="AJ127" i="19"/>
  <c r="AJ129" i="19"/>
  <c r="AJ130" i="19"/>
  <c r="AJ131" i="19"/>
  <c r="AJ132" i="19"/>
  <c r="AJ133" i="19"/>
  <c r="AJ134" i="19"/>
  <c r="AJ135" i="19"/>
  <c r="AJ136" i="19"/>
  <c r="AJ137" i="19"/>
  <c r="AJ138" i="19"/>
  <c r="AJ139" i="19"/>
  <c r="AJ140" i="19"/>
  <c r="AJ141" i="19"/>
  <c r="AJ142" i="19"/>
  <c r="AJ143" i="19"/>
  <c r="AJ144" i="19"/>
  <c r="AJ145" i="19"/>
  <c r="AJ146" i="19"/>
  <c r="AJ147" i="19"/>
  <c r="AJ148" i="19"/>
  <c r="AJ149" i="19"/>
  <c r="AJ150" i="19"/>
  <c r="AJ151" i="19"/>
  <c r="AJ152" i="19"/>
  <c r="AJ153" i="19"/>
  <c r="AJ154" i="19"/>
  <c r="AJ155" i="19"/>
  <c r="AJ156" i="19"/>
  <c r="AJ157" i="19"/>
  <c r="AJ158" i="19"/>
  <c r="AJ159" i="19"/>
  <c r="AJ160" i="19"/>
  <c r="AJ161" i="19"/>
  <c r="AJ162" i="19"/>
  <c r="AJ163" i="19"/>
  <c r="AJ164" i="19"/>
  <c r="AJ165" i="19"/>
  <c r="AJ166" i="19"/>
  <c r="AJ167" i="19"/>
  <c r="AJ13" i="19"/>
  <c r="AT27" i="19"/>
  <c r="AT26" i="19"/>
  <c r="AT16" i="19"/>
  <c r="AT19" i="19" s="1"/>
  <c r="AT20" i="19" s="1"/>
  <c r="C391" i="19"/>
  <c r="C389" i="19"/>
  <c r="C387" i="19"/>
  <c r="C385" i="19"/>
  <c r="C383" i="19"/>
  <c r="C381" i="19"/>
  <c r="C379" i="19"/>
  <c r="G373" i="19"/>
  <c r="G371" i="19"/>
  <c r="G370" i="19"/>
  <c r="G369" i="19"/>
  <c r="G360" i="19"/>
  <c r="G362" i="19" s="1"/>
  <c r="G389" i="19" s="1"/>
  <c r="G355" i="19"/>
  <c r="G354" i="19"/>
  <c r="G352" i="19"/>
  <c r="G351" i="19"/>
  <c r="G350" i="19"/>
  <c r="G343" i="19"/>
  <c r="G342" i="19"/>
  <c r="G341" i="19"/>
  <c r="G338" i="19"/>
  <c r="G337" i="19"/>
  <c r="G336" i="19"/>
  <c r="G335" i="19"/>
  <c r="E334" i="19"/>
  <c r="G334" i="19" s="1"/>
  <c r="G333" i="19"/>
  <c r="G327" i="19"/>
  <c r="G326" i="19"/>
  <c r="G324" i="19"/>
  <c r="G323" i="19"/>
  <c r="G321" i="19"/>
  <c r="G320" i="19"/>
  <c r="G319" i="19"/>
  <c r="G318" i="19"/>
  <c r="G317" i="19"/>
  <c r="G316" i="19"/>
  <c r="G315" i="19"/>
  <c r="C310" i="19"/>
  <c r="C308" i="19"/>
  <c r="C306" i="19"/>
  <c r="C304" i="19"/>
  <c r="G299" i="19"/>
  <c r="G296" i="19"/>
  <c r="G295" i="19"/>
  <c r="G294" i="19"/>
  <c r="G293" i="19"/>
  <c r="G292" i="19"/>
  <c r="G291" i="19"/>
  <c r="G287" i="19"/>
  <c r="G286" i="19"/>
  <c r="G285" i="19"/>
  <c r="G284" i="19"/>
  <c r="G280" i="19"/>
  <c r="G279" i="19"/>
  <c r="G278" i="19"/>
  <c r="G277" i="19"/>
  <c r="G273" i="19"/>
  <c r="G272" i="19"/>
  <c r="G271" i="19"/>
  <c r="G270" i="19"/>
  <c r="G266" i="19"/>
  <c r="G265" i="19"/>
  <c r="G264" i="19"/>
  <c r="G263" i="19"/>
  <c r="G262" i="19"/>
  <c r="G261" i="19"/>
  <c r="G260" i="19"/>
  <c r="G259" i="19"/>
  <c r="G258" i="19"/>
  <c r="G257" i="19"/>
  <c r="G256" i="19"/>
  <c r="G255" i="19"/>
  <c r="G254" i="19"/>
  <c r="G253" i="19"/>
  <c r="G252" i="19"/>
  <c r="G251" i="19"/>
  <c r="G250" i="19"/>
  <c r="G249" i="19"/>
  <c r="G248" i="19"/>
  <c r="G244" i="19"/>
  <c r="G243" i="19"/>
  <c r="G242" i="19"/>
  <c r="G241" i="19"/>
  <c r="G240" i="19"/>
  <c r="G239" i="19"/>
  <c r="G238" i="19"/>
  <c r="G237" i="19"/>
  <c r="G231" i="19"/>
  <c r="G230" i="19"/>
  <c r="G229" i="19"/>
  <c r="G228" i="19"/>
  <c r="G227" i="19"/>
  <c r="G222" i="19"/>
  <c r="G224" i="19" s="1"/>
  <c r="G216" i="19"/>
  <c r="G215" i="19"/>
  <c r="G214" i="19"/>
  <c r="G211" i="19"/>
  <c r="G210" i="19"/>
  <c r="G209" i="19"/>
  <c r="G203" i="19"/>
  <c r="G205" i="19" s="1"/>
  <c r="G202" i="19"/>
  <c r="G199" i="19"/>
  <c r="G198" i="19"/>
  <c r="G197" i="19"/>
  <c r="G196" i="19"/>
  <c r="G177" i="19"/>
  <c r="G176" i="19"/>
  <c r="G175" i="19"/>
  <c r="G174" i="19"/>
  <c r="G173" i="19"/>
  <c r="C165" i="19"/>
  <c r="C163" i="19"/>
  <c r="C161" i="19"/>
  <c r="C157" i="19"/>
  <c r="C155" i="19"/>
  <c r="C153" i="19"/>
  <c r="C151" i="19"/>
  <c r="C149" i="19"/>
  <c r="G144" i="19"/>
  <c r="G143" i="19"/>
  <c r="G137" i="19"/>
  <c r="G139" i="19" s="1"/>
  <c r="G163" i="19" s="1"/>
  <c r="G130" i="19"/>
  <c r="G127" i="19"/>
  <c r="G125" i="19"/>
  <c r="G118" i="19"/>
  <c r="G120" i="19" s="1"/>
  <c r="G159" i="19" s="1"/>
  <c r="G111" i="19"/>
  <c r="G110" i="19"/>
  <c r="G109" i="19"/>
  <c r="G108" i="19"/>
  <c r="G107" i="19"/>
  <c r="G106" i="19"/>
  <c r="G105" i="19"/>
  <c r="G104" i="19"/>
  <c r="G103" i="19"/>
  <c r="G102" i="19"/>
  <c r="G101" i="19"/>
  <c r="G100" i="19"/>
  <c r="G99" i="19"/>
  <c r="G98" i="19"/>
  <c r="G97" i="19"/>
  <c r="G96" i="19"/>
  <c r="G95" i="19"/>
  <c r="G94" i="19"/>
  <c r="G93" i="19"/>
  <c r="G86" i="19"/>
  <c r="G85" i="19"/>
  <c r="G77" i="19"/>
  <c r="G76" i="19"/>
  <c r="G56" i="19"/>
  <c r="G55" i="19"/>
  <c r="G52" i="19"/>
  <c r="G70" i="19" s="1"/>
  <c r="G46" i="19"/>
  <c r="G45" i="19"/>
  <c r="G44" i="19"/>
  <c r="G41" i="19"/>
  <c r="G37" i="19"/>
  <c r="G36" i="19"/>
  <c r="G34" i="19"/>
  <c r="E29" i="19"/>
  <c r="G20" i="19"/>
  <c r="G16" i="19"/>
  <c r="G15" i="19"/>
  <c r="G13" i="19"/>
  <c r="G22" i="19" l="1"/>
  <c r="AJ29" i="19"/>
  <c r="G29" i="19"/>
  <c r="AT28" i="19"/>
  <c r="AT29" i="19" s="1"/>
  <c r="G149" i="19"/>
  <c r="G218" i="19"/>
  <c r="G345" i="19"/>
  <c r="G385" i="19" s="1"/>
  <c r="G146" i="19"/>
  <c r="G165" i="19" s="1"/>
  <c r="G233" i="19"/>
  <c r="G308" i="19" s="1"/>
  <c r="G357" i="19"/>
  <c r="G387" i="19" s="1"/>
  <c r="G133" i="19"/>
  <c r="G161" i="19" s="1"/>
  <c r="G113" i="19"/>
  <c r="G157" i="19" s="1"/>
  <c r="G88" i="19"/>
  <c r="G155" i="19" s="1"/>
  <c r="G297" i="19"/>
  <c r="G301" i="19" s="1"/>
  <c r="G310" i="19" s="1"/>
  <c r="G200" i="19"/>
  <c r="G306" i="19" s="1"/>
  <c r="G192" i="19"/>
  <c r="G304" i="19" s="1"/>
  <c r="E40" i="19"/>
  <c r="G39" i="19"/>
  <c r="G153" i="19"/>
  <c r="G329" i="19"/>
  <c r="G383" i="19" s="1"/>
  <c r="G38" i="19"/>
  <c r="G40" i="19" l="1"/>
  <c r="G48" i="19" s="1"/>
  <c r="G151" i="19" s="1"/>
  <c r="AJ40" i="19"/>
  <c r="G312" i="19"/>
  <c r="G381" i="19" s="1"/>
  <c r="G167" i="19" l="1"/>
  <c r="G379" i="19" s="1"/>
  <c r="G14" i="20" l="1"/>
  <c r="G369" i="22" l="1"/>
  <c r="G367" i="19"/>
  <c r="G370" i="22"/>
  <c r="G368" i="19"/>
  <c r="G374" i="22"/>
  <c r="G372" i="19"/>
  <c r="G374" i="19" l="1"/>
  <c r="G391" i="19" s="1"/>
  <c r="G393" i="19" s="1"/>
  <c r="G376" i="22"/>
  <c r="G393" i="22" s="1"/>
  <c r="G395" i="22" s="1"/>
  <c r="G399" i="22" l="1"/>
  <c r="G397" i="22"/>
  <c r="G397" i="19"/>
  <c r="G395" i="19"/>
  <c r="G401" i="22" l="1"/>
  <c r="F8" i="20" s="1"/>
  <c r="G8" i="20" s="1"/>
  <c r="G399" i="19"/>
  <c r="F10" i="20" s="1"/>
  <c r="G10" i="20" s="1"/>
  <c r="G16"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tc={0CD06B7B-AA6D-41AB-8E37-0B8E2B7B3333}</author>
  </authors>
  <commentList>
    <comment ref="C12" authorId="0" shapeId="0" xr:uid="{0CD06B7B-AA6D-41AB-8E37-0B8E2B7B3333}">
      <text>
        <t>[Threaded comment]
Your version of Excel allows you to read this threaded comment; however, any edits to it will get removed if the file is opened in a newer version of Excel. Learn more: https://go.microsoft.com/fwlink/?linkid=870924
Comment:
    @MWAZEMBE, Jarome where?
Reply:
    @ Rubuga secondary school  Kigoma MC, where thiere is no toile for teachers but new toilet for students are available.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tc={596F116A-6664-423F-9E7D-58F221712B3A}</author>
  </authors>
  <commentList>
    <comment ref="C17" authorId="0" shapeId="0" xr:uid="{596F116A-6664-423F-9E7D-58F221712B3A}">
      <text>
        <t>[Threaded comment]
Your version of Excel allows you to read this threaded comment; however, any edits to it will get removed if the file is opened in a newer version of Excel. Learn more: https://go.microsoft.com/fwlink/?linkid=870924
Comment:
    @MWAZEMBE, Jarome @SCHEERLINCK, Indra
A 4-degree slope is almost flat; I recommend increasing it to 8 degrees. If the concern is the height, of ventilation above the lintel will still be manageable with 8 degrees—it will only be about 60 cm.
Reply:
    For rain in Europe 2 degrees are sufficient. Why do you think we need 8 degrees here?
Reply:
    I adopt 8, we still can change during construction
Reply:
    7/8 degree gives good king post height which will be filled by perforated bricks which increase god appearance of the building.</t>
      </text>
    </comment>
  </commentList>
</comments>
</file>

<file path=xl/sharedStrings.xml><?xml version="1.0" encoding="utf-8"?>
<sst xmlns="http://schemas.openxmlformats.org/spreadsheetml/2006/main" count="1944" uniqueCount="397">
  <si>
    <r>
      <rPr>
        <b/>
        <u/>
        <sz val="11"/>
        <color theme="1"/>
        <rFont val="Cambria"/>
        <family val="1"/>
      </rPr>
      <t>LOT 1:</t>
    </r>
    <r>
      <rPr>
        <b/>
        <sz val="11"/>
        <color theme="1"/>
        <rFont val="Cambria"/>
        <family val="1"/>
      </rPr>
      <t xml:space="preserve"> Kigoma MC&amp;DC - Construction of two dormitory, and ten WASH facilities</t>
    </r>
  </si>
  <si>
    <t xml:space="preserve">REVISED SUMMARY </t>
  </si>
  <si>
    <t>S/N</t>
  </si>
  <si>
    <t>Item</t>
  </si>
  <si>
    <t>Unit</t>
  </si>
  <si>
    <t>Qnt</t>
  </si>
  <si>
    <t>Unit Cost</t>
  </si>
  <si>
    <t>Total</t>
  </si>
  <si>
    <t xml:space="preserve"> Conctruction of 120 Girl's Dormitory at Kidahwe Sec school</t>
  </si>
  <si>
    <t>Nos</t>
  </si>
  <si>
    <t>Construction of  84 Girl's Dormitory at Wakulima sec school- Ujiji Kigoma MC</t>
  </si>
  <si>
    <t>Construction of water tank raiser, incinarator, and two cubicles of teachers toilet at Rubuga secondary school - Kigoma MC</t>
  </si>
  <si>
    <t>Construction of  girl's WASH Facilities at: Wakulima, Kitongani, Kitwe, Bushabani, Kidahwe, Mgawa, Mkongoro, Mkabogo and Bugamba</t>
  </si>
  <si>
    <t xml:space="preserve">Bill of Quantities  For the Construction of  120 girls dormitory  at Kidahwe secondary school -Kigoma MC
</t>
  </si>
  <si>
    <t>S/No</t>
  </si>
  <si>
    <t xml:space="preserve">Item </t>
  </si>
  <si>
    <t>Rate</t>
  </si>
  <si>
    <t>PRELIMINARIES AND GENERAL COST</t>
  </si>
  <si>
    <t>A</t>
  </si>
  <si>
    <t>The Contractor shall be deemed to have visited the site and satisfied himself as to:- The nature of the site, The amount of bush, rubbish or debris to be cleared away before commencement, access to the site, availability of materials and the like. All the cost is for contractor</t>
  </si>
  <si>
    <t>NA</t>
  </si>
  <si>
    <t>B</t>
  </si>
  <si>
    <t>Allawance for material testing</t>
  </si>
  <si>
    <t>C</t>
  </si>
  <si>
    <t>Secure performance bond and insurance</t>
  </si>
  <si>
    <t>D</t>
  </si>
  <si>
    <t>Preparation of as built drawings</t>
  </si>
  <si>
    <t>E</t>
  </si>
  <si>
    <t>Mobilization and demobilization of tools, materials, manpower, and equipment.</t>
  </si>
  <si>
    <t>area for 120</t>
  </si>
  <si>
    <t>F</t>
  </si>
  <si>
    <t>Signboard and project registration</t>
  </si>
  <si>
    <t>Area for 84</t>
  </si>
  <si>
    <t>G</t>
  </si>
  <si>
    <r>
      <rPr>
        <b/>
        <sz val="11"/>
        <color theme="1"/>
        <rFont val="Cambria"/>
        <family val="1"/>
      </rPr>
      <t>Site Clearance: Removing bushes, shrubs, trees, etc.</t>
    </r>
    <r>
      <rPr>
        <sz val="11"/>
        <color theme="1"/>
        <rFont val="Cambria"/>
        <family val="1"/>
      </rPr>
      <t xml:space="preserve">
Clearing the site carefully without exceeding damaging tree near the constuction site; grubbing up roots bushes, shrub, undergrowth or the like;  and removing all bushes surplus soil away keep clean for receiving materials</t>
    </r>
  </si>
  <si>
    <t>defference</t>
  </si>
  <si>
    <t>H</t>
  </si>
  <si>
    <r>
      <rPr>
        <b/>
        <shadow/>
        <sz val="11"/>
        <color theme="1"/>
        <rFont val="Cambria"/>
        <family val="1"/>
      </rPr>
      <t xml:space="preserve">Water for the works: </t>
    </r>
    <r>
      <rPr>
        <shadow/>
        <sz val="11"/>
        <color theme="1"/>
        <rFont val="Cambria"/>
        <family val="1"/>
      </rPr>
      <t>The contractor shall allow for all necessary clean fresh water for the works, including that required by sub-contractors and for any temporary plumbing meters and storage facilities and pay all charges in connection therewith and clear away on completion and make good works disturbed.</t>
    </r>
  </si>
  <si>
    <t xml:space="preserve">84 is less than 120 by </t>
  </si>
  <si>
    <t>I</t>
  </si>
  <si>
    <r>
      <rPr>
        <b/>
        <sz val="11"/>
        <color rgb="FF000000"/>
        <rFont val="Cambria"/>
      </rPr>
      <t xml:space="preserve">Store and engineers office
</t>
    </r>
    <r>
      <rPr>
        <sz val="11"/>
        <color rgb="FF000000"/>
        <rFont val="Cambria"/>
      </rPr>
      <t xml:space="preserve">Supply and Construct temporary store for workers, engineer's office and materials to ensure proper storage of cement on raised floor with timbers and prevention of moisture is maintained . </t>
    </r>
  </si>
  <si>
    <t xml:space="preserve">Ls </t>
  </si>
  <si>
    <t xml:space="preserve">factor the120 to get 50 by </t>
  </si>
  <si>
    <t>SUB-TOTAL Emelement no 1: preliminaries</t>
  </si>
  <si>
    <t>SETTING OUT AND FOUNDATION</t>
  </si>
  <si>
    <t>Excavation</t>
  </si>
  <si>
    <t>Area for 120</t>
  </si>
  <si>
    <t>average 100 mm deep; to remove vegetable soil</t>
  </si>
  <si>
    <t>m3</t>
  </si>
  <si>
    <t>difference</t>
  </si>
  <si>
    <t>Removing away  from the site excavated material</t>
  </si>
  <si>
    <t>Excavate foundation trenches to commencing walling</t>
  </si>
  <si>
    <t xml:space="preserve">Setting out and Foundation masonry </t>
  </si>
  <si>
    <r>
      <rPr>
        <b/>
        <sz val="11"/>
        <color theme="1"/>
        <rFont val="Cambria"/>
        <family val="1"/>
      </rPr>
      <t xml:space="preserve">Dewatering
</t>
    </r>
    <r>
      <rPr>
        <sz val="11"/>
        <color theme="1"/>
        <rFont val="Cambria"/>
        <family val="1"/>
      </rPr>
      <t>Keeping  excavations free from all water  including spring and running water</t>
    </r>
  </si>
  <si>
    <t>Ls</t>
  </si>
  <si>
    <r>
      <t xml:space="preserve">Stone masonry Foundation
600mm stone masonry wall: </t>
    </r>
    <r>
      <rPr>
        <sz val="11"/>
        <color theme="1"/>
        <rFont val="Cambria"/>
        <family val="1"/>
      </rPr>
      <t>Mortar mixing ratio is 1:3 use 42.5N/mm2 cement strength 
Use big stones at least 40cm, hard, roughed surface texture, non round stones. Put big regular stone at conners. 
All stones are laid flat, all courses must alternate (zig zag) to prevent straight joint. Chop out rust layer around stone and clean with brush and water. Sett all dimensions as per drawing. Apply mortar to all joints close gaps with small stones. (Includes stairs and ramps)</t>
    </r>
  </si>
  <si>
    <r>
      <t xml:space="preserve">Backfilling 
</t>
    </r>
    <r>
      <rPr>
        <sz val="11"/>
        <color theme="1"/>
        <rFont val="Cambria"/>
        <family val="1"/>
      </rPr>
      <t xml:space="preserve">Fill excavated soil from foundation treches </t>
    </r>
    <r>
      <rPr>
        <b/>
        <sz val="11"/>
        <color theme="1"/>
        <rFont val="Cambria"/>
        <family val="1"/>
      </rPr>
      <t>,</t>
    </r>
    <r>
      <rPr>
        <sz val="11"/>
        <color theme="1"/>
        <rFont val="Cambria"/>
        <family val="1"/>
      </rPr>
      <t xml:space="preserve">compact in layers of 0.15cm and consolidate around foundation to achieve 98% maximum dry density (M.D.D) </t>
    </r>
  </si>
  <si>
    <r>
      <rPr>
        <b/>
        <sz val="11"/>
        <color theme="1"/>
        <rFont val="Cambria"/>
        <family val="1"/>
      </rPr>
      <t>Hardcore</t>
    </r>
    <r>
      <rPr>
        <sz val="11"/>
        <color theme="1"/>
        <rFont val="Cambria"/>
        <family val="1"/>
      </rPr>
      <t xml:space="preserve">
200 mm thick bed; levelled; compacted and blinded to receive polythene membrane; membrane; measured separately</t>
    </r>
  </si>
  <si>
    <t>m2</t>
  </si>
  <si>
    <r>
      <rPr>
        <b/>
        <sz val="11"/>
        <color theme="1"/>
        <rFont val="Cambria"/>
        <family val="1"/>
      </rPr>
      <t>DPM</t>
    </r>
    <r>
      <rPr>
        <sz val="11"/>
        <color theme="1"/>
        <rFont val="Cambria"/>
        <family val="1"/>
      </rPr>
      <t xml:space="preserve">
Supply and lay 1000 gauge polythene Damp Proofing Membrane (with 150mm laps) over the sand blended into hardcores</t>
    </r>
  </si>
  <si>
    <t>M2</t>
  </si>
  <si>
    <r>
      <t>Anti-Termite
Apply</t>
    </r>
    <r>
      <rPr>
        <sz val="11"/>
        <color theme="1"/>
        <rFont val="Cambria"/>
        <family val="1"/>
      </rPr>
      <t>Termite Killer; solution at the rate of 7 litres per square metre to hardcore beds</t>
    </r>
  </si>
  <si>
    <t>J</t>
  </si>
  <si>
    <r>
      <rPr>
        <b/>
        <sz val="11"/>
        <color rgb="FF000000"/>
        <rFont val="Cambria"/>
      </rPr>
      <t xml:space="preserve">Oversite conrete slab (1:3:6)
</t>
    </r>
    <r>
      <rPr>
        <sz val="11"/>
        <color rgb="FF000000"/>
        <rFont val="Cambria"/>
      </rPr>
      <t>Supply and pour plain concrete for oversite slab batched by volume a mixing ratio of 1:3:6</t>
    </r>
  </si>
  <si>
    <t>M3</t>
  </si>
  <si>
    <t>RAMPS and  STEPS (total of 7 ramps)</t>
  </si>
  <si>
    <t>K</t>
  </si>
  <si>
    <t>Foundation:
Construct a 300mm thick stone masonry  wall</t>
  </si>
  <si>
    <t>L</t>
  </si>
  <si>
    <t xml:space="preserve">400 mm thick hard core </t>
  </si>
  <si>
    <t>M</t>
  </si>
  <si>
    <t>100 mm thick, Plain concrete slab grade 15</t>
  </si>
  <si>
    <t>SUB-TOTAL ELEMEMNT No 2 - SUBSTRUCTURE</t>
  </si>
  <si>
    <t>ELEMENT No2: SUPERSTRUCTURE WALLS</t>
  </si>
  <si>
    <r>
      <rPr>
        <b/>
        <sz val="11"/>
        <color theme="1"/>
        <rFont val="Cambria"/>
        <family val="1"/>
      </rPr>
      <t>DPC</t>
    </r>
    <r>
      <rPr>
        <sz val="11"/>
        <color theme="1"/>
        <rFont val="Cambria"/>
        <family val="1"/>
      </rPr>
      <t xml:space="preserve">
350mm wide horizontal bituminous hessian base damp proof course laid on oversite concrete with 150mm laps beds ready to receive ISSB  walls.</t>
    </r>
  </si>
  <si>
    <t>m</t>
  </si>
  <si>
    <t>EXTERNAL AND INTERNAL WALLING</t>
  </si>
  <si>
    <r>
      <rPr>
        <b/>
        <sz val="11"/>
        <color theme="1"/>
        <rFont val="Cambria"/>
        <family val="1"/>
      </rPr>
      <t xml:space="preserve">Solid </t>
    </r>
    <r>
      <rPr>
        <sz val="11"/>
        <color theme="1"/>
        <rFont val="Cambria"/>
        <family val="1"/>
      </rPr>
      <t>230mm Thick hydraform walling external and internal walls, cost to include extraction and preparation of soil, block fabrication, curing and installation (with the strength of 3-5 MPa)</t>
    </r>
  </si>
  <si>
    <r>
      <rPr>
        <b/>
        <sz val="11"/>
        <color theme="1"/>
        <rFont val="Cambria"/>
        <family val="1"/>
      </rPr>
      <t>750 mm high Perforated</t>
    </r>
    <r>
      <rPr>
        <sz val="11"/>
        <color theme="1"/>
        <rFont val="Cambria"/>
        <family val="1"/>
      </rPr>
      <t xml:space="preserve"> bricks wall, 230mm Thick hydraform external walling. Cost to include extraction and preparation of soil, block fabrication, curing and installation (with the strength of 3-5 MPa)</t>
    </r>
  </si>
  <si>
    <t>CONCRETE WORK:</t>
  </si>
  <si>
    <t>Reinforced insitu concrete grade ‘15’ including vibrating around reinforcements.</t>
  </si>
  <si>
    <t>Horizontal ring beams</t>
  </si>
  <si>
    <t>High tensile steel bar reinforcement to BS 4449:1997, including cutting to length, bending, hoisting and fixing and all necessary tying wires and spacing blocks</t>
  </si>
  <si>
    <t>12mm diameter</t>
  </si>
  <si>
    <t>Kgs</t>
  </si>
  <si>
    <t>8mm diameter</t>
  </si>
  <si>
    <t>FORMWORK TO INSITU CONCRETE</t>
  </si>
  <si>
    <t>Sides,Vertical or Battering</t>
  </si>
  <si>
    <t>Supply, fix formworks and ormworks removal, including all tools and materials needed for preparation and installation</t>
  </si>
  <si>
    <t>Supply and cast 75mm diameter black pipe poles to suport roof at veranda. Use conrete grade 20 to cast it.</t>
  </si>
  <si>
    <t>TOTAL ELEMENT NO 3:  SUPERSTRUCTURE - Walls and Frames</t>
  </si>
  <si>
    <t>Roofing and water havesting</t>
  </si>
  <si>
    <t>Roof structure</t>
  </si>
  <si>
    <r>
      <rPr>
        <b/>
        <sz val="11"/>
        <color rgb="FF000000"/>
        <rFont val="Cambria"/>
      </rPr>
      <t xml:space="preserve">Truss Fabrication and Installation
</t>
    </r>
    <r>
      <rPr>
        <sz val="11"/>
        <color rgb="FF000000"/>
        <rFont val="Cambria"/>
      </rPr>
      <t xml:space="preserve">•	</t>
    </r>
    <r>
      <rPr>
        <b/>
        <sz val="11"/>
        <color rgb="FF000000"/>
        <rFont val="Cambria"/>
      </rPr>
      <t>Materials:</t>
    </r>
    <r>
      <rPr>
        <sz val="11"/>
        <color rgb="FF000000"/>
        <rFont val="Cambria"/>
      </rPr>
      <t xml:space="preserve"> Supply well-seasoned and  treated timber. Timber sections to be used:
	Rafters: 50x150 mm. - eucaliptus
	Tie beams: 50x150 mm. eucaliptus
	Wall plates and struts: 50x100 mm.   eucaliptus
	Purlins: 50x70 mm. - Pine soft wood timber
•	</t>
    </r>
    <r>
      <rPr>
        <b/>
        <sz val="11"/>
        <color rgb="FF000000"/>
        <rFont val="Cambria"/>
      </rPr>
      <t>Fabrication:</t>
    </r>
    <r>
      <rPr>
        <sz val="11"/>
        <color rgb="FF000000"/>
        <rFont val="Cambria"/>
      </rPr>
      <t xml:space="preserve"> Fabricate the trusses as per the provided drawings. Ensure the trusses are fabricated with a rafter slope of 8 degrees.
•	</t>
    </r>
    <r>
      <rPr>
        <b/>
        <sz val="11"/>
        <color rgb="FF000000"/>
        <rFont val="Cambria"/>
      </rPr>
      <t>Installation</t>
    </r>
    <r>
      <rPr>
        <sz val="11"/>
        <color rgb="FF000000"/>
        <rFont val="Cambria"/>
      </rPr>
      <t xml:space="preserve">: Install the fabricated trusses on the ring beam with a spacing of 1.4 meters center-to-center (c/c). Anchor the trusses to the ring beam using core M6 steel bars casted in the ring beam. Use two bolts (12mm diameter) with nuts and 2inches diameter washers to secure the joints of rafters and tie beams.
•	</t>
    </r>
    <r>
      <rPr>
        <b/>
        <sz val="11"/>
        <color rgb="FF000000"/>
        <rFont val="Cambria"/>
      </rPr>
      <t>Overhangs</t>
    </r>
    <r>
      <rPr>
        <sz val="11"/>
        <color rgb="FF000000"/>
        <rFont val="Cambria"/>
      </rPr>
      <t xml:space="preserve">:
o	The external overhang is to be 1.5 meters long.
o	The internal overhang at the hallway is to be 0.8 meters long.
•	</t>
    </r>
    <r>
      <rPr>
        <b/>
        <sz val="11"/>
        <color rgb="FF000000"/>
        <rFont val="Cambria"/>
      </rPr>
      <t xml:space="preserve">Additional Provisions:
</t>
    </r>
    <r>
      <rPr>
        <sz val="11"/>
        <color rgb="FF000000"/>
        <rFont val="Cambria"/>
      </rPr>
      <t xml:space="preserve">o	All tools, nails, and materials necessary for the truss fabrication and installation are to be included
</t>
    </r>
  </si>
  <si>
    <t xml:space="preserve">Supply and fix 28 gaurge IT5  colorless but not transparant covering sheets, fixed on streated pine timber purlins with rubbered roofing nails of 3.5 inches length </t>
  </si>
  <si>
    <t>Supply and fix a Fascia board: use well seasoned and treated pine timber - 25x200mm. fix  brackets with screw of a lenght of 1.5 inches , fixed at 600mm c/c</t>
  </si>
  <si>
    <t>Valley cap, 450mm girth</t>
  </si>
  <si>
    <t>LM</t>
  </si>
  <si>
    <t>supply a micro coffee mesh wire and fix it behind the perforated fill masonry wall on top of ring beam to prevent dust from entering the top of the ceiling. Further instruction to e given by engineer on site.</t>
  </si>
  <si>
    <r>
      <rPr>
        <b/>
        <sz val="11"/>
        <color theme="1"/>
        <rFont val="Cambria"/>
        <family val="1"/>
      </rPr>
      <t>Optional quantity for modifications or expansion of the roof in public space: Supply</t>
    </r>
    <r>
      <rPr>
        <sz val="11"/>
        <color theme="1"/>
        <rFont val="Cambria"/>
        <family val="1"/>
      </rPr>
      <t xml:space="preserve"> and install a complete steel roof truss structure plus IT5 roof covering.</t>
    </r>
  </si>
  <si>
    <r>
      <rPr>
        <b/>
        <sz val="11"/>
        <color rgb="FF000000"/>
        <rFont val="Cambria"/>
      </rPr>
      <t xml:space="preserve">Ceiling
</t>
    </r>
    <r>
      <rPr>
        <sz val="11"/>
        <color rgb="FF000000"/>
        <rFont val="Cambria"/>
      </rPr>
      <t>Supply and install 50x50 mm treated pine timber brandering, plain gypsum conices, and fix 9mm thick gypsum board as per Thailand or the like.</t>
    </r>
  </si>
  <si>
    <t>Water harvesting systeam</t>
  </si>
  <si>
    <r>
      <rPr>
        <b/>
        <sz val="11"/>
        <color rgb="FF000000"/>
        <rFont val="Cambria"/>
      </rPr>
      <t xml:space="preserve">Gutters
</t>
    </r>
    <r>
      <rPr>
        <sz val="11"/>
        <color rgb="FF000000"/>
        <rFont val="Cambria"/>
      </rPr>
      <t>Supply and fix class B PVC gutter 150mm diameter by 75mm deep. Including 75mm downpipes, 500mm c/c brackets, plus all required fittings and glues.</t>
    </r>
  </si>
  <si>
    <r>
      <rPr>
        <b/>
        <sz val="11"/>
        <color rgb="FF000000"/>
        <rFont val="Cambria"/>
      </rPr>
      <t xml:space="preserve">Storrage poly tanks
</t>
    </r>
    <r>
      <rPr>
        <sz val="11"/>
        <color rgb="FF000000"/>
        <rFont val="Cambria"/>
      </rPr>
      <t>Supply and install 4 sim tanks of 5,000 litres each and build a ground base of stone masonry post with atwo crossing walls at the middle 600mm high from the ground, 700mm deep, 500mm width, 180mm diameter,  150mm thick concrete grade 20 with 6mm BRC.</t>
    </r>
  </si>
  <si>
    <t>TOTAL ELEMENT No 4: ROOFING AND RAIN WATER HARVESTING</t>
  </si>
  <si>
    <t xml:space="preserve"> FINISHING</t>
  </si>
  <si>
    <t xml:space="preserve">Plastering </t>
  </si>
  <si>
    <r>
      <rPr>
        <b/>
        <sz val="11"/>
        <color rgb="FF000000"/>
        <rFont val="Cambria"/>
      </rPr>
      <t xml:space="preserve">External wall: foundation 
</t>
    </r>
    <r>
      <rPr>
        <sz val="11"/>
        <color rgb="FF000000"/>
        <rFont val="Cambria"/>
      </rPr>
      <t xml:space="preserve">Pointing a stone masonry foundation wall the size of the pointing is 25mm thick same for depth mixiting ratio is 1:3 cement sand </t>
    </r>
  </si>
  <si>
    <r>
      <rPr>
        <b/>
        <sz val="11"/>
        <color theme="1"/>
        <rFont val="Cambria"/>
        <family val="1"/>
      </rPr>
      <t xml:space="preserve">External wall: superstructure </t>
    </r>
    <r>
      <rPr>
        <sz val="11"/>
        <color theme="1"/>
        <rFont val="Cambria"/>
        <family val="1"/>
      </rPr>
      <t xml:space="preserve">
 Plaster 1:3 cement sand, 25mm thick  0.5m high from DPC level </t>
    </r>
  </si>
  <si>
    <t xml:space="preserve">Externally: apply a 25mm thick Plaster 1:4 cement sand to  all beams, and corners of the walls and around windows a strip of 75mm wide </t>
  </si>
  <si>
    <t>Internal walls finishing (1:4)</t>
  </si>
  <si>
    <t>Plastering 25mm thick to obtain a smooth finish then skim with lime.</t>
  </si>
  <si>
    <t xml:space="preserve">Floor finishing </t>
  </si>
  <si>
    <t xml:space="preserve">Supply and cast a Terrazzo floor finish including 150mm high skirtings </t>
  </si>
  <si>
    <t>Painting and decoration works</t>
  </si>
  <si>
    <t>Externally</t>
  </si>
  <si>
    <t xml:space="preserve">Clean and apply three coat of seed oil or apply a varnish to all ISSB external walls </t>
  </si>
  <si>
    <r>
      <t xml:space="preserve"> </t>
    </r>
    <r>
      <rPr>
        <sz val="11"/>
        <color theme="1"/>
        <rFont val="Cambria"/>
        <family val="1"/>
      </rPr>
      <t>Supply and</t>
    </r>
    <r>
      <rPr>
        <b/>
        <sz val="11"/>
        <color theme="1"/>
        <rFont val="Cambria"/>
        <family val="1"/>
      </rPr>
      <t xml:space="preserve"> </t>
    </r>
    <r>
      <rPr>
        <sz val="11"/>
        <color theme="1"/>
        <rFont val="Cambria"/>
        <family val="1"/>
      </rPr>
      <t>Skimming to obtain a smooth finish, clean, prime and</t>
    </r>
    <r>
      <rPr>
        <b/>
        <sz val="11"/>
        <color theme="1"/>
        <rFont val="Cambria"/>
        <family val="1"/>
      </rPr>
      <t xml:space="preserve">  </t>
    </r>
    <r>
      <rPr>
        <sz val="11"/>
        <color theme="1"/>
        <rFont val="Cambria"/>
        <family val="1"/>
      </rPr>
      <t xml:space="preserve">Apply water-based weather guard paint to all plastered columns and beams and windows </t>
    </r>
  </si>
  <si>
    <t>Internally: supply,skim,clean  and apply</t>
  </si>
  <si>
    <t>Emulsion Painting to internal wall surfaces</t>
  </si>
  <si>
    <t>Emulsion Painting to Celling (rooms and verandah</t>
  </si>
  <si>
    <t xml:space="preserve">Oil-based painting fascia board </t>
  </si>
  <si>
    <t>SUB-TOTAL ELEMENT No 5- FINISHING</t>
  </si>
  <si>
    <t>ELECTRICAL INSTALLATION</t>
  </si>
  <si>
    <t>Electrical Installation 
(ABB or Tronic standard): Electricity wiring and connection to powerline without buying an electrical poles:
Installing wiring and electrical equipment as per drawing</t>
  </si>
  <si>
    <t>Energy saver LED BULB Complete with straight Complete, Use single core wires pure copper, double eath rod approved pure copper 16sqmm each. 
NB: Cables for 1.5sqmm  2.5sqmm, 4sqmm, 6sqmm, 10sqmm should be EURO or other equal approved</t>
  </si>
  <si>
    <t>Sum</t>
  </si>
  <si>
    <t>TOTAL ELEMENT No 6:  ELECTRICITY INSTALLATION</t>
  </si>
  <si>
    <t>DOORS FRAME AND SHUTTER</t>
  </si>
  <si>
    <r>
      <rPr>
        <b/>
        <sz val="11"/>
        <color rgb="FF000000"/>
        <rFont val="Cambria"/>
      </rPr>
      <t xml:space="preserve">Doors Shutter
Prime quality hardwood paneled doors mninga or other equal and approved hardwood
</t>
    </r>
    <r>
      <rPr>
        <sz val="11"/>
        <color rgb="FF000000"/>
        <rFont val="Cambria"/>
      </rPr>
      <t>45mm Thick panelled single door Mahogany timber  finish, comprising of 45 x 150mm top and middle rails, 45 x 150mm stiles and 45 x 200 bottom rail, panels  filled in with and including 35mm thick moulded boarding tongued and grooved all round rails
Including Supply and fix the following "UNION" make or other equal and approved iron-mongery To softwood, hardwood or the like; fixing with screws ;-
3-Lever Mortise lock with furniture, Toiles and Bathroom lock with indicating bolt, 100mm Brass butt hinges</t>
    </r>
  </si>
  <si>
    <t>Ditto  900 x 2100mm high.</t>
  </si>
  <si>
    <t>No</t>
  </si>
  <si>
    <t>Supply and install Metal gates/doors</t>
  </si>
  <si>
    <t xml:space="preserve"> 1500x2100mm high ( for main exits gates)</t>
  </si>
  <si>
    <r>
      <rPr>
        <b/>
        <sz val="11"/>
        <color rgb="FF000000"/>
        <rFont val="Cambria"/>
      </rPr>
      <t xml:space="preserve">(Optional item)
</t>
    </r>
    <r>
      <rPr>
        <sz val="11"/>
        <color rgb="FF000000"/>
        <rFont val="Cambria"/>
      </rPr>
      <t xml:space="preserve">Supply and fix metal grills for fixing oppenings at the puplic space/common room , size of grills is 7mx2m high, </t>
    </r>
  </si>
  <si>
    <r>
      <rPr>
        <b/>
        <sz val="11"/>
        <color theme="1"/>
        <rFont val="Cambria"/>
        <family val="1"/>
      </rPr>
      <t>Supply and fix Door frames: Hardwood mininga or other equal and approved hardwood.</t>
    </r>
    <r>
      <rPr>
        <sz val="11"/>
        <color theme="1"/>
        <rFont val="Cambria"/>
        <family val="1"/>
      </rPr>
      <t xml:space="preserve">
Provide 16mm diameter burglar bars 150mm c/c , fix perforated 5mm thick clear sheet glass glazed to hardwood frame with glazing beads and fix a clear mosiquito wire net to prevent dust ant insects. </t>
    </r>
  </si>
  <si>
    <t>Ditto 950x2800mm high</t>
  </si>
  <si>
    <t xml:space="preserve">TOTAL ELEMENT NO 7: DOORS </t>
  </si>
  <si>
    <t>Windows</t>
  </si>
  <si>
    <t xml:space="preserve">Supply and fix metal windows with openable grills fix with tinted glass glazing, perforated ventilation with clear glass glazing, and two sliding panels fixed with mosquitor wire net. Use 25x50mm hallow section steel stiles, 38x38mm HS grills, 25x25mm angle line steel for glazing, 
Inclding all iron mongeries </t>
  </si>
  <si>
    <t xml:space="preserve">Ditto 1500x2000mm High </t>
  </si>
  <si>
    <t>TOTAL ELEMENT NO 8: WINDOWS</t>
  </si>
  <si>
    <t>EQUIPMENT</t>
  </si>
  <si>
    <t>FIRE FIGHTING INSTALLATION</t>
  </si>
  <si>
    <t>Supply and install 9KG, dry powder 'NAFFCO' or 'ANGUS' any other equal and approved fire extinguishers</t>
  </si>
  <si>
    <t>Stand alone smoke detector</t>
  </si>
  <si>
    <t xml:space="preserve">TROTAL ELEMENT NO 9: FIRE FIGHITING EQUIPLENTS </t>
  </si>
  <si>
    <t>SUB SUMMARY DORMITORY ROOMS</t>
  </si>
  <si>
    <t xml:space="preserve"> SUM FOR 84 GIRL'S DORMITORY  </t>
  </si>
  <si>
    <t>TOILETS and LAUNDRY</t>
  </si>
  <si>
    <t>Foundation and walling</t>
  </si>
  <si>
    <t xml:space="preserve">Site cleance and excavation of foundations </t>
  </si>
  <si>
    <t>Foundation masonry stone walls 1:3</t>
  </si>
  <si>
    <t>Plain Oversite conrete 1:3:6, DPM first</t>
  </si>
  <si>
    <t>Walling using ISSB blocks,on DPC</t>
  </si>
  <si>
    <t xml:space="preserve">Concrete </t>
  </si>
  <si>
    <t>8mm diameter  including binding wire</t>
  </si>
  <si>
    <t xml:space="preserve">M6 bars for truss arnchoring, to be casted with ring beams and potrudes out of conrete by 400mm length </t>
  </si>
  <si>
    <t>Supply, fix formworks and formworks removal, including all tools and materials needed for preparation and installation</t>
  </si>
  <si>
    <t>TOTAL FOUNDATION AND WALLING</t>
  </si>
  <si>
    <t>Purlins- treated Pine timber  50x75mm</t>
  </si>
  <si>
    <t xml:space="preserve">IT5 colorless but not trasperant covering sheets, fixed on streated pine timber purlins with roofing nails of 3.5 inches length </t>
  </si>
  <si>
    <t>Fascia board: treated pine timber - 25x200mm. fix brackets with srews 1.5cm long, brackets to be spaced  at 600mm c/c</t>
  </si>
  <si>
    <t>TOTAL ROOFING</t>
  </si>
  <si>
    <t>RC Concrete dhobi sinks</t>
  </si>
  <si>
    <t>Construct a (1:2:4) 6mm BRC reinforced concrete wash basin with a 600mm x 400mm width by 350mm depth internal dimension, and provide a 50mm diameter water outlet hole provided with trap and screener, 100mm concrete partition wall between one wash basin to another same for slab. Top-level of wash basin from floor is  750mm, it will be casted on top of brick wall, includes formworks,  bottle trap, drainers and necessary accessories; ( it will be used as hand wash basin as well)</t>
  </si>
  <si>
    <t>TOTAL DHOBI SINKS</t>
  </si>
  <si>
    <t>DOORS</t>
  </si>
  <si>
    <r>
      <t xml:space="preserve">Doors Shutter
Prime quality hardwood paneled doors mninga or other equal and approved hardwood
</t>
    </r>
    <r>
      <rPr>
        <sz val="11"/>
        <color theme="1"/>
        <rFont val="Cambria"/>
        <family val="1"/>
      </rPr>
      <t>45mm Thick panelled single door Mahogany timber  finish, comprising of 45 x 150mm top and middle rails, 45 x 150mm stiles and 45 x 200 bottom rail, panels  filled in with and including 35mm thick moulded boarding tongued and grooved all round rails
Including Supply and fix the following "UNION" make or other equal and approved iron-mongery To softwood, hardwood or the like; fixing with screws ;-
3-Lever Mortise lock with furniture, Toiles and Bathroom lock with indicating bolt, 100mm Brass butt hinges</t>
    </r>
  </si>
  <si>
    <t>Ditto  800 x 2000mm high. ( toilets and changing room)</t>
  </si>
  <si>
    <t>Ditto   1000 x 2000mm high, provide with 900mm door handle , double swing hinges to open inward and outward swing.  PWD</t>
  </si>
  <si>
    <t>Metal door 900x2000mm high ( at incinerator area)</t>
  </si>
  <si>
    <t>Ditto 850x2800mm high (Changing room and incinerator)</t>
  </si>
  <si>
    <t>850x2000mm , high no vents, no glass, no buglar bars ( for Toilets)</t>
  </si>
  <si>
    <t>1050x2000mm high no vents, no glass, no buglar bars ( for Toilets-PWD)</t>
  </si>
  <si>
    <t xml:space="preserve">TOTAL DOORS </t>
  </si>
  <si>
    <t>Ditto1000x600 High ( Toilet)</t>
  </si>
  <si>
    <t>TOTAL WINDOW</t>
  </si>
  <si>
    <t>Finishing</t>
  </si>
  <si>
    <t>Plastering 25mm thick 1:3 cement sand to foundation  wall and to internal walls</t>
  </si>
  <si>
    <t xml:space="preserve">water proof plaster in inernal toilet walls and terrazzo  to laundry  and above wash basin </t>
  </si>
  <si>
    <t xml:space="preserve">Terrazzo floor incl 150mm high skirtings </t>
  </si>
  <si>
    <t>Vanish exernal ISSB wall</t>
  </si>
  <si>
    <t xml:space="preserve">Painting three coats of bituminous paint to foundation walls, internal walls and to beams, painting red oxide to  trusses and fascia board </t>
  </si>
  <si>
    <t>TOTAL FINISHING</t>
  </si>
  <si>
    <t xml:space="preserve">Plumbing and Sanitary Installation </t>
  </si>
  <si>
    <t>Supply and install and test ;</t>
  </si>
  <si>
    <t>Wash hand basins; white vitreous China; 32mm chromium plated chain waste  32mm plastic bottle trap concealed bracket with fixing clamps pair 12mm pillar taps 420 x 510mm;  requiring plugging. fixing with brass screws to backgrounds ( install at changing/women's room and at disabled toilet room)</t>
  </si>
  <si>
    <t>Squatting -White vitreous asian type W.C suite comprising 9 litres capacity cistern with cover, 12mm BSS high pressure ball valve, plastic syphon fitting, side supply and overflow set</t>
  </si>
  <si>
    <t>Complete disabled toilets, grab rails, mixer, floor drainer and  all nesessary accessories</t>
  </si>
  <si>
    <t>80mm Diameter high quality plastic floor drain  trap built in concrete bed</t>
  </si>
  <si>
    <t>6mm silver mirror, lead backed, size 450 x600mm with arise edges fixed to wall with mirror screws</t>
  </si>
  <si>
    <t xml:space="preserve">20mmØ Chromium plated towel single rail, 600mm long </t>
  </si>
  <si>
    <t>100mm long soap holder (PVC), plugged and screwed to brick wall</t>
  </si>
  <si>
    <t>Shurtuff (Douche spray) 13mm diameter X 1000mm long flexible hose metal braided hose</t>
  </si>
  <si>
    <t>Pipes work in building</t>
  </si>
  <si>
    <t>A: Supply pipe PN 16</t>
  </si>
  <si>
    <t>25mmØ communication pipe HDPE to trench</t>
  </si>
  <si>
    <t>Ditto; tee</t>
  </si>
  <si>
    <t>N</t>
  </si>
  <si>
    <t>Ditto; elbow</t>
  </si>
  <si>
    <t>O</t>
  </si>
  <si>
    <t>Ditto; male connector</t>
  </si>
  <si>
    <t>P</t>
  </si>
  <si>
    <t>32mmØ pipe to trench</t>
  </si>
  <si>
    <t>Q</t>
  </si>
  <si>
    <t xml:space="preserve"> Ditto; elbow</t>
  </si>
  <si>
    <t>R</t>
  </si>
  <si>
    <t>Ditto; nipple MM</t>
  </si>
  <si>
    <t>S</t>
  </si>
  <si>
    <t>Ditto; nipple FF</t>
  </si>
  <si>
    <t>T</t>
  </si>
  <si>
    <t>Ditto; union</t>
  </si>
  <si>
    <t>U</t>
  </si>
  <si>
    <t>Ditto; reducing connector 32Ø × 25Ø</t>
  </si>
  <si>
    <t>V</t>
  </si>
  <si>
    <t>Ditto; reducing connector 25Ø × 19Ø</t>
  </si>
  <si>
    <t>W</t>
  </si>
  <si>
    <t>X</t>
  </si>
  <si>
    <t>Ditto; reducing connector 19Ø × 13Ø</t>
  </si>
  <si>
    <t>Y</t>
  </si>
  <si>
    <t xml:space="preserve">13mm diameter pipe in blockwall chase BS  1010 or 1212 </t>
  </si>
  <si>
    <t>Z</t>
  </si>
  <si>
    <t>AA</t>
  </si>
  <si>
    <t>Ditto; tee.</t>
  </si>
  <si>
    <t>AB</t>
  </si>
  <si>
    <t>Ditto: nipple MM</t>
  </si>
  <si>
    <t>AC</t>
  </si>
  <si>
    <t>Ditto: nipple FF</t>
  </si>
  <si>
    <t>AD</t>
  </si>
  <si>
    <t>Ditto: union</t>
  </si>
  <si>
    <t>B: WASTE AND VENT PIPES</t>
  </si>
  <si>
    <t>UPVC pipes: class 'C'</t>
  </si>
  <si>
    <t>AE</t>
  </si>
  <si>
    <t>38mmØ; chase in block in concrete slab.</t>
  </si>
  <si>
    <t>AF</t>
  </si>
  <si>
    <t xml:space="preserve">Ditto: Equal tee </t>
  </si>
  <si>
    <t>AG</t>
  </si>
  <si>
    <t xml:space="preserve">Ditto; plain elbow </t>
  </si>
  <si>
    <t>AH</t>
  </si>
  <si>
    <t>Ditto; plugged elbow</t>
  </si>
  <si>
    <t>AI</t>
  </si>
  <si>
    <t>C: SOIL AND PIPES</t>
  </si>
  <si>
    <t>AJ</t>
  </si>
  <si>
    <t>UPVC pipes and fittings: Class 'C'</t>
  </si>
  <si>
    <t>AK</t>
  </si>
  <si>
    <t>100mmØ pipe fixed to walls</t>
  </si>
  <si>
    <t>AL</t>
  </si>
  <si>
    <t>Ditto; laid in trenches.</t>
  </si>
  <si>
    <t>AM</t>
  </si>
  <si>
    <t>Ditto; plugged bend 90˚.</t>
  </si>
  <si>
    <t>AN</t>
  </si>
  <si>
    <t>Ditto; plain bend 90˚.</t>
  </si>
  <si>
    <t>D: Ancillaries:</t>
  </si>
  <si>
    <t>Draw off taps; stop valves; copper alloy to BS 5154 or BS 1010</t>
  </si>
  <si>
    <t>AO</t>
  </si>
  <si>
    <t>13mmØ stop valve</t>
  </si>
  <si>
    <t>AP</t>
  </si>
  <si>
    <t>13mm Ø bib taps Chrome plated</t>
  </si>
  <si>
    <t>AQ</t>
  </si>
  <si>
    <t xml:space="preserve">13mm angle valves </t>
  </si>
  <si>
    <t>AR</t>
  </si>
  <si>
    <t>Provision for wastebin for waste collection in the MHM room</t>
  </si>
  <si>
    <t>FOUL WATER DRAINAGE</t>
  </si>
  <si>
    <t>MANHOLE AND GULLY TRAP</t>
  </si>
  <si>
    <t>AS</t>
  </si>
  <si>
    <t xml:space="preserve">Construct a masonry manhole size 600 x x600mm average depth 600mm  with fired bricks, mortar ratio 1:3  </t>
  </si>
  <si>
    <t>AT</t>
  </si>
  <si>
    <t xml:space="preserve">Construct a standard gully trap chambers with internal dimensions of 300x300mm by 300mm deep using burnt bricks </t>
  </si>
  <si>
    <t>Soak way pit</t>
  </si>
  <si>
    <t>AU</t>
  </si>
  <si>
    <t xml:space="preserve">Construct complete soak away pit, size 3m diam with 3.5m depth, including excavation, perforated brick wall, pipe 4" connection, vent pipe 4",Y12 150 C/C top and bottom face  reinforced concrete  slab 150mm thick, formwork, precast concrete cover 450 x 450mm </t>
  </si>
  <si>
    <t>LS</t>
  </si>
  <si>
    <t>Septic Tank</t>
  </si>
  <si>
    <t>AV</t>
  </si>
  <si>
    <t xml:space="preserve">Allow for construction of faul water septic tank of internal dimension 5000Lx2000Wx3000D mm, of capacity 17,280Litres complete ,  Y12 150 c/c bottom face reinforced concrete grade 20 , formwork and other associated accessories </t>
  </si>
  <si>
    <t>TOTAL PLUMBING AND  SANITARY ISTALLATION</t>
  </si>
  <si>
    <t>SUB SUMMARY - TOILET</t>
  </si>
  <si>
    <t xml:space="preserve">SUM TOILET AND LAUNDRY </t>
  </si>
  <si>
    <t>WATER TOWER</t>
  </si>
  <si>
    <t>Masonry foundation wall</t>
  </si>
  <si>
    <t xml:space="preserve">300mm thick Walling with fired bricks </t>
  </si>
  <si>
    <t>Supply and cast concrete grade 15 for oversite concrete</t>
  </si>
  <si>
    <t>RC concrete beams 4Y12 main bars, Y8-200c/c stirups, formworks</t>
  </si>
  <si>
    <t>RC concrete beams 4Y16 main bars, Y8-200c/c stirups, formworks.</t>
  </si>
  <si>
    <t>RC conrete  roof slab  mix ratio 1:2:4, Y12-175 c/c- use cement 42.5Nmm2 , formworks</t>
  </si>
  <si>
    <t xml:space="preserve">Construct four (4) reinforced concrete columns, column footings 4Y12 main bars, Y8-200c/c stirups, formworks. </t>
  </si>
  <si>
    <t>Plastering and skiming with lime ( optional)</t>
  </si>
  <si>
    <t>Painting ( optional)</t>
  </si>
  <si>
    <t>Supply and install 1000x2500 metal door with all accessories including padlocks for the store.</t>
  </si>
  <si>
    <t>Supply and install a sim tanks of 10,000 litres  at top of the tower</t>
  </si>
  <si>
    <t>Supply and install a sim tanks of 5,000 litres  at ground build foundation base</t>
  </si>
  <si>
    <t>TOTAL WATER TOWER</t>
  </si>
  <si>
    <t>INCINERATOR</t>
  </si>
  <si>
    <t>Excavations</t>
  </si>
  <si>
    <t>Masonry stone foundation wall , motar 1:3 cement sand</t>
  </si>
  <si>
    <t xml:space="preserve">Fired brick 230mm walls 980x780mm internally by </t>
  </si>
  <si>
    <t xml:space="preserve">concrete grade 20 (1:2:4) reinforced 6mm BRC </t>
  </si>
  <si>
    <t>Reinforcement Y16 for burning platform</t>
  </si>
  <si>
    <t>150mm thick fired brick walls for 4.6m chimney  jointed with cement mortar 1:3</t>
  </si>
  <si>
    <t>Pointing works and Panting works to ring beam surface color to be directed by the clien</t>
  </si>
  <si>
    <t>W3 - 400x400mm metal window for collecting ashes and inserting fuel into a  burning chamber</t>
  </si>
  <si>
    <t xml:space="preserve">W4 - 300X300mm waste inlet window </t>
  </si>
  <si>
    <t>TOTAL INCINERATOR</t>
  </si>
  <si>
    <t>FENCE</t>
  </si>
  <si>
    <t>Excavations of foundation</t>
  </si>
  <si>
    <t>Stone masonry foundation wall 500mm high from ground level , mortar 1:3 cement sand</t>
  </si>
  <si>
    <t>230mm thick ISSB walling on DPC . a height of 1.4m will be solid and top portion of 1.6m will be perforated</t>
  </si>
  <si>
    <t xml:space="preserve">RC concrete beam at 1.8m from DPC LEVEL , c.rario 1:2:4 with 4Y12 and Y8-200C/C, including formworks. </t>
  </si>
  <si>
    <t>6mm BRC, 1:2:4  concrete Caping slab on top of fence wall, to shade water away from wall</t>
  </si>
  <si>
    <t>supply and paint ring beam face capping slab</t>
  </si>
  <si>
    <t>TOTAL FENCE</t>
  </si>
  <si>
    <t>STREET SOLAR LIGHTINGS POLES</t>
  </si>
  <si>
    <t>Supply and install street photocell Solar lighting as per drawings, solar street lighting poles with 65N Voltmax solar batteries. Fixed as per drawings from dormitory to class nearby classroom.  (Note: 5 pcs are optional)</t>
  </si>
  <si>
    <t xml:space="preserve">TOTAL STREET SOLAR LIGHTINGS </t>
  </si>
  <si>
    <t xml:space="preserve"> LANDSCAPING AND RESTORING  VEGITATIONS</t>
  </si>
  <si>
    <t xml:space="preserve">Supply and build stone masonry drainage dith 250mm thick  (1:4) </t>
  </si>
  <si>
    <t>Supply and fix conrete slabs for covering a ditch, mix 1:2:4 with 6mm BRC</t>
  </si>
  <si>
    <t>Planting palm trees both sides along the unpaved walkway from the dormitory to nearby class</t>
  </si>
  <si>
    <t xml:space="preserve">Building stone masonry decorative seating  benches around trees inside open sky area and out side building ( size is 1800mm dia by 300mm wide by 500 high and 400mm deep. </t>
  </si>
  <si>
    <t>Supply fertile soil (compost) and Plant glasses and flowers as directed by the consultant/client</t>
  </si>
  <si>
    <r>
      <rPr>
        <b/>
        <sz val="11"/>
        <color theme="1"/>
        <rFont val="Cambria"/>
        <family val="1"/>
      </rPr>
      <t>(optional)</t>
    </r>
    <r>
      <rPr>
        <sz val="11"/>
        <color theme="1"/>
        <rFont val="Cambria"/>
        <family val="1"/>
      </rPr>
      <t xml:space="preserve">
Pave all cut back slopes with grouted stones (stone lining)  250mm thick </t>
    </r>
  </si>
  <si>
    <r>
      <rPr>
        <b/>
        <sz val="11"/>
        <color theme="1"/>
        <rFont val="Cambria"/>
        <family val="1"/>
      </rPr>
      <t>(optional)</t>
    </r>
    <r>
      <rPr>
        <sz val="11"/>
        <color theme="1"/>
        <rFont val="Cambria"/>
        <family val="1"/>
      </rPr>
      <t xml:space="preserve">
Kerbstones are built by using stones and make beautiful artistic views.</t>
    </r>
  </si>
  <si>
    <t>TOTAL  LANDISCAPING</t>
  </si>
  <si>
    <t>GENERAL SUMMARY</t>
  </si>
  <si>
    <t>SUM</t>
  </si>
  <si>
    <t>CONTIGENCY 10%</t>
  </si>
  <si>
    <t>VAT 18%</t>
  </si>
  <si>
    <t xml:space="preserve">GRAND SUM 84 GIRL'S DORMITORY </t>
  </si>
  <si>
    <t>Bill of Quantities  For the Construction of  120 girls dormitory in selected school at Kigoma MC&amp;DC, Kasulu TC&amp;DC and Kibondo DC 
Note: Unexcuted quantities will not be paid</t>
  </si>
  <si>
    <t> </t>
  </si>
  <si>
    <t xml:space="preserve"> NA </t>
  </si>
  <si>
    <t>0.6</t>
  </si>
  <si>
    <t xml:space="preserve">                 0.60</t>
  </si>
  <si>
    <r>
      <t>Site Clearance: Removing bushes, shrubs, trees, etc.
Clearing the site carefully without exceeding damaging tree near the constuction site; grubbing up roots bushes, shrub, undergrowth or the like;</t>
    </r>
    <r>
      <rPr>
        <sz val="11"/>
        <color rgb="FF000000"/>
        <rFont val="Cambria"/>
        <family val="1"/>
      </rPr>
      <t xml:space="preserve">  and removing all bushes surplus soil away keep clean for receiving materials</t>
    </r>
  </si>
  <si>
    <r>
      <t xml:space="preserve">Water for the works: </t>
    </r>
    <r>
      <rPr>
        <shadow/>
        <sz val="11"/>
        <color rgb="FF000000"/>
        <rFont val="Cambria"/>
        <family val="1"/>
      </rPr>
      <t>The contractor shall allow for all necessary clean fresh water for the works, including that required by sub-contractors and for any temporary plumbing meters and storage facilities and pay all charges in connection therewith and clear away on completion and make good works disturbed.</t>
    </r>
  </si>
  <si>
    <r>
      <t>Store and engineers office</t>
    </r>
    <r>
      <rPr>
        <sz val="11"/>
        <color rgb="FF000000"/>
        <rFont val="Cambria"/>
      </rPr>
      <t xml:space="preserve">
Supply and Construct temporary store for workers, engineer's office and materials to ensure proper storage of cement on raised floor with timbers and prevention of moisture is maintained . </t>
    </r>
  </si>
  <si>
    <t>0.565217391</t>
  </si>
  <si>
    <r>
      <t xml:space="preserve">Oversite conrete slab (1:3:6)
</t>
    </r>
    <r>
      <rPr>
        <sz val="11"/>
        <color theme="1"/>
        <rFont val="Cambria"/>
        <family val="1"/>
      </rPr>
      <t>Supply and pour plain concrete for oversite slab batched by volume a mixing ratio of 1:3:6</t>
    </r>
  </si>
  <si>
    <t>Horizontal beams ring beams</t>
  </si>
  <si>
    <t>REINFORCEMENTS</t>
  </si>
  <si>
    <t>Supply and install formwork, including all necessary tools and materials for preparation and installation, as well as removal of the formwork once completed.</t>
  </si>
  <si>
    <t>Supply and cast 75mm diameter black pipe poles to suport roof at veranda</t>
  </si>
  <si>
    <r>
      <rPr>
        <b/>
        <sz val="11"/>
        <color rgb="FF000000"/>
        <rFont val="Cambria"/>
      </rPr>
      <t xml:space="preserve">Truss Fabrication and Installation
</t>
    </r>
    <r>
      <rPr>
        <sz val="11"/>
        <color rgb="FF000000"/>
        <rFont val="Cambria"/>
      </rPr>
      <t xml:space="preserve">
• </t>
    </r>
    <r>
      <rPr>
        <b/>
        <sz val="11"/>
        <color rgb="FF000000"/>
        <rFont val="Cambria"/>
      </rPr>
      <t>Materials:</t>
    </r>
    <r>
      <rPr>
        <sz val="11"/>
        <color rgb="FF000000"/>
        <rFont val="Cambria"/>
      </rPr>
      <t xml:space="preserve"> Supply well-seasoned and  treated timber. Timber sections to be used:
§ Rafters: 50x150 mm. - eucaliptus
§ Tie beams: 50x150 mm. eucaliptus
§ Wall plates and struts: 50x100 mm.   eucaliptus
§ Purlins: 50x70 mm. - Pine soft wood timber
• </t>
    </r>
    <r>
      <rPr>
        <b/>
        <sz val="11"/>
        <color rgb="FF000000"/>
        <rFont val="Cambria"/>
      </rPr>
      <t>Fabrication:</t>
    </r>
    <r>
      <rPr>
        <sz val="11"/>
        <color rgb="FF000000"/>
        <rFont val="Cambria"/>
      </rPr>
      <t xml:space="preserve"> Fabricate the trusses as per the provided drawings. Ensure the trusses are fabricated with a rafter slope of 8 degrees.
• </t>
    </r>
    <r>
      <rPr>
        <b/>
        <sz val="11"/>
        <color rgb="FF000000"/>
        <rFont val="Cambria"/>
      </rPr>
      <t>Installation</t>
    </r>
    <r>
      <rPr>
        <sz val="11"/>
        <color rgb="FF000000"/>
        <rFont val="Cambria"/>
      </rPr>
      <t xml:space="preserve">: Install the fabricated trusses on the ring beam with a spacing of 1.4 meters center-to-center (c/c). Anchor the trusses to the ring beam using core M6 steel bars casted in the ring beam. Use two bolts (12mm diameter) with nuts and 2inches diameter washers to secure the joints of rafters and tie beams.
• </t>
    </r>
    <r>
      <rPr>
        <b/>
        <sz val="11"/>
        <color rgb="FF000000"/>
        <rFont val="Cambria"/>
      </rPr>
      <t>Overhangs</t>
    </r>
    <r>
      <rPr>
        <sz val="11"/>
        <color rgb="FF000000"/>
        <rFont val="Cambria"/>
      </rPr>
      <t xml:space="preserve">:
o The external overhang is to be 1.5 meters long.
o The internal overhang at the hallway is to be 0.8 meters long.
• </t>
    </r>
    <r>
      <rPr>
        <b/>
        <sz val="11"/>
        <color rgb="FF000000"/>
        <rFont val="Cambria"/>
      </rPr>
      <t xml:space="preserve">Additional Provisions:
</t>
    </r>
    <r>
      <rPr>
        <sz val="11"/>
        <color rgb="FF000000"/>
        <rFont val="Cambria"/>
      </rPr>
      <t>o All tools, nails, and materials necessary for the truss fabrication and installation are to be included
Note:  Trusses spanning the entire width of the building will be counted. The shorter trusses will be estimated to form a complete large truss for payment calculation.</t>
    </r>
  </si>
  <si>
    <t>treated Eucalyptus timber Rafters - 50x150mm,  sloped at an angle of 4 degree</t>
  </si>
  <si>
    <t>Fascia board: treated pine timber - 25x200mm. Weld brackets at 600mm c/c</t>
  </si>
  <si>
    <t>Supply and fix Valley cap, 450mm girth</t>
  </si>
  <si>
    <r>
      <t>Ceiling</t>
    </r>
    <r>
      <rPr>
        <sz val="11"/>
        <color rgb="FF000000"/>
        <rFont val="Cambria"/>
      </rPr>
      <t xml:space="preserve">
Supply and install 50x50 mm treated pine timber brandering, plain gypsum conices, and fix 9mm thick gypsum board as per Thailand or the like.</t>
    </r>
  </si>
  <si>
    <r>
      <t>Gutters</t>
    </r>
    <r>
      <rPr>
        <sz val="11"/>
        <color rgb="FF000000"/>
        <rFont val="Cambria"/>
      </rPr>
      <t xml:space="preserve">
Supply and fix class B PVC gutter 150mm diameter by 75mm deep. Including 75mm downpipes, 500mm c/c brackets, plus all required fittings and glues.</t>
    </r>
  </si>
  <si>
    <r>
      <t>Storrage poly tanks</t>
    </r>
    <r>
      <rPr>
        <sz val="11"/>
        <color rgb="FF000000"/>
        <rFont val="Cambria"/>
      </rPr>
      <t xml:space="preserve">
Supply and install 4 sim tanks of 5,000 litres each and build a ground base of stone masonry post with atwo crossing walls at the middle 600mm high from the ground, 700mm deep, 500mm width, 180mm diameter,  150mm thick concrete grade 20 with 6mm BRC.</t>
    </r>
  </si>
  <si>
    <r>
      <rPr>
        <b/>
        <sz val="11"/>
        <color theme="1"/>
        <rFont val="Cambria"/>
        <family val="1"/>
      </rPr>
      <t xml:space="preserve">External wall: foundation </t>
    </r>
    <r>
      <rPr>
        <sz val="11"/>
        <color theme="1"/>
        <rFont val="Cambria"/>
        <family val="1"/>
      </rPr>
      <t xml:space="preserve">
Pointing a stone masonry foundation wall 1:3 cement sand and apply three coats of black and white paint around the pointing strips only not to stones surfaces</t>
    </r>
  </si>
  <si>
    <r>
      <t>External wall: superstructure</t>
    </r>
    <r>
      <rPr>
        <sz val="11"/>
        <color rgb="FF000000"/>
        <rFont val="Cambria"/>
        <family val="1"/>
      </rPr>
      <t xml:space="preserve">
 Plaster 1:3 cement sand, 25mm thick  0.5m high from DPC level </t>
    </r>
  </si>
  <si>
    <t xml:space="preserve">
Externally: apply a 25mm thick Plaster 1:4 cement sand to  all beams, and corners of the walls and around windows a strip of 75mm wide </t>
  </si>
  <si>
    <t xml:space="preserve">
Terrazzo floor finish including 150mm high skirtings </t>
  </si>
  <si>
    <r>
      <t xml:space="preserve"> 
</t>
    </r>
    <r>
      <rPr>
        <sz val="11"/>
        <color theme="1"/>
        <rFont val="Cambria"/>
        <family val="1"/>
      </rPr>
      <t>Supply and</t>
    </r>
    <r>
      <rPr>
        <b/>
        <sz val="11"/>
        <color theme="1"/>
        <rFont val="Cambria"/>
        <family val="1"/>
      </rPr>
      <t xml:space="preserve"> </t>
    </r>
    <r>
      <rPr>
        <sz val="11"/>
        <color theme="1"/>
        <rFont val="Cambria"/>
        <family val="1"/>
      </rPr>
      <t>Skimming to obtain a smooth finish, clean, prime and</t>
    </r>
    <r>
      <rPr>
        <b/>
        <sz val="11"/>
        <color theme="1"/>
        <rFont val="Cambria"/>
        <family val="1"/>
      </rPr>
      <t xml:space="preserve">  </t>
    </r>
    <r>
      <rPr>
        <sz val="11"/>
        <color theme="1"/>
        <rFont val="Cambria"/>
        <family val="1"/>
      </rPr>
      <t xml:space="preserve">Apply water-based weather guard paint to all plastered columns and beams and windows </t>
    </r>
  </si>
  <si>
    <t>Oil-based painting fascia board, metal doors, grills and windows</t>
  </si>
  <si>
    <t>Electrical Installation 
(ABB or Tronic standard): Electricity wiring and connection to powerline without buying/istallation of an electrical poles:
Installing wiring and electrical equipment as per drawing
Energy saver LED BULB Complete with straight Complete, Use single core wires pure copper, double eath rod approved pure copper 16sqmm each. 
NB: Cables for 1.5sqmm  2.5sqmm, 4sqmm, 6sqmm, 10sqmm should be EURO or other equal approved</t>
  </si>
  <si>
    <r>
      <t xml:space="preserve">Doors Shutter
Prime quality hardwood paneled doors mninga or other equal and approved hardwood
</t>
    </r>
    <r>
      <rPr>
        <sz val="11"/>
        <color theme="1"/>
        <rFont val="Cambria"/>
        <family val="1"/>
      </rPr>
      <t xml:space="preserve">45mm Thick panelled single door Mahogany timber  finish, comprising of 45 x 150mm top and middle rails, 45 x 150mm stiles and 45 x 200 bottom rail, panels  filled in with and including 35mm thick moulded boarding tongued and grooved all round rails
Including Supply and fix the following "UNION" make or other equal and approved iron-mongery To softwood, hardwood or the like; fixing with screws ;-
3-Lever Mortise lock with furniture, Toiles and Bathroom lock with indicating bolt, 100mm Brass butt hinges
</t>
    </r>
  </si>
  <si>
    <r>
      <rPr>
        <b/>
        <sz val="11"/>
        <color theme="1"/>
        <rFont val="Cambria"/>
        <family val="1"/>
      </rPr>
      <t>Supply and fix Door frames: Hardwood mininga or other equal and approved hardwood.</t>
    </r>
    <r>
      <rPr>
        <sz val="11"/>
        <color theme="1"/>
        <rFont val="Cambria"/>
        <family val="1"/>
      </rPr>
      <t xml:space="preserve">
Provide 16mm diameter burglar bars 150mm c/c , fix perforated 5mm thick clear sheet glass glazed to hardwood frame with glazing beads and fix a clear mosiquito wire net to prevent dust ant insects. 
</t>
    </r>
  </si>
  <si>
    <t>Construct a (1:2:4) 6mm BRC reinforced concrete wash basin with a 600mm x 400mm width by 350mm depth internal dimension, and provide a 50mm diameter water outlet hole provided with trap and screener, 100mm concrete partition wall between one wash basin to another same for slab. Top-level of wash basin from floor is  750mm, it will be casted on top of brick wall, includes formworks,  bottle trap, drainers and necessary accessories; ( it will be used as hand wash basin as well) . Apply Terrazzo finishing to all dhobi sinks</t>
  </si>
  <si>
    <t>Ditto 850x2800mm high (Changing room and insinerator)</t>
  </si>
  <si>
    <t xml:space="preserve">Painting three coats of bituminous paint to foundation walls, Paint to internal walls and to beams, painting red oxide to  trusses and fascia board </t>
  </si>
  <si>
    <t>Supply and fix ;</t>
  </si>
  <si>
    <t xml:space="preserve">
Wash hand basins; white vitreous China; 32mm chromium plated chain waste  32mm plastic bottle trap concealed bracket with fixing clamps pair 12mm pillar taps 420 x 510mm;  requiring plugging. fixing with brass screws to backgrounds ( install at changing/women's room and at disabled toilet room)</t>
  </si>
  <si>
    <t xml:space="preserve">Supply and install a sim tanks of 10,000 litres </t>
  </si>
  <si>
    <t>Supply and install a sim tanks of 5,000 litres</t>
  </si>
  <si>
    <t xml:space="preserve">concrete grade 20 (1:2:4) reinforced with 6mm BRC </t>
  </si>
  <si>
    <t>150mm thick fired brick walls for 4.6m Chimney length jointed with cement mortar 1:3</t>
  </si>
  <si>
    <t>W3 - 400x400 metal window for incinarator</t>
  </si>
  <si>
    <t>W4 - 300X300 incinerator</t>
  </si>
  <si>
    <t>W5 - 150x150 Incinerator</t>
  </si>
  <si>
    <t xml:space="preserve">230mm thick ISSB walling on DPC </t>
  </si>
  <si>
    <t>6mm BRC, 1:2:4  concrete Caping slab on top of the fence wall, to shade water away from wall</t>
  </si>
  <si>
    <t>supply and paint the ring beam face of capping slab</t>
  </si>
  <si>
    <t xml:space="preserve"> LAND SCAPING AND RESTORING  VEGITATIONS</t>
  </si>
  <si>
    <t>Bill of Quantities  For the Construction of  WASH facilities in selected 20 school at Kigoma MC&amp;DC, Kasulu TC&amp;DC and Kibondo DC 
Note: Unexcuted quantities will not be paid</t>
  </si>
  <si>
    <t xml:space="preserve">TOILETS </t>
  </si>
  <si>
    <t>Total Dhobi Sinks</t>
  </si>
  <si>
    <t>Bill of Quantities  For the Construction of  Tank raiser, incinerator and Two stances one for male and the other for female teachers  WASH facilities in selected Rubuga Secondary School at Kigoma MC
Note: Unexcuted quantities will not be paid</t>
  </si>
  <si>
    <t>Note:</t>
  </si>
  <si>
    <t>Oversite conrete 1:3:6, DPM first</t>
  </si>
  <si>
    <t>Two black pipe poles to suport roof at loundry</t>
  </si>
  <si>
    <t>RC  ring bream 1:2:4 with reinforcements 4Y12 and Y8-200 c/c and formworks</t>
  </si>
  <si>
    <t xml:space="preserve">Ditto 850x2800mm high </t>
  </si>
  <si>
    <t>1000x2800mm high no vents,</t>
  </si>
  <si>
    <t>Dhobi sinks</t>
  </si>
  <si>
    <t>Doors</t>
  </si>
  <si>
    <t>windows</t>
  </si>
  <si>
    <t>Water tower</t>
  </si>
  <si>
    <t>Incinerator</t>
  </si>
  <si>
    <t xml:space="preserve">inT in dormitory </t>
  </si>
  <si>
    <t>OuT for 25 school</t>
  </si>
  <si>
    <t xml:space="preserve">GRAND SUM A  WASH FOR GIRL'S  </t>
  </si>
  <si>
    <t>different</t>
  </si>
  <si>
    <t>deduct</t>
  </si>
  <si>
    <t xml:space="preserve">Date: </t>
  </si>
  <si>
    <t>TOTAL(EUR)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</si>
</sst>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_(* #,##0_);_(* \(#,##0\);_(* &quot;-&quot;_);_(@_)"/>
    <numFmt numFmtId="166" formatCode="_(* #,##0_);_(* \(#,##0\);_(* &quot;-&quot;??_);_(@_)"/>
    <numFmt numFmtId="167" formatCode="_-* #,##0.0_-;\-* #,##0.0_-;_-* &quot;-&quot;??_-;_-@_-"/>
  </numFmts>
  <fonts count="38" x14ac:knownFonts="1">
    <font>
      <sz val="11"/>
      <color theme="1"/>
      <name val="Calibri"/>
      <family val="2"/>
      <scheme val="minor"/>
    </font>
    <font>
      <sz val="11"/>
      <color theme="1"/>
      <name val="Calibri"/>
      <family val="2"/>
      <scheme val="minor"/>
    </font>
    <font>
      <sz val="10"/>
      <name val="Arial"/>
      <family val="2"/>
    </font>
    <font>
      <sz val="11"/>
      <color theme="1"/>
      <name val="Georgia"/>
      <family val="1"/>
    </font>
    <font>
      <b/>
      <sz val="11"/>
      <color theme="1"/>
      <name val="Calibri Light"/>
      <family val="2"/>
      <scheme val="major"/>
    </font>
    <font>
      <sz val="11"/>
      <color theme="1"/>
      <name val="Calibri Light"/>
      <family val="2"/>
      <scheme val="major"/>
    </font>
    <font>
      <sz val="11"/>
      <color theme="0"/>
      <name val="Calibri Light"/>
      <family val="2"/>
      <scheme val="major"/>
    </font>
    <font>
      <b/>
      <sz val="11"/>
      <color theme="0"/>
      <name val="Calibri Light"/>
      <family val="2"/>
      <scheme val="major"/>
    </font>
    <font>
      <sz val="11"/>
      <color theme="0"/>
      <name val="Georgia"/>
      <family val="1"/>
    </font>
    <font>
      <b/>
      <sz val="11"/>
      <name val="Georgia"/>
      <family val="1"/>
    </font>
    <font>
      <sz val="11"/>
      <color rgb="FFFF0000"/>
      <name val="Calibri Light"/>
      <family val="2"/>
      <scheme val="major"/>
    </font>
    <font>
      <b/>
      <sz val="11"/>
      <color theme="1"/>
      <name val="Calibri"/>
      <family val="2"/>
      <scheme val="minor"/>
    </font>
    <font>
      <b/>
      <sz val="12"/>
      <color theme="1"/>
      <name val="Calibri"/>
      <family val="2"/>
      <scheme val="minor"/>
    </font>
    <font>
      <sz val="12"/>
      <color theme="1"/>
      <name val="Calibri"/>
      <family val="2"/>
      <scheme val="minor"/>
    </font>
    <font>
      <b/>
      <sz val="11"/>
      <color theme="1"/>
      <name val="Cambria"/>
      <family val="1"/>
    </font>
    <font>
      <b/>
      <sz val="12"/>
      <color theme="1"/>
      <name val="Cambria"/>
      <family val="1"/>
    </font>
    <font>
      <sz val="11"/>
      <color theme="1"/>
      <name val="Cambria"/>
      <family val="1"/>
    </font>
    <font>
      <sz val="11"/>
      <color theme="0"/>
      <name val="Cambria"/>
      <family val="1"/>
    </font>
    <font>
      <b/>
      <sz val="11"/>
      <color theme="0"/>
      <name val="Cambria"/>
      <family val="1"/>
    </font>
    <font>
      <shadow/>
      <sz val="11"/>
      <color theme="1"/>
      <name val="Cambria"/>
      <family val="1"/>
    </font>
    <font>
      <b/>
      <shadow/>
      <sz val="11"/>
      <color theme="1"/>
      <name val="Cambria"/>
      <family val="1"/>
    </font>
    <font>
      <shadow/>
      <sz val="12"/>
      <color theme="1"/>
      <name val="Cambria"/>
      <family val="1"/>
    </font>
    <font>
      <b/>
      <u/>
      <sz val="12"/>
      <color theme="1"/>
      <name val="Cambria"/>
      <family val="1"/>
    </font>
    <font>
      <sz val="12"/>
      <name val="Cambria"/>
      <family val="1"/>
    </font>
    <font>
      <b/>
      <u/>
      <sz val="12"/>
      <name val="Cambria"/>
      <family val="1"/>
    </font>
    <font>
      <sz val="11"/>
      <name val="Cambria"/>
      <family val="1"/>
    </font>
    <font>
      <b/>
      <sz val="12"/>
      <name val="Cambria"/>
      <family val="1"/>
    </font>
    <font>
      <b/>
      <sz val="12"/>
      <color theme="0"/>
      <name val="Cambria"/>
      <family val="1"/>
    </font>
    <font>
      <b/>
      <sz val="11"/>
      <name val="Cambria"/>
      <family val="1"/>
    </font>
    <font>
      <sz val="9"/>
      <color theme="1"/>
      <name val="Cambria"/>
      <family val="1"/>
    </font>
    <font>
      <b/>
      <u/>
      <sz val="11"/>
      <color theme="1"/>
      <name val="Cambria"/>
      <family val="1"/>
    </font>
    <font>
      <b/>
      <sz val="11"/>
      <color rgb="FF000000"/>
      <name val="Cambria"/>
    </font>
    <font>
      <sz val="11"/>
      <color rgb="FF000000"/>
      <name val="Cambria"/>
    </font>
    <font>
      <sz val="11"/>
      <color rgb="FF000000"/>
      <name val="Cambria"/>
      <family val="1"/>
    </font>
    <font>
      <b/>
      <sz val="11"/>
      <color rgb="FF000000"/>
      <name val="Cambria"/>
      <family val="1"/>
    </font>
    <font>
      <sz val="11"/>
      <color rgb="FF000000"/>
      <name val="Calibri Light"/>
      <family val="2"/>
    </font>
    <font>
      <shadow/>
      <sz val="11"/>
      <color rgb="FF000000"/>
      <name val="Cambria"/>
      <family val="1"/>
    </font>
    <font>
      <b/>
      <shadow/>
      <sz val="11"/>
      <color rgb="FF000000"/>
      <name val="Cambria"/>
      <family val="1"/>
    </font>
  </fonts>
  <fills count="6">
    <fill>
      <patternFill patternType="none"/>
    </fill>
    <fill>
      <patternFill patternType="gray125"/>
    </fill>
    <fill>
      <patternFill patternType="solid">
        <fgColor theme="1"/>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medium">
        <color auto="1"/>
      </left>
      <right style="thin">
        <color auto="1"/>
      </right>
      <top/>
      <bottom/>
      <diagonal/>
    </border>
    <border>
      <left style="thin">
        <color auto="1"/>
      </left>
      <right style="medium">
        <color auto="1"/>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290">
    <xf numFmtId="0" fontId="0" fillId="0" borderId="0" xfId="0"/>
    <xf numFmtId="0" fontId="3" fillId="0" borderId="0" xfId="0" applyFont="1"/>
    <xf numFmtId="0" fontId="4" fillId="0" borderId="0" xfId="0" applyFont="1" applyAlignment="1">
      <alignment vertical="top" wrapText="1"/>
    </xf>
    <xf numFmtId="43" fontId="5" fillId="0" borderId="0" xfId="1" applyFont="1" applyBorder="1" applyAlignment="1">
      <alignment vertical="top" wrapText="1"/>
    </xf>
    <xf numFmtId="0" fontId="5" fillId="0" borderId="0" xfId="0" applyFont="1" applyAlignment="1">
      <alignment horizontal="center" vertical="top" wrapText="1"/>
    </xf>
    <xf numFmtId="0" fontId="5" fillId="0" borderId="0" xfId="0" applyFont="1" applyAlignment="1">
      <alignment vertical="top" wrapText="1"/>
    </xf>
    <xf numFmtId="0" fontId="5" fillId="0" borderId="0" xfId="0" applyFont="1"/>
    <xf numFmtId="0" fontId="7" fillId="2" borderId="0" xfId="0" applyFont="1" applyFill="1" applyAlignment="1">
      <alignment vertical="top" wrapText="1"/>
    </xf>
    <xf numFmtId="0" fontId="6" fillId="2" borderId="0" xfId="0" applyFont="1" applyFill="1" applyAlignment="1">
      <alignment vertical="top" wrapText="1"/>
    </xf>
    <xf numFmtId="0" fontId="8" fillId="2" borderId="0" xfId="0" applyFont="1" applyFill="1"/>
    <xf numFmtId="0" fontId="9" fillId="0" borderId="0" xfId="0" applyFont="1"/>
    <xf numFmtId="43" fontId="5" fillId="0" borderId="0" xfId="0" applyNumberFormat="1" applyFont="1" applyAlignment="1">
      <alignment vertical="top" wrapText="1"/>
    </xf>
    <xf numFmtId="0" fontId="0" fillId="0" borderId="0" xfId="0" applyAlignment="1">
      <alignment wrapText="1"/>
    </xf>
    <xf numFmtId="0" fontId="12" fillId="0" borderId="0" xfId="0" applyFont="1"/>
    <xf numFmtId="0" fontId="13" fillId="0" borderId="0" xfId="0" applyFont="1"/>
    <xf numFmtId="0" fontId="22" fillId="0" borderId="10" xfId="0" applyFont="1" applyBorder="1" applyAlignment="1">
      <alignment horizontal="left" vertical="center" wrapText="1"/>
    </xf>
    <xf numFmtId="0" fontId="23" fillId="0" borderId="10" xfId="0" applyFont="1" applyBorder="1" applyAlignment="1">
      <alignment horizontal="left" vertical="center" wrapText="1"/>
    </xf>
    <xf numFmtId="0" fontId="24" fillId="0" borderId="10" xfId="0" applyFont="1" applyBorder="1" applyAlignment="1">
      <alignment horizontal="left" vertical="center" wrapText="1"/>
    </xf>
    <xf numFmtId="43" fontId="16" fillId="0" borderId="1" xfId="0" applyNumberFormat="1" applyFont="1" applyBorder="1" applyAlignment="1">
      <alignment horizontal="left" vertical="center" wrapText="1"/>
    </xf>
    <xf numFmtId="0" fontId="14" fillId="0" borderId="0" xfId="0" applyFont="1" applyAlignment="1">
      <alignment horizontal="left" vertical="center" wrapText="1"/>
    </xf>
    <xf numFmtId="0" fontId="14" fillId="0" borderId="1" xfId="0" applyFont="1" applyBorder="1" applyAlignment="1">
      <alignment horizontal="left" vertical="center" wrapText="1"/>
    </xf>
    <xf numFmtId="43" fontId="14" fillId="0" borderId="1" xfId="1" applyFont="1" applyBorder="1" applyAlignment="1">
      <alignment horizontal="left" vertical="center" wrapText="1"/>
    </xf>
    <xf numFmtId="0" fontId="16" fillId="0" borderId="1" xfId="0" applyFont="1" applyBorder="1" applyAlignment="1">
      <alignment horizontal="left" vertical="center" wrapText="1"/>
    </xf>
    <xf numFmtId="43" fontId="16" fillId="0" borderId="1" xfId="1" applyFont="1" applyBorder="1" applyAlignment="1">
      <alignment horizontal="left" vertical="center" wrapText="1"/>
    </xf>
    <xf numFmtId="1" fontId="17" fillId="2" borderId="0" xfId="0" applyNumberFormat="1" applyFont="1" applyFill="1" applyAlignment="1">
      <alignment horizontal="left" vertical="center" wrapText="1"/>
    </xf>
    <xf numFmtId="0" fontId="18" fillId="2" borderId="0" xfId="0" applyFont="1" applyFill="1" applyAlignment="1">
      <alignment horizontal="left" vertical="center" wrapText="1"/>
    </xf>
    <xf numFmtId="43" fontId="17" fillId="2" borderId="0" xfId="1" applyFont="1" applyFill="1" applyBorder="1" applyAlignment="1">
      <alignment horizontal="left" vertical="center" wrapText="1"/>
    </xf>
    <xf numFmtId="0" fontId="16" fillId="0" borderId="0" xfId="0" applyFont="1" applyAlignment="1">
      <alignment horizontal="left" vertical="center" wrapText="1"/>
    </xf>
    <xf numFmtId="43" fontId="16" fillId="0" borderId="0" xfId="1" applyFont="1" applyBorder="1" applyAlignment="1">
      <alignment horizontal="left" vertical="center" wrapText="1"/>
    </xf>
    <xf numFmtId="43" fontId="14" fillId="0" borderId="0" xfId="1" applyFont="1" applyBorder="1" applyAlignment="1">
      <alignment horizontal="left" vertical="center" wrapText="1"/>
    </xf>
    <xf numFmtId="0" fontId="17" fillId="2" borderId="0" xfId="0" applyFont="1" applyFill="1" applyAlignment="1">
      <alignment horizontal="left" vertical="center" wrapText="1"/>
    </xf>
    <xf numFmtId="0" fontId="21" fillId="0" borderId="11" xfId="0" applyFont="1" applyBorder="1" applyAlignment="1">
      <alignment horizontal="left" vertical="center" wrapText="1"/>
    </xf>
    <xf numFmtId="166" fontId="21" fillId="0" borderId="10" xfId="1" applyNumberFormat="1" applyFont="1" applyFill="1" applyBorder="1" applyAlignment="1">
      <alignment horizontal="left" vertical="center" wrapText="1"/>
    </xf>
    <xf numFmtId="166" fontId="21" fillId="0" borderId="12" xfId="1" applyNumberFormat="1" applyFont="1" applyFill="1" applyBorder="1" applyAlignment="1">
      <alignment horizontal="left" vertical="center" wrapText="1"/>
    </xf>
    <xf numFmtId="0" fontId="23" fillId="0" borderId="11" xfId="0" applyFont="1" applyBorder="1" applyAlignment="1">
      <alignment horizontal="left" vertical="center"/>
    </xf>
    <xf numFmtId="1" fontId="23" fillId="0" borderId="10" xfId="0" applyNumberFormat="1" applyFont="1" applyBorder="1" applyAlignment="1">
      <alignment horizontal="left" vertical="center"/>
    </xf>
    <xf numFmtId="165" fontId="23" fillId="0" borderId="10" xfId="1" applyNumberFormat="1" applyFont="1" applyFill="1" applyBorder="1" applyAlignment="1">
      <alignment horizontal="left" vertical="center"/>
    </xf>
    <xf numFmtId="166" fontId="23" fillId="0" borderId="12" xfId="1" applyNumberFormat="1" applyFont="1" applyBorder="1" applyAlignment="1">
      <alignment horizontal="left" vertical="center"/>
    </xf>
    <xf numFmtId="1" fontId="23" fillId="0" borderId="10" xfId="1" applyNumberFormat="1" applyFont="1" applyFill="1" applyBorder="1" applyAlignment="1">
      <alignment horizontal="left" vertical="center"/>
    </xf>
    <xf numFmtId="166" fontId="25" fillId="0" borderId="12" xfId="1" applyNumberFormat="1" applyFont="1" applyBorder="1" applyAlignment="1">
      <alignment horizontal="left" vertical="center"/>
    </xf>
    <xf numFmtId="1" fontId="26" fillId="0" borderId="10" xfId="1" applyNumberFormat="1" applyFont="1" applyFill="1" applyBorder="1" applyAlignment="1">
      <alignment horizontal="left" vertical="center"/>
    </xf>
    <xf numFmtId="0" fontId="27" fillId="2" borderId="0" xfId="0" applyFont="1" applyFill="1" applyAlignment="1">
      <alignment horizontal="left" vertical="center" wrapText="1"/>
    </xf>
    <xf numFmtId="0" fontId="16" fillId="0" borderId="1" xfId="0" applyFont="1" applyBorder="1" applyAlignment="1">
      <alignment horizontal="left" vertical="center"/>
    </xf>
    <xf numFmtId="43" fontId="16" fillId="0" borderId="1" xfId="1" applyFont="1" applyBorder="1" applyAlignment="1">
      <alignment horizontal="left" vertical="center"/>
    </xf>
    <xf numFmtId="43" fontId="16" fillId="0" borderId="0" xfId="1" applyFont="1" applyFill="1" applyBorder="1" applyAlignment="1">
      <alignment horizontal="left" vertical="center" wrapText="1"/>
    </xf>
    <xf numFmtId="0" fontId="16" fillId="0" borderId="0" xfId="0" applyFont="1" applyAlignment="1">
      <alignment horizontal="left" vertical="center"/>
    </xf>
    <xf numFmtId="0" fontId="14" fillId="0" borderId="0" xfId="0" applyFont="1" applyAlignment="1">
      <alignment horizontal="left" vertical="center"/>
    </xf>
    <xf numFmtId="43" fontId="18" fillId="2" borderId="0" xfId="1" applyFont="1" applyFill="1" applyBorder="1" applyAlignment="1">
      <alignment horizontal="left" vertical="center" wrapText="1"/>
    </xf>
    <xf numFmtId="43" fontId="16" fillId="0" borderId="1" xfId="1" applyFont="1" applyFill="1" applyBorder="1" applyAlignment="1">
      <alignment horizontal="left" vertical="center" wrapText="1"/>
    </xf>
    <xf numFmtId="43" fontId="16" fillId="0" borderId="0" xfId="1" applyFont="1" applyBorder="1" applyAlignment="1">
      <alignment horizontal="left" vertical="center"/>
    </xf>
    <xf numFmtId="43" fontId="14" fillId="0" borderId="0" xfId="1" applyFont="1" applyBorder="1" applyAlignment="1">
      <alignment horizontal="left" vertical="center"/>
    </xf>
    <xf numFmtId="0" fontId="17" fillId="2" borderId="0" xfId="0" applyFont="1" applyFill="1" applyAlignment="1">
      <alignment horizontal="left" vertical="center"/>
    </xf>
    <xf numFmtId="43" fontId="17" fillId="2" borderId="0" xfId="1" applyFont="1" applyFill="1" applyBorder="1" applyAlignment="1">
      <alignment horizontal="left" vertical="center"/>
    </xf>
    <xf numFmtId="0" fontId="18" fillId="2" borderId="0" xfId="0" applyFont="1" applyFill="1" applyAlignment="1">
      <alignment horizontal="left" vertical="center"/>
    </xf>
    <xf numFmtId="0" fontId="25" fillId="0" borderId="1" xfId="0" applyFont="1" applyBorder="1" applyAlignment="1">
      <alignment horizontal="left" vertical="center" wrapText="1"/>
    </xf>
    <xf numFmtId="0" fontId="28" fillId="0" borderId="1" xfId="0" applyFont="1" applyBorder="1" applyAlignment="1">
      <alignment horizontal="left" vertical="center" wrapText="1"/>
    </xf>
    <xf numFmtId="0" fontId="28" fillId="0" borderId="0" xfId="0" applyFont="1" applyAlignment="1">
      <alignment horizontal="left" vertical="center"/>
    </xf>
    <xf numFmtId="0" fontId="28" fillId="0" borderId="0" xfId="0" applyFont="1" applyAlignment="1">
      <alignment horizontal="left" vertical="center" wrapText="1"/>
    </xf>
    <xf numFmtId="43" fontId="28" fillId="0" borderId="0" xfId="1" applyFont="1" applyFill="1" applyBorder="1" applyAlignment="1">
      <alignment horizontal="left" vertical="center"/>
    </xf>
    <xf numFmtId="0" fontId="17" fillId="2" borderId="1" xfId="0" applyFont="1" applyFill="1" applyBorder="1" applyAlignment="1">
      <alignment horizontal="left" vertical="center"/>
    </xf>
    <xf numFmtId="0" fontId="17" fillId="2" borderId="1" xfId="0" applyFont="1" applyFill="1" applyBorder="1" applyAlignment="1">
      <alignment horizontal="left" vertical="center" wrapText="1"/>
    </xf>
    <xf numFmtId="43" fontId="17" fillId="2" borderId="1" xfId="1" applyFont="1" applyFill="1" applyBorder="1" applyAlignment="1">
      <alignment horizontal="left" vertical="center"/>
    </xf>
    <xf numFmtId="0" fontId="14" fillId="0" borderId="2" xfId="0" applyFont="1" applyBorder="1" applyAlignment="1">
      <alignment horizontal="left" vertical="center" wrapText="1"/>
    </xf>
    <xf numFmtId="0" fontId="16" fillId="0" borderId="3" xfId="0" applyFont="1" applyBorder="1" applyAlignment="1">
      <alignment horizontal="left" vertical="center" wrapText="1"/>
    </xf>
    <xf numFmtId="43" fontId="16" fillId="0" borderId="3" xfId="1" applyFont="1" applyBorder="1" applyAlignment="1">
      <alignment horizontal="left" vertical="center" wrapText="1"/>
    </xf>
    <xf numFmtId="43" fontId="16" fillId="0" borderId="4" xfId="1" applyFont="1" applyBorder="1" applyAlignment="1">
      <alignment horizontal="left" vertical="center" wrapText="1"/>
    </xf>
    <xf numFmtId="0" fontId="16" fillId="0" borderId="5" xfId="0" applyFont="1" applyBorder="1" applyAlignment="1">
      <alignment horizontal="left" vertical="center" wrapText="1"/>
    </xf>
    <xf numFmtId="43" fontId="16" fillId="0" borderId="6" xfId="1"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43" fontId="29" fillId="0" borderId="0" xfId="1" applyFont="1" applyBorder="1" applyAlignment="1">
      <alignment horizontal="left" vertical="center" wrapText="1"/>
    </xf>
    <xf numFmtId="43" fontId="29" fillId="0" borderId="6" xfId="1"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43" fontId="14" fillId="0" borderId="8" xfId="1" applyFont="1" applyBorder="1" applyAlignment="1">
      <alignment horizontal="left" vertical="center" wrapText="1"/>
    </xf>
    <xf numFmtId="43" fontId="14" fillId="0" borderId="9" xfId="1" applyFont="1" applyBorder="1" applyAlignment="1">
      <alignment horizontal="left" vertical="center" wrapText="1"/>
    </xf>
    <xf numFmtId="0" fontId="14" fillId="0" borderId="5" xfId="0" applyFont="1" applyBorder="1" applyAlignment="1">
      <alignment horizontal="left" vertical="center" wrapText="1"/>
    </xf>
    <xf numFmtId="43" fontId="14" fillId="0" borderId="6" xfId="1" applyFont="1" applyBorder="1" applyAlignment="1">
      <alignment horizontal="left" vertical="center" wrapText="1"/>
    </xf>
    <xf numFmtId="0" fontId="16" fillId="0" borderId="0" xfId="0" applyFont="1"/>
    <xf numFmtId="43" fontId="16" fillId="0" borderId="0" xfId="0" applyNumberFormat="1" applyFont="1"/>
    <xf numFmtId="0" fontId="14" fillId="3" borderId="0" xfId="0" applyFont="1" applyFill="1"/>
    <xf numFmtId="0" fontId="14" fillId="0" borderId="0" xfId="0" applyFont="1"/>
    <xf numFmtId="0" fontId="16" fillId="0" borderId="3" xfId="0" applyFont="1" applyBorder="1"/>
    <xf numFmtId="43" fontId="16" fillId="0" borderId="3" xfId="0" applyNumberFormat="1" applyFont="1" applyBorder="1"/>
    <xf numFmtId="43" fontId="16" fillId="0" borderId="4" xfId="0" applyNumberFormat="1" applyFont="1" applyBorder="1"/>
    <xf numFmtId="43" fontId="16" fillId="0" borderId="6" xfId="0" applyNumberFormat="1" applyFont="1" applyBorder="1"/>
    <xf numFmtId="0" fontId="14" fillId="0" borderId="2" xfId="0" applyFont="1" applyBorder="1"/>
    <xf numFmtId="0" fontId="14" fillId="0" borderId="5" xfId="0" applyFont="1" applyBorder="1"/>
    <xf numFmtId="0" fontId="11" fillId="0" borderId="0" xfId="0" applyFont="1"/>
    <xf numFmtId="43" fontId="16" fillId="4" borderId="1" xfId="1" applyFont="1" applyFill="1" applyBorder="1" applyAlignment="1">
      <alignment horizontal="left" vertical="center" wrapText="1"/>
    </xf>
    <xf numFmtId="0" fontId="19" fillId="4" borderId="10"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43" fontId="14" fillId="4" borderId="0" xfId="1" applyFont="1" applyFill="1" applyBorder="1" applyAlignment="1">
      <alignment horizontal="left" vertical="center" wrapText="1"/>
    </xf>
    <xf numFmtId="43" fontId="16" fillId="4" borderId="0" xfId="1" applyFont="1" applyFill="1" applyBorder="1" applyAlignment="1">
      <alignment horizontal="left" vertical="center" wrapText="1"/>
    </xf>
    <xf numFmtId="43" fontId="16" fillId="4" borderId="1" xfId="1" applyFont="1" applyFill="1" applyBorder="1" applyAlignment="1">
      <alignment horizontal="left" vertical="center"/>
    </xf>
    <xf numFmtId="0" fontId="14" fillId="4" borderId="1" xfId="0" applyFont="1" applyFill="1" applyBorder="1" applyAlignment="1">
      <alignment horizontal="left" vertical="center" wrapText="1"/>
    </xf>
    <xf numFmtId="0" fontId="14" fillId="4" borderId="0" xfId="0" applyFont="1" applyFill="1" applyAlignment="1">
      <alignment horizontal="left" vertical="center" wrapText="1"/>
    </xf>
    <xf numFmtId="0" fontId="16" fillId="4" borderId="0" xfId="0" applyFont="1" applyFill="1" applyAlignment="1">
      <alignment horizontal="left" vertical="center" wrapText="1"/>
    </xf>
    <xf numFmtId="43" fontId="16" fillId="4" borderId="0" xfId="1" applyFont="1" applyFill="1" applyBorder="1" applyAlignment="1">
      <alignment horizontal="left" vertical="center"/>
    </xf>
    <xf numFmtId="43" fontId="14" fillId="4" borderId="0" xfId="1" applyFont="1" applyFill="1" applyBorder="1" applyAlignment="1">
      <alignment horizontal="left" vertical="center"/>
    </xf>
    <xf numFmtId="0" fontId="14" fillId="0" borderId="0" xfId="0" applyFont="1" applyAlignment="1">
      <alignment wrapText="1"/>
    </xf>
    <xf numFmtId="0" fontId="16" fillId="0" borderId="0" xfId="0" applyFont="1" applyAlignment="1">
      <alignment wrapText="1"/>
    </xf>
    <xf numFmtId="0" fontId="14" fillId="3" borderId="0" xfId="0" applyFont="1" applyFill="1" applyAlignment="1">
      <alignment wrapText="1"/>
    </xf>
    <xf numFmtId="0" fontId="16" fillId="0" borderId="3" xfId="0" applyFont="1" applyBorder="1" applyAlignment="1">
      <alignment wrapText="1"/>
    </xf>
    <xf numFmtId="43" fontId="14"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32" fillId="0" borderId="1" xfId="0" applyFont="1" applyBorder="1" applyAlignment="1">
      <alignment horizontal="left" vertical="center" wrapText="1"/>
    </xf>
    <xf numFmtId="0" fontId="31" fillId="0" borderId="1" xfId="0" applyFont="1" applyBorder="1" applyAlignment="1">
      <alignment horizontal="left" vertical="center" wrapText="1"/>
    </xf>
    <xf numFmtId="0" fontId="33" fillId="4" borderId="1" xfId="0" applyFont="1" applyFill="1" applyBorder="1" applyAlignment="1">
      <alignment horizontal="left" vertical="center" wrapText="1"/>
    </xf>
    <xf numFmtId="0" fontId="34" fillId="0" borderId="1" xfId="0" applyFont="1" applyBorder="1" applyAlignment="1">
      <alignment horizontal="left" vertical="center" wrapText="1"/>
    </xf>
    <xf numFmtId="0" fontId="7" fillId="4" borderId="0" xfId="0" applyFont="1" applyFill="1" applyAlignment="1">
      <alignment vertical="top" wrapText="1"/>
    </xf>
    <xf numFmtId="0" fontId="4" fillId="4" borderId="0" xfId="0" applyFont="1" applyFill="1" applyAlignment="1">
      <alignment vertical="top" wrapText="1"/>
    </xf>
    <xf numFmtId="0" fontId="6" fillId="4" borderId="0" xfId="0" applyFont="1" applyFill="1" applyAlignment="1">
      <alignment vertical="top" wrapText="1"/>
    </xf>
    <xf numFmtId="0" fontId="7" fillId="0" borderId="0" xfId="0" applyFont="1" applyAlignment="1">
      <alignment vertical="top" wrapText="1"/>
    </xf>
    <xf numFmtId="0" fontId="6" fillId="0" borderId="0" xfId="0" applyFont="1" applyAlignment="1">
      <alignment vertical="top" wrapText="1"/>
    </xf>
    <xf numFmtId="0" fontId="8" fillId="0" borderId="0" xfId="0" applyFont="1"/>
    <xf numFmtId="164" fontId="5" fillId="0" borderId="0" xfId="0" applyNumberFormat="1" applyFont="1"/>
    <xf numFmtId="0" fontId="32" fillId="4" borderId="1" xfId="0" applyFont="1" applyFill="1" applyBorder="1" applyAlignment="1">
      <alignment horizontal="left" vertical="center" wrapText="1"/>
    </xf>
    <xf numFmtId="0" fontId="35" fillId="0" borderId="0" xfId="0" applyFont="1" applyAlignment="1">
      <alignment wrapText="1"/>
    </xf>
    <xf numFmtId="0" fontId="33" fillId="0" borderId="1" xfId="0" applyFont="1" applyBorder="1" applyAlignment="1">
      <alignment wrapText="1"/>
    </xf>
    <xf numFmtId="0" fontId="33" fillId="0" borderId="13" xfId="0" applyFont="1" applyBorder="1" applyAlignment="1">
      <alignment wrapText="1"/>
    </xf>
    <xf numFmtId="0" fontId="33" fillId="0" borderId="14" xfId="0" applyFont="1" applyBorder="1" applyAlignment="1">
      <alignment wrapText="1"/>
    </xf>
    <xf numFmtId="0" fontId="33" fillId="0" borderId="15" xfId="0" applyFont="1" applyBorder="1" applyAlignment="1">
      <alignment wrapText="1"/>
    </xf>
    <xf numFmtId="0" fontId="33" fillId="5" borderId="15" xfId="0" applyFont="1" applyFill="1" applyBorder="1" applyAlignment="1">
      <alignment wrapText="1"/>
    </xf>
    <xf numFmtId="164" fontId="33" fillId="0" borderId="15" xfId="0" applyNumberFormat="1" applyFont="1" applyBorder="1" applyAlignment="1">
      <alignment wrapText="1"/>
    </xf>
    <xf numFmtId="0" fontId="5" fillId="0" borderId="0" xfId="0" applyFont="1" applyAlignment="1">
      <alignment horizontal="center" vertical="center" wrapText="1"/>
    </xf>
    <xf numFmtId="0" fontId="31" fillId="5" borderId="1" xfId="0" applyFont="1" applyFill="1" applyBorder="1" applyAlignment="1">
      <alignment vertical="center" wrapText="1"/>
    </xf>
    <xf numFmtId="0" fontId="16" fillId="0" borderId="1" xfId="0" applyFont="1" applyBorder="1" applyAlignment="1">
      <alignment horizontal="center" vertical="center" wrapText="1"/>
    </xf>
    <xf numFmtId="43" fontId="17" fillId="2" borderId="0" xfId="1" applyFont="1" applyFill="1" applyBorder="1" applyAlignment="1">
      <alignment horizontal="center" vertical="center" wrapText="1"/>
    </xf>
    <xf numFmtId="0" fontId="16" fillId="0" borderId="0" xfId="0" applyFont="1" applyAlignment="1">
      <alignment horizontal="center" vertical="center" wrapText="1"/>
    </xf>
    <xf numFmtId="0" fontId="16" fillId="4" borderId="1" xfId="0" applyFont="1" applyFill="1" applyBorder="1" applyAlignment="1">
      <alignment horizontal="center" vertical="center" wrapText="1"/>
    </xf>
    <xf numFmtId="0" fontId="16" fillId="4" borderId="0" xfId="0" applyFont="1" applyFill="1" applyAlignment="1">
      <alignment horizontal="center" vertical="center" wrapText="1"/>
    </xf>
    <xf numFmtId="166" fontId="21" fillId="0" borderId="10" xfId="1" applyNumberFormat="1" applyFont="1" applyFill="1" applyBorder="1" applyAlignment="1">
      <alignment horizontal="center" vertical="center" wrapText="1"/>
    </xf>
    <xf numFmtId="1" fontId="23" fillId="0" borderId="10" xfId="0" applyNumberFormat="1" applyFont="1" applyBorder="1" applyAlignment="1">
      <alignment horizontal="center" vertical="center"/>
    </xf>
    <xf numFmtId="1" fontId="23" fillId="0" borderId="10" xfId="1" applyNumberFormat="1" applyFont="1" applyFill="1" applyBorder="1" applyAlignment="1">
      <alignment horizontal="center" vertical="center"/>
    </xf>
    <xf numFmtId="0" fontId="14" fillId="0" borderId="0" xfId="0" applyFont="1" applyAlignment="1">
      <alignment horizontal="center" vertical="center" wrapText="1"/>
    </xf>
    <xf numFmtId="0" fontId="17" fillId="2" borderId="0" xfId="0" applyFont="1" applyFill="1" applyAlignment="1">
      <alignment horizontal="center" vertical="center" wrapText="1"/>
    </xf>
    <xf numFmtId="0" fontId="16" fillId="0" borderId="1" xfId="0" applyFont="1" applyBorder="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center"/>
    </xf>
    <xf numFmtId="0" fontId="18" fillId="2" borderId="0" xfId="0" applyFont="1" applyFill="1" applyAlignment="1">
      <alignment horizontal="center" vertical="center" wrapText="1"/>
    </xf>
    <xf numFmtId="0" fontId="16" fillId="4" borderId="1" xfId="0" applyFont="1" applyFill="1" applyBorder="1" applyAlignment="1">
      <alignment horizontal="center" vertical="center"/>
    </xf>
    <xf numFmtId="0" fontId="16" fillId="4" borderId="0" xfId="0" applyFont="1" applyFill="1" applyAlignment="1">
      <alignment horizontal="center" vertical="center"/>
    </xf>
    <xf numFmtId="0" fontId="14" fillId="4" borderId="0" xfId="0" applyFont="1" applyFill="1" applyAlignment="1">
      <alignment horizontal="center" vertical="center"/>
    </xf>
    <xf numFmtId="0" fontId="17" fillId="2" borderId="0" xfId="0" applyFont="1" applyFill="1" applyAlignment="1">
      <alignment horizontal="center" vertical="center"/>
    </xf>
    <xf numFmtId="0" fontId="18" fillId="2" borderId="0" xfId="0" applyFont="1" applyFill="1" applyAlignment="1">
      <alignment horizontal="center" vertical="center"/>
    </xf>
    <xf numFmtId="0" fontId="28" fillId="0" borderId="0" xfId="0" applyFont="1" applyAlignment="1">
      <alignment horizontal="center" vertical="center"/>
    </xf>
    <xf numFmtId="0" fontId="17" fillId="2" borderId="1" xfId="0" applyFont="1" applyFill="1" applyBorder="1" applyAlignment="1">
      <alignment horizontal="center" vertical="center"/>
    </xf>
    <xf numFmtId="0" fontId="16" fillId="0" borderId="3" xfId="0" applyFont="1" applyBorder="1" applyAlignment="1">
      <alignment horizontal="center" vertical="center" wrapText="1"/>
    </xf>
    <xf numFmtId="0" fontId="29" fillId="0" borderId="0" xfId="0" applyFont="1" applyAlignment="1">
      <alignment horizontal="center" vertical="center" wrapText="1"/>
    </xf>
    <xf numFmtId="0" fontId="14" fillId="0" borderId="8"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14" xfId="0" applyFont="1" applyBorder="1" applyAlignment="1">
      <alignment horizontal="center" vertical="center" wrapText="1"/>
    </xf>
    <xf numFmtId="167" fontId="14" fillId="0" borderId="1" xfId="1" applyNumberFormat="1" applyFont="1" applyBorder="1" applyAlignment="1">
      <alignment horizontal="center" vertical="center" wrapText="1"/>
    </xf>
    <xf numFmtId="167" fontId="16" fillId="0" borderId="1" xfId="1" applyNumberFormat="1" applyFont="1" applyBorder="1" applyAlignment="1">
      <alignment horizontal="center" vertical="center" wrapText="1"/>
    </xf>
    <xf numFmtId="167" fontId="17" fillId="2" borderId="0" xfId="1" applyNumberFormat="1" applyFont="1" applyFill="1" applyBorder="1" applyAlignment="1">
      <alignment horizontal="center" vertical="center" wrapText="1"/>
    </xf>
    <xf numFmtId="167" fontId="33" fillId="0" borderId="13" xfId="0" applyNumberFormat="1" applyFont="1" applyBorder="1" applyAlignment="1">
      <alignment horizontal="center" vertical="center" wrapText="1"/>
    </xf>
    <xf numFmtId="167" fontId="33" fillId="0" borderId="15" xfId="0" applyNumberFormat="1" applyFont="1" applyBorder="1" applyAlignment="1">
      <alignment horizontal="center" vertical="center" wrapText="1"/>
    </xf>
    <xf numFmtId="167" fontId="16" fillId="0" borderId="0" xfId="1" applyNumberFormat="1" applyFont="1" applyBorder="1" applyAlignment="1">
      <alignment horizontal="center" vertical="center" wrapText="1"/>
    </xf>
    <xf numFmtId="167" fontId="16" fillId="0" borderId="1" xfId="1" applyNumberFormat="1" applyFont="1" applyFill="1" applyBorder="1" applyAlignment="1">
      <alignment horizontal="center" vertical="center" wrapText="1"/>
    </xf>
    <xf numFmtId="167" fontId="16" fillId="4" borderId="1" xfId="1" applyNumberFormat="1" applyFont="1" applyFill="1" applyBorder="1" applyAlignment="1">
      <alignment horizontal="center" vertical="center" wrapText="1"/>
    </xf>
    <xf numFmtId="167" fontId="16" fillId="4" borderId="0" xfId="1" applyNumberFormat="1" applyFont="1" applyFill="1" applyBorder="1" applyAlignment="1">
      <alignment horizontal="center" vertical="center" wrapText="1"/>
    </xf>
    <xf numFmtId="167" fontId="21" fillId="0" borderId="10" xfId="0" applyNumberFormat="1" applyFont="1" applyBorder="1" applyAlignment="1">
      <alignment horizontal="center" vertical="center" wrapText="1"/>
    </xf>
    <xf numFmtId="167" fontId="23" fillId="0" borderId="10" xfId="0" applyNumberFormat="1" applyFont="1" applyBorder="1" applyAlignment="1">
      <alignment horizontal="center" vertical="center"/>
    </xf>
    <xf numFmtId="167" fontId="23" fillId="0" borderId="10" xfId="1" applyNumberFormat="1" applyFont="1" applyFill="1" applyBorder="1" applyAlignment="1">
      <alignment horizontal="center" vertical="center"/>
    </xf>
    <xf numFmtId="167" fontId="14" fillId="0" borderId="0" xfId="1" applyNumberFormat="1" applyFont="1" applyBorder="1" applyAlignment="1">
      <alignment horizontal="center" vertical="center" wrapText="1"/>
    </xf>
    <xf numFmtId="167" fontId="16" fillId="0" borderId="1" xfId="0" applyNumberFormat="1" applyFont="1" applyBorder="1" applyAlignment="1">
      <alignment horizontal="center" vertical="center"/>
    </xf>
    <xf numFmtId="167" fontId="16" fillId="0" borderId="0" xfId="1" applyNumberFormat="1" applyFont="1" applyFill="1" applyBorder="1" applyAlignment="1">
      <alignment horizontal="center" vertical="center" wrapText="1"/>
    </xf>
    <xf numFmtId="167" fontId="18" fillId="2" borderId="0" xfId="1" applyNumberFormat="1" applyFont="1" applyFill="1" applyBorder="1" applyAlignment="1">
      <alignment horizontal="center" vertical="center" wrapText="1"/>
    </xf>
    <xf numFmtId="167" fontId="14" fillId="4" borderId="1" xfId="1" applyNumberFormat="1" applyFont="1" applyFill="1" applyBorder="1" applyAlignment="1">
      <alignment horizontal="center" vertical="center" wrapText="1"/>
    </xf>
    <xf numFmtId="167" fontId="14" fillId="4" borderId="0" xfId="1" applyNumberFormat="1" applyFont="1" applyFill="1" applyBorder="1" applyAlignment="1">
      <alignment horizontal="center" vertical="center" wrapText="1"/>
    </xf>
    <xf numFmtId="167" fontId="16" fillId="4" borderId="1" xfId="0" applyNumberFormat="1" applyFont="1" applyFill="1" applyBorder="1" applyAlignment="1">
      <alignment horizontal="center" vertical="center"/>
    </xf>
    <xf numFmtId="167" fontId="17" fillId="2" borderId="0" xfId="0" applyNumberFormat="1" applyFont="1" applyFill="1" applyAlignment="1">
      <alignment horizontal="center" vertical="center"/>
    </xf>
    <xf numFmtId="167" fontId="16" fillId="0" borderId="0" xfId="0" applyNumberFormat="1" applyFont="1" applyAlignment="1">
      <alignment horizontal="center" vertical="center"/>
    </xf>
    <xf numFmtId="167" fontId="28" fillId="0" borderId="0" xfId="0" applyNumberFormat="1" applyFont="1" applyAlignment="1">
      <alignment horizontal="center" vertical="center"/>
    </xf>
    <xf numFmtId="167" fontId="17" fillId="2" borderId="1" xfId="0" applyNumberFormat="1" applyFont="1" applyFill="1" applyBorder="1" applyAlignment="1">
      <alignment horizontal="center" vertical="center"/>
    </xf>
    <xf numFmtId="167" fontId="16" fillId="0" borderId="3" xfId="1" applyNumberFormat="1" applyFont="1" applyBorder="1" applyAlignment="1">
      <alignment horizontal="center" vertical="center" wrapText="1"/>
    </xf>
    <xf numFmtId="167" fontId="29" fillId="0" borderId="0" xfId="1" applyNumberFormat="1" applyFont="1" applyBorder="1" applyAlignment="1">
      <alignment horizontal="center" vertical="center" wrapText="1"/>
    </xf>
    <xf numFmtId="167" fontId="14" fillId="0" borderId="8" xfId="1" applyNumberFormat="1" applyFont="1" applyBorder="1" applyAlignment="1">
      <alignment horizontal="center" vertical="center" wrapText="1"/>
    </xf>
    <xf numFmtId="167" fontId="5" fillId="0" borderId="0" xfId="1" applyNumberFormat="1" applyFont="1" applyBorder="1" applyAlignment="1">
      <alignment horizontal="center" vertical="center" wrapText="1"/>
    </xf>
    <xf numFmtId="167" fontId="16" fillId="0" borderId="1" xfId="1" applyNumberFormat="1" applyFont="1" applyBorder="1" applyAlignment="1">
      <alignment horizontal="right" vertical="center" wrapText="1"/>
    </xf>
    <xf numFmtId="167" fontId="17" fillId="2" borderId="0" xfId="1" applyNumberFormat="1" applyFont="1" applyFill="1" applyBorder="1" applyAlignment="1">
      <alignment horizontal="right" vertical="center" wrapText="1"/>
    </xf>
    <xf numFmtId="167" fontId="16" fillId="0" borderId="0" xfId="1" applyNumberFormat="1" applyFont="1" applyBorder="1" applyAlignment="1">
      <alignment horizontal="right" vertical="center" wrapText="1"/>
    </xf>
    <xf numFmtId="167" fontId="16" fillId="0" borderId="1" xfId="1" applyNumberFormat="1" applyFont="1" applyFill="1" applyBorder="1" applyAlignment="1">
      <alignment horizontal="right" vertical="center" wrapText="1"/>
    </xf>
    <xf numFmtId="167" fontId="0" fillId="0" borderId="0" xfId="0" applyNumberFormat="1" applyAlignment="1">
      <alignment horizontal="right" vertical="center"/>
    </xf>
    <xf numFmtId="167" fontId="16" fillId="4" borderId="1" xfId="1" applyNumberFormat="1" applyFont="1" applyFill="1" applyBorder="1" applyAlignment="1">
      <alignment horizontal="right" vertical="center" wrapText="1"/>
    </xf>
    <xf numFmtId="167" fontId="14" fillId="0" borderId="1" xfId="1" applyNumberFormat="1" applyFont="1" applyBorder="1" applyAlignment="1">
      <alignment horizontal="right" vertical="center" wrapText="1"/>
    </xf>
    <xf numFmtId="167" fontId="21" fillId="0" borderId="10" xfId="0" applyNumberFormat="1" applyFont="1" applyBorder="1" applyAlignment="1">
      <alignment horizontal="right" vertical="center" wrapText="1"/>
    </xf>
    <xf numFmtId="167" fontId="23" fillId="0" borderId="10" xfId="0" applyNumberFormat="1" applyFont="1" applyBorder="1" applyAlignment="1">
      <alignment horizontal="right" vertical="center"/>
    </xf>
    <xf numFmtId="167" fontId="23" fillId="0" borderId="10" xfId="1" applyNumberFormat="1" applyFont="1" applyFill="1" applyBorder="1" applyAlignment="1">
      <alignment horizontal="left" vertical="center"/>
    </xf>
    <xf numFmtId="167" fontId="26" fillId="0" borderId="10" xfId="0" applyNumberFormat="1" applyFont="1" applyBorder="1" applyAlignment="1">
      <alignment horizontal="right" vertical="center"/>
    </xf>
    <xf numFmtId="167" fontId="14" fillId="0" borderId="0" xfId="1" applyNumberFormat="1" applyFont="1" applyBorder="1" applyAlignment="1">
      <alignment horizontal="right" vertical="center" wrapText="1"/>
    </xf>
    <xf numFmtId="167" fontId="16" fillId="0" borderId="1" xfId="0" applyNumberFormat="1" applyFont="1" applyBorder="1" applyAlignment="1">
      <alignment horizontal="right" vertical="center"/>
    </xf>
    <xf numFmtId="167" fontId="16" fillId="0" borderId="1" xfId="0" applyNumberFormat="1" applyFont="1" applyBorder="1" applyAlignment="1">
      <alignment horizontal="left" vertical="center"/>
    </xf>
    <xf numFmtId="167" fontId="16" fillId="0" borderId="0" xfId="1" applyNumberFormat="1" applyFont="1" applyFill="1" applyBorder="1" applyAlignment="1">
      <alignment horizontal="right" vertical="center" wrapText="1"/>
    </xf>
    <xf numFmtId="167" fontId="14" fillId="4" borderId="0" xfId="1" applyNumberFormat="1" applyFont="1" applyFill="1" applyBorder="1" applyAlignment="1">
      <alignment horizontal="right" vertical="center" wrapText="1"/>
    </xf>
    <xf numFmtId="167" fontId="18" fillId="2" borderId="0" xfId="1" applyNumberFormat="1" applyFont="1" applyFill="1" applyBorder="1" applyAlignment="1">
      <alignment horizontal="right" vertical="center" wrapText="1"/>
    </xf>
    <xf numFmtId="167" fontId="14" fillId="4" borderId="1" xfId="1" applyNumberFormat="1" applyFont="1" applyFill="1" applyBorder="1" applyAlignment="1">
      <alignment horizontal="right" vertical="center" wrapText="1"/>
    </xf>
    <xf numFmtId="167" fontId="16" fillId="4" borderId="1" xfId="0" applyNumberFormat="1" applyFont="1" applyFill="1" applyBorder="1" applyAlignment="1">
      <alignment horizontal="right" vertical="center"/>
    </xf>
    <xf numFmtId="167" fontId="14" fillId="0" borderId="0" xfId="1" applyNumberFormat="1" applyFont="1" applyFill="1" applyBorder="1" applyAlignment="1">
      <alignment horizontal="right" vertical="center" wrapText="1"/>
    </xf>
    <xf numFmtId="167" fontId="16" fillId="4" borderId="0" xfId="1" applyNumberFormat="1" applyFont="1" applyFill="1" applyBorder="1" applyAlignment="1">
      <alignment horizontal="right" vertical="center" wrapText="1"/>
    </xf>
    <xf numFmtId="167" fontId="17" fillId="2" borderId="0" xfId="0" applyNumberFormat="1" applyFont="1" applyFill="1" applyAlignment="1">
      <alignment horizontal="right" vertical="center"/>
    </xf>
    <xf numFmtId="167" fontId="16" fillId="0" borderId="0" xfId="0" applyNumberFormat="1" applyFont="1" applyAlignment="1">
      <alignment horizontal="right" vertical="center"/>
    </xf>
    <xf numFmtId="167" fontId="28" fillId="0" borderId="0" xfId="0" applyNumberFormat="1" applyFont="1" applyAlignment="1">
      <alignment horizontal="right" vertical="center"/>
    </xf>
    <xf numFmtId="167" fontId="17" fillId="2" borderId="1" xfId="0" applyNumberFormat="1" applyFont="1" applyFill="1" applyBorder="1" applyAlignment="1">
      <alignment horizontal="right" vertical="center"/>
    </xf>
    <xf numFmtId="167" fontId="16" fillId="0" borderId="3" xfId="1" applyNumberFormat="1" applyFont="1" applyBorder="1" applyAlignment="1">
      <alignment horizontal="right" vertical="center" wrapText="1"/>
    </xf>
    <xf numFmtId="167" fontId="29" fillId="0" borderId="0" xfId="1" applyNumberFormat="1" applyFont="1" applyBorder="1" applyAlignment="1">
      <alignment horizontal="right" vertical="center" wrapText="1"/>
    </xf>
    <xf numFmtId="167" fontId="14" fillId="0" borderId="8" xfId="1" applyNumberFormat="1" applyFont="1" applyBorder="1" applyAlignment="1">
      <alignment horizontal="right" vertical="center" wrapText="1"/>
    </xf>
    <xf numFmtId="167" fontId="5" fillId="0" borderId="0" xfId="1" applyNumberFormat="1" applyFont="1" applyBorder="1" applyAlignment="1">
      <alignment horizontal="right" vertical="top" wrapText="1"/>
    </xf>
    <xf numFmtId="0" fontId="31" fillId="0" borderId="1" xfId="0" applyFont="1" applyBorder="1" applyAlignment="1">
      <alignment wrapText="1"/>
    </xf>
    <xf numFmtId="0" fontId="33" fillId="0" borderId="1" xfId="0" applyFont="1" applyBorder="1" applyAlignment="1">
      <alignment vertical="center" wrapText="1"/>
    </xf>
    <xf numFmtId="0" fontId="33" fillId="0" borderId="13" xfId="0" applyFont="1" applyBorder="1" applyAlignment="1">
      <alignment vertical="center" wrapText="1"/>
    </xf>
    <xf numFmtId="0" fontId="33" fillId="0" borderId="15" xfId="0" applyFont="1" applyBorder="1" applyAlignment="1">
      <alignment vertical="center" wrapText="1"/>
    </xf>
    <xf numFmtId="0" fontId="34" fillId="0" borderId="15" xfId="0" applyFont="1" applyBorder="1" applyAlignment="1">
      <alignment vertical="center" wrapText="1"/>
    </xf>
    <xf numFmtId="0" fontId="37" fillId="5" borderId="10" xfId="0" applyFont="1" applyFill="1" applyBorder="1" applyAlignment="1">
      <alignment vertical="center" wrapText="1"/>
    </xf>
    <xf numFmtId="0" fontId="31" fillId="0" borderId="15" xfId="0" applyFont="1" applyBorder="1" applyAlignment="1">
      <alignment vertical="center" wrapText="1"/>
    </xf>
    <xf numFmtId="0" fontId="23" fillId="0" borderId="10" xfId="0" applyFont="1" applyBorder="1" applyAlignment="1">
      <alignment vertical="center" wrapText="1"/>
    </xf>
    <xf numFmtId="0" fontId="33" fillId="5" borderId="1" xfId="0" applyFont="1" applyFill="1" applyBorder="1" applyAlignment="1">
      <alignment vertical="center" wrapText="1"/>
    </xf>
    <xf numFmtId="0" fontId="31" fillId="0" borderId="1" xfId="0" applyFont="1" applyBorder="1" applyAlignment="1">
      <alignment vertical="center" wrapText="1"/>
    </xf>
    <xf numFmtId="0" fontId="5" fillId="0" borderId="0" xfId="0" applyFont="1" applyAlignment="1">
      <alignment vertical="center" wrapText="1"/>
    </xf>
    <xf numFmtId="0" fontId="34" fillId="0" borderId="1" xfId="0" applyFont="1" applyBorder="1" applyAlignment="1">
      <alignment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16" fillId="0" borderId="16" xfId="0" applyFont="1" applyBorder="1" applyAlignment="1">
      <alignment horizontal="center" vertical="center" wrapText="1"/>
    </xf>
    <xf numFmtId="167" fontId="16" fillId="0" borderId="16" xfId="1" applyNumberFormat="1" applyFont="1" applyBorder="1" applyAlignment="1">
      <alignment horizontal="center" vertical="center" wrapText="1"/>
    </xf>
    <xf numFmtId="43" fontId="16" fillId="0" borderId="16" xfId="1" applyFont="1" applyBorder="1" applyAlignment="1">
      <alignment horizontal="left" vertical="center" wrapText="1"/>
    </xf>
    <xf numFmtId="0" fontId="14" fillId="0" borderId="18" xfId="0" applyFont="1" applyBorder="1" applyAlignment="1">
      <alignment horizontal="left" vertical="center" wrapText="1"/>
    </xf>
    <xf numFmtId="0" fontId="14" fillId="0" borderId="18" xfId="0" applyFont="1" applyBorder="1" applyAlignment="1">
      <alignment horizontal="center" vertical="center" wrapText="1"/>
    </xf>
    <xf numFmtId="167" fontId="14" fillId="0" borderId="18" xfId="1" applyNumberFormat="1" applyFont="1" applyBorder="1" applyAlignment="1">
      <alignment horizontal="center" vertical="center" wrapText="1"/>
    </xf>
    <xf numFmtId="43" fontId="14" fillId="0" borderId="18" xfId="1" applyFont="1" applyBorder="1" applyAlignment="1">
      <alignment horizontal="left" vertical="center" wrapText="1"/>
    </xf>
    <xf numFmtId="0" fontId="33" fillId="0" borderId="0" xfId="0" applyFont="1" applyAlignment="1">
      <alignment wrapText="1"/>
    </xf>
    <xf numFmtId="0" fontId="16" fillId="0" borderId="16" xfId="0" applyFont="1" applyBorder="1" applyAlignment="1">
      <alignment horizontal="left" vertical="center"/>
    </xf>
    <xf numFmtId="43" fontId="14" fillId="0" borderId="16" xfId="1" applyFont="1" applyBorder="1" applyAlignment="1">
      <alignment horizontal="left" vertical="center" wrapText="1"/>
    </xf>
    <xf numFmtId="0" fontId="21" fillId="0" borderId="16" xfId="0" applyFont="1" applyBorder="1" applyAlignment="1">
      <alignment horizontal="left" vertical="center" wrapText="1"/>
    </xf>
    <xf numFmtId="0" fontId="22" fillId="0" borderId="16" xfId="0" applyFont="1" applyBorder="1" applyAlignment="1">
      <alignment horizontal="left" vertical="center" wrapText="1"/>
    </xf>
    <xf numFmtId="166" fontId="21" fillId="0" borderId="16" xfId="1" applyNumberFormat="1" applyFont="1" applyFill="1" applyBorder="1" applyAlignment="1">
      <alignment horizontal="left" vertical="center" wrapText="1"/>
    </xf>
    <xf numFmtId="167" fontId="21" fillId="0" borderId="16" xfId="0" applyNumberFormat="1" applyFont="1" applyBorder="1" applyAlignment="1">
      <alignment horizontal="right" vertical="center" wrapText="1"/>
    </xf>
    <xf numFmtId="0" fontId="23" fillId="0" borderId="16" xfId="0" applyFont="1" applyBorder="1" applyAlignment="1">
      <alignment horizontal="left" vertical="center"/>
    </xf>
    <xf numFmtId="0" fontId="23" fillId="0" borderId="16" xfId="0" applyFont="1" applyBorder="1" applyAlignment="1">
      <alignment horizontal="left" vertical="center" wrapText="1"/>
    </xf>
    <xf numFmtId="1" fontId="23" fillId="0" borderId="16" xfId="0" applyNumberFormat="1" applyFont="1" applyBorder="1" applyAlignment="1">
      <alignment horizontal="left" vertical="center"/>
    </xf>
    <xf numFmtId="167" fontId="23" fillId="0" borderId="16" xfId="0" applyNumberFormat="1" applyFont="1" applyBorder="1" applyAlignment="1">
      <alignment horizontal="right" vertical="center"/>
    </xf>
    <xf numFmtId="165" fontId="23" fillId="0" borderId="16" xfId="1" applyNumberFormat="1" applyFont="1" applyFill="1" applyBorder="1" applyAlignment="1">
      <alignment horizontal="left" vertical="center"/>
    </xf>
    <xf numFmtId="166" fontId="23" fillId="0" borderId="16" xfId="1" applyNumberFormat="1" applyFont="1" applyBorder="1" applyAlignment="1">
      <alignment horizontal="left" vertical="center"/>
    </xf>
    <xf numFmtId="0" fontId="24" fillId="0" borderId="16" xfId="0" applyFont="1" applyBorder="1" applyAlignment="1">
      <alignment horizontal="left" vertical="center" wrapText="1"/>
    </xf>
    <xf numFmtId="0" fontId="5" fillId="0" borderId="16" xfId="0" applyFont="1" applyBorder="1" applyAlignment="1">
      <alignment vertical="top" wrapText="1"/>
    </xf>
    <xf numFmtId="167" fontId="23" fillId="0" borderId="16" xfId="1" applyNumberFormat="1" applyFont="1" applyFill="1" applyBorder="1" applyAlignment="1">
      <alignment horizontal="left" vertical="center"/>
    </xf>
    <xf numFmtId="1" fontId="23" fillId="0" borderId="16" xfId="1" applyNumberFormat="1" applyFont="1" applyFill="1" applyBorder="1" applyAlignment="1">
      <alignment horizontal="left" vertical="center"/>
    </xf>
    <xf numFmtId="166" fontId="25" fillId="0" borderId="16" xfId="1" applyNumberFormat="1" applyFont="1" applyBorder="1" applyAlignment="1">
      <alignment horizontal="left" vertical="center"/>
    </xf>
    <xf numFmtId="1" fontId="26" fillId="0" borderId="16" xfId="1" applyNumberFormat="1" applyFont="1" applyFill="1" applyBorder="1" applyAlignment="1">
      <alignment horizontal="left" vertical="center"/>
    </xf>
    <xf numFmtId="167" fontId="26" fillId="0" borderId="16" xfId="0" applyNumberFormat="1" applyFont="1" applyBorder="1" applyAlignment="1">
      <alignment horizontal="right" vertical="center"/>
    </xf>
    <xf numFmtId="0" fontId="16" fillId="0" borderId="18" xfId="0" applyFont="1" applyBorder="1" applyAlignment="1">
      <alignment horizontal="left" vertical="center" wrapText="1"/>
    </xf>
    <xf numFmtId="0" fontId="16" fillId="0" borderId="18" xfId="0" applyFont="1" applyBorder="1" applyAlignment="1">
      <alignment horizontal="left" vertical="center"/>
    </xf>
    <xf numFmtId="43" fontId="16" fillId="0" borderId="18" xfId="1" applyFont="1" applyBorder="1" applyAlignment="1">
      <alignment horizontal="left" vertical="center" wrapText="1"/>
    </xf>
    <xf numFmtId="0" fontId="33" fillId="5" borderId="1" xfId="0" applyFont="1" applyFill="1" applyBorder="1" applyAlignment="1">
      <alignment wrapText="1"/>
    </xf>
    <xf numFmtId="43" fontId="16" fillId="0" borderId="0" xfId="1" applyFont="1" applyFill="1" applyBorder="1" applyAlignment="1">
      <alignment horizontal="left" vertical="center"/>
    </xf>
    <xf numFmtId="43" fontId="16" fillId="0" borderId="1" xfId="1" applyFont="1" applyFill="1" applyBorder="1" applyAlignment="1">
      <alignment horizontal="left" vertical="center"/>
    </xf>
    <xf numFmtId="0" fontId="14" fillId="0" borderId="16" xfId="0" applyFont="1" applyBorder="1" applyAlignment="1">
      <alignment horizontal="left" vertical="center" wrapText="1"/>
    </xf>
    <xf numFmtId="0" fontId="5" fillId="0" borderId="1" xfId="0" applyFont="1" applyBorder="1" applyAlignment="1">
      <alignment vertical="top" wrapText="1"/>
    </xf>
    <xf numFmtId="0" fontId="4" fillId="0" borderId="0" xfId="0" applyFont="1" applyAlignment="1">
      <alignment wrapText="1"/>
    </xf>
    <xf numFmtId="0" fontId="7" fillId="0" borderId="0" xfId="0" applyFont="1" applyAlignment="1">
      <alignment wrapText="1"/>
    </xf>
    <xf numFmtId="43" fontId="4" fillId="0" borderId="0" xfId="0" applyNumberFormat="1" applyFont="1" applyAlignment="1">
      <alignment wrapText="1"/>
    </xf>
    <xf numFmtId="0" fontId="5" fillId="0" borderId="0" xfId="0" applyFont="1" applyAlignment="1">
      <alignment wrapText="1"/>
    </xf>
    <xf numFmtId="43" fontId="5" fillId="0" borderId="0" xfId="1" applyFont="1" applyFill="1" applyBorder="1" applyAlignment="1">
      <alignment vertical="top" wrapText="1"/>
    </xf>
    <xf numFmtId="43" fontId="14" fillId="0" borderId="0" xfId="1" applyFont="1" applyFill="1" applyBorder="1" applyAlignment="1">
      <alignment horizontal="left" vertical="center"/>
    </xf>
    <xf numFmtId="0" fontId="25" fillId="0" borderId="0" xfId="0" applyFont="1" applyAlignment="1">
      <alignment horizontal="left" vertical="center" wrapText="1"/>
    </xf>
    <xf numFmtId="43" fontId="16" fillId="0" borderId="16" xfId="1" applyFont="1" applyBorder="1" applyAlignment="1">
      <alignment horizontal="left" vertical="center"/>
    </xf>
    <xf numFmtId="0" fontId="15" fillId="0" borderId="0" xfId="0" applyFont="1" applyAlignment="1">
      <alignment horizontal="left" vertical="center" wrapText="1"/>
    </xf>
    <xf numFmtId="166" fontId="21" fillId="0" borderId="0" xfId="1" applyNumberFormat="1" applyFont="1" applyFill="1" applyBorder="1" applyAlignment="1">
      <alignment horizontal="left" vertical="center" wrapText="1"/>
    </xf>
    <xf numFmtId="43" fontId="14" fillId="0" borderId="0" xfId="1" applyFont="1" applyFill="1" applyBorder="1" applyAlignment="1">
      <alignment horizontal="left" vertical="center" wrapText="1"/>
    </xf>
    <xf numFmtId="43" fontId="17" fillId="0" borderId="0" xfId="1" applyFont="1" applyFill="1" applyBorder="1" applyAlignment="1">
      <alignment horizontal="left" vertical="center" wrapText="1"/>
    </xf>
    <xf numFmtId="164" fontId="33" fillId="0" borderId="0" xfId="0" applyNumberFormat="1" applyFont="1" applyAlignment="1">
      <alignment wrapText="1"/>
    </xf>
    <xf numFmtId="166" fontId="23" fillId="0" borderId="0" xfId="1" applyNumberFormat="1" applyFont="1" applyFill="1" applyBorder="1" applyAlignment="1">
      <alignment horizontal="left" vertical="center"/>
    </xf>
    <xf numFmtId="166" fontId="25" fillId="0" borderId="0" xfId="1" applyNumberFormat="1" applyFont="1" applyFill="1" applyBorder="1" applyAlignment="1">
      <alignment horizontal="left" vertical="center"/>
    </xf>
    <xf numFmtId="0" fontId="10" fillId="0" borderId="1" xfId="0" applyFont="1" applyBorder="1" applyAlignment="1">
      <alignment vertical="top" wrapText="1"/>
    </xf>
    <xf numFmtId="43" fontId="18" fillId="0" borderId="0" xfId="1" applyFont="1" applyFill="1" applyBorder="1" applyAlignment="1">
      <alignment horizontal="left" vertical="center" wrapText="1"/>
    </xf>
    <xf numFmtId="43" fontId="17" fillId="0" borderId="0" xfId="1" applyFont="1" applyFill="1" applyBorder="1" applyAlignment="1">
      <alignment horizontal="left" vertical="center"/>
    </xf>
    <xf numFmtId="43" fontId="29" fillId="0" borderId="0" xfId="1" applyFont="1" applyFill="1" applyBorder="1" applyAlignment="1">
      <alignment horizontal="left" vertical="center" wrapText="1"/>
    </xf>
    <xf numFmtId="43" fontId="16" fillId="0" borderId="16" xfId="1" applyFont="1" applyFill="1" applyBorder="1" applyAlignment="1">
      <alignment horizontal="left" vertical="center"/>
    </xf>
    <xf numFmtId="43" fontId="14" fillId="0" borderId="16" xfId="1" applyFont="1" applyFill="1" applyBorder="1" applyAlignment="1">
      <alignment horizontal="left" vertical="center"/>
    </xf>
    <xf numFmtId="43" fontId="16" fillId="0" borderId="18" xfId="1" applyFont="1" applyFill="1" applyBorder="1" applyAlignment="1">
      <alignment horizontal="left" vertical="center"/>
    </xf>
    <xf numFmtId="167" fontId="16" fillId="4" borderId="16" xfId="1" applyNumberFormat="1" applyFont="1" applyFill="1" applyBorder="1" applyAlignment="1">
      <alignment horizontal="right" vertical="center" wrapText="1"/>
    </xf>
    <xf numFmtId="167" fontId="16" fillId="4" borderId="18" xfId="1" applyNumberFormat="1" applyFont="1" applyFill="1" applyBorder="1" applyAlignment="1">
      <alignment horizontal="right" vertical="center" wrapText="1"/>
    </xf>
    <xf numFmtId="0" fontId="14" fillId="0" borderId="3" xfId="0" applyFont="1" applyBorder="1" applyAlignment="1">
      <alignment horizontal="right"/>
    </xf>
    <xf numFmtId="0" fontId="14" fillId="0" borderId="0" xfId="0" applyFont="1" applyAlignment="1">
      <alignment horizontal="left" wrapText="1"/>
    </xf>
    <xf numFmtId="0" fontId="16" fillId="0" borderId="0" xfId="0" applyFont="1" applyAlignment="1">
      <alignment horizontal="left" vertical="center" wrapText="1"/>
    </xf>
    <xf numFmtId="0" fontId="15" fillId="0" borderId="0" xfId="0" applyFont="1" applyAlignment="1">
      <alignment horizontal="left" vertical="center" wrapText="1"/>
    </xf>
    <xf numFmtId="0" fontId="14" fillId="0" borderId="0" xfId="0" applyFont="1" applyAlignment="1">
      <alignment horizontal="left" vertical="center" wrapText="1"/>
    </xf>
    <xf numFmtId="43" fontId="14" fillId="0" borderId="19" xfId="0" applyNumberFormat="1" applyFont="1" applyBorder="1"/>
  </cellXfs>
  <cellStyles count="6">
    <cellStyle name="Comma" xfId="1" builtinId="3"/>
    <cellStyle name="Comma 2" xfId="3" xr:uid="{00000000-0005-0000-0000-000001000000}"/>
    <cellStyle name="Comma 2 2" xfId="5" xr:uid="{00000000-0005-0000-0000-000002000000}"/>
    <cellStyle name="Comma 3" xfId="4" xr:uid="{00000000-0005-0000-0000-000003000000}"/>
    <cellStyle name="Normal" xfId="0" builtinId="0"/>
    <cellStyle name="Normal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WAZEMBE, Jarome" id="{4D7EE09B-0CB1-4061-AD5A-E33C2A89B8D8}" userId="jerome.mwazembe@enabel.be" providerId="PeoplePicker"/>
  <person displayName="SCHEERLINCK, Indra" id="{5F42EEA0-F7B2-470F-A967-12F5F04C4EE9}" userId="indra.scheerlinck@enabel.be" providerId="PeoplePicker"/>
  <person displayName="MWAZEMBE, Jarome" id="{A7327CB6-4122-4FCD-B1BC-9F5E91182B30}" userId="S::jerome.mwazembe@enabel.be::3320f4ae-fc25-4833-89a3-fce2ba53f9a0" providerId="AD"/>
  <person displayName="SCHEERLINCK, Indra" id="{B8839F3A-2605-471E-B34B-2B69207060DA}" userId="S::indra.scheerlinck@enabel.be::cc9aaaef-21b2-4660-9fa1-63b2c3ac59a8" providerId="AD"/>
  <person displayName="RUTHAHIWA, Brightson" id="{6D511029-5003-465B-8CEF-4DF7E8647C06}" userId="S::brightson.ruthahiwa@enabel.be::65810265-e66c-4a2c-a3d2-653cb6bd8e9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2" dT="2024-10-17T05:17:26.60" personId="{B8839F3A-2605-471E-B34B-2B69207060DA}" id="{0CD06B7B-AA6D-41AB-8E37-0B8E2B7B3333}">
    <text>@MWAZEMBE, Jarome where?</text>
    <mentions>
      <mention mentionpersonId="{4D7EE09B-0CB1-4061-AD5A-E33C2A89B8D8}" mentionId="{D19FB8B6-5E8D-4A42-9B97-D12A16EECB74}" startIndex="0" length="17"/>
    </mentions>
  </threadedComment>
  <threadedComment ref="C12" dT="2024-10-17T05:25:28.11" personId="{A7327CB6-4122-4FCD-B1BC-9F5E91182B30}" id="{17AF18C8-D0EC-418A-9FF2-DFA9FB5C0AB0}" parentId="{0CD06B7B-AA6D-41AB-8E37-0B8E2B7B3333}">
    <text>@ Rubuga secondary school  Kigoma MC, where thiere is no toile for teachers but new toilet for students are available.</text>
  </threadedComment>
</ThreadedComments>
</file>

<file path=xl/threadedComments/threadedComment2.xml><?xml version="1.0" encoding="utf-8"?>
<ThreadedComments xmlns="http://schemas.microsoft.com/office/spreadsheetml/2018/threadedcomments" xmlns:x="http://schemas.openxmlformats.org/spreadsheetml/2006/main">
  <threadedComment ref="C17" dT="2024-10-17T17:19:17.57" personId="{6D511029-5003-465B-8CEF-4DF7E8647C06}" id="{596F116A-6664-423F-9E7D-58F221712B3A}">
    <text>@MWAZEMBE, Jarome @SCHEERLINCK, Indra
A 4-degree slope is almost flat; I recommend increasing it to 8 degrees. If the concern is the height, of ventilation above the lintel will still be manageable with 8 degrees—it will only be about 60 cm.</text>
    <mentions>
      <mention mentionpersonId="{4D7EE09B-0CB1-4061-AD5A-E33C2A89B8D8}" mentionId="{C386A734-8464-48F4-A944-B774CA41FC94}" startIndex="0" length="17"/>
      <mention mentionpersonId="{5F42EEA0-F7B2-470F-A967-12F5F04C4EE9}" mentionId="{4BF38BA6-62A8-44E9-AF69-17EC9FC02EC9}" startIndex="18" length="19"/>
    </mentions>
  </threadedComment>
  <threadedComment ref="C17" dT="2024-10-18T06:37:11.70" personId="{B8839F3A-2605-471E-B34B-2B69207060DA}" id="{D36D150F-7271-4777-8F64-8185B41135BC}" parentId="{596F116A-6664-423F-9E7D-58F221712B3A}">
    <text>For rain in Europe 2 degrees are sufficient. Why do you think we need 8 degrees here?</text>
  </threadedComment>
  <threadedComment ref="C17" dT="2024-10-18T11:31:23.44" personId="{A7327CB6-4122-4FCD-B1BC-9F5E91182B30}" id="{A3CF8F3E-B542-4BF9-B2D9-81D4F2A19A8A}" parentId="{596F116A-6664-423F-9E7D-58F221712B3A}">
    <text>I adopt 8, we still can change during construction</text>
  </threadedComment>
  <threadedComment ref="C17" dT="2024-10-18T13:04:26.91" personId="{A7327CB6-4122-4FCD-B1BC-9F5E91182B30}" id="{ED4B4DA3-2BB0-4A54-A3BB-C728D53EE94F}" parentId="{596F116A-6664-423F-9E7D-58F221712B3A}">
    <text>7/8 degree gives good king post height which will be filled by perforated bricks which increase god appearance of the building.</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A3" sqref="A3"/>
    </sheetView>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17"/>
  <sheetViews>
    <sheetView tabSelected="1" workbookViewId="0">
      <selection activeCell="F36" sqref="F36"/>
    </sheetView>
  </sheetViews>
  <sheetFormatPr defaultRowHeight="14.4" x14ac:dyDescent="0.3"/>
  <cols>
    <col min="2" max="2" width="4.44140625" style="88" customWidth="1"/>
    <col min="3" max="3" width="39.109375" style="12" customWidth="1"/>
    <col min="4" max="4" width="14.6640625" customWidth="1"/>
    <col min="5" max="5" width="16.44140625" customWidth="1"/>
    <col min="6" max="6" width="23.5546875" customWidth="1"/>
    <col min="7" max="7" width="30.5546875" customWidth="1"/>
  </cols>
  <sheetData>
    <row r="2" spans="2:7" s="14" customFormat="1" ht="43.5" customHeight="1" x14ac:dyDescent="0.3">
      <c r="B2" s="81"/>
      <c r="C2" s="285" t="s">
        <v>0</v>
      </c>
      <c r="D2" s="285"/>
      <c r="E2" s="285"/>
      <c r="F2" s="285"/>
      <c r="G2" s="285"/>
    </row>
    <row r="3" spans="2:7" s="14" customFormat="1" ht="15.6" x14ac:dyDescent="0.3">
      <c r="B3" s="81"/>
      <c r="C3" s="101" t="s">
        <v>395</v>
      </c>
      <c r="D3" s="78"/>
      <c r="E3" s="78"/>
      <c r="F3" s="78"/>
      <c r="G3" s="78"/>
    </row>
    <row r="4" spans="2:7" s="14" customFormat="1" ht="15.6" x14ac:dyDescent="0.3">
      <c r="B4" s="81"/>
      <c r="C4" s="101" t="s">
        <v>1</v>
      </c>
      <c r="D4" s="78"/>
      <c r="E4" s="78"/>
      <c r="F4" s="78"/>
      <c r="G4" s="78"/>
    </row>
    <row r="5" spans="2:7" s="14" customFormat="1" ht="15.6" x14ac:dyDescent="0.3">
      <c r="B5" s="81"/>
      <c r="C5" s="102"/>
      <c r="D5" s="78"/>
      <c r="E5" s="78"/>
      <c r="F5" s="78"/>
      <c r="G5" s="78"/>
    </row>
    <row r="6" spans="2:7" s="13" customFormat="1" ht="15.6" x14ac:dyDescent="0.3">
      <c r="B6" s="80" t="s">
        <v>2</v>
      </c>
      <c r="C6" s="103" t="s">
        <v>3</v>
      </c>
      <c r="D6" s="80" t="s">
        <v>4</v>
      </c>
      <c r="E6" s="80" t="s">
        <v>5</v>
      </c>
      <c r="F6" s="80" t="s">
        <v>6</v>
      </c>
      <c r="G6" s="80" t="s">
        <v>7</v>
      </c>
    </row>
    <row r="7" spans="2:7" s="13" customFormat="1" ht="16.2" thickBot="1" x14ac:dyDescent="0.35">
      <c r="B7" s="81"/>
      <c r="C7" s="101"/>
      <c r="D7" s="81"/>
      <c r="E7" s="81"/>
      <c r="F7" s="81"/>
      <c r="G7" s="81"/>
    </row>
    <row r="8" spans="2:7" s="14" customFormat="1" ht="28.2" x14ac:dyDescent="0.3">
      <c r="B8" s="86">
        <v>1</v>
      </c>
      <c r="C8" s="104" t="s">
        <v>8</v>
      </c>
      <c r="D8" s="82" t="s">
        <v>9</v>
      </c>
      <c r="E8" s="82">
        <v>1</v>
      </c>
      <c r="F8" s="83">
        <f>' Dormitory - 120 GIRLS-Kidahwe'!G401</f>
        <v>0</v>
      </c>
      <c r="G8" s="84">
        <f>E8*F8</f>
        <v>0</v>
      </c>
    </row>
    <row r="9" spans="2:7" s="14" customFormat="1" ht="12.75" customHeight="1" x14ac:dyDescent="0.3">
      <c r="B9" s="87"/>
      <c r="C9" s="102"/>
      <c r="D9" s="78"/>
      <c r="E9" s="78"/>
      <c r="F9" s="79"/>
      <c r="G9" s="85"/>
    </row>
    <row r="10" spans="2:7" s="14" customFormat="1" ht="28.2" x14ac:dyDescent="0.3">
      <c r="B10" s="87">
        <v>2</v>
      </c>
      <c r="C10" s="102" t="s">
        <v>10</v>
      </c>
      <c r="D10" s="78" t="s">
        <v>9</v>
      </c>
      <c r="E10" s="78">
        <v>1</v>
      </c>
      <c r="F10" s="79">
        <f>'84 Girls Dormitory - Wakulima'!G399</f>
        <v>0</v>
      </c>
      <c r="G10" s="85">
        <f>E10*F10</f>
        <v>0</v>
      </c>
    </row>
    <row r="11" spans="2:7" s="14" customFormat="1" ht="11.25" customHeight="1" x14ac:dyDescent="0.3">
      <c r="B11" s="87"/>
      <c r="C11" s="102"/>
      <c r="D11" s="78"/>
      <c r="E11" s="78"/>
      <c r="F11" s="79"/>
      <c r="G11" s="85">
        <f t="shared" ref="G11:G12" si="0">E11*F11</f>
        <v>0</v>
      </c>
    </row>
    <row r="12" spans="2:7" s="14" customFormat="1" ht="55.8" x14ac:dyDescent="0.3">
      <c r="B12" s="87">
        <v>3</v>
      </c>
      <c r="C12" s="102" t="s">
        <v>11</v>
      </c>
      <c r="D12" s="78" t="s">
        <v>9</v>
      </c>
      <c r="E12" s="78">
        <v>1</v>
      </c>
      <c r="F12" s="79">
        <f>'WASH FACILITIES- Rubuga sec-'!G178</f>
        <v>0</v>
      </c>
      <c r="G12" s="85">
        <f t="shared" si="0"/>
        <v>0</v>
      </c>
    </row>
    <row r="13" spans="2:7" s="14" customFormat="1" ht="10.5" customHeight="1" x14ac:dyDescent="0.3">
      <c r="B13" s="87"/>
      <c r="C13" s="102"/>
      <c r="D13" s="78"/>
      <c r="E13" s="78"/>
      <c r="F13" s="79"/>
      <c r="G13" s="85"/>
    </row>
    <row r="14" spans="2:7" s="14" customFormat="1" ht="55.8" x14ac:dyDescent="0.3">
      <c r="B14" s="87">
        <v>4</v>
      </c>
      <c r="C14" s="102" t="s">
        <v>12</v>
      </c>
      <c r="D14" s="78" t="s">
        <v>9</v>
      </c>
      <c r="E14" s="78">
        <v>9</v>
      </c>
      <c r="F14" s="79">
        <f>'9CUB-WASH-Kigoma MC and DC'!G203</f>
        <v>0</v>
      </c>
      <c r="G14" s="85">
        <f>E14*F14</f>
        <v>0</v>
      </c>
    </row>
    <row r="15" spans="2:7" s="14" customFormat="1" ht="16.2" thickBot="1" x14ac:dyDescent="0.35">
      <c r="B15" s="87"/>
      <c r="C15" s="102"/>
      <c r="D15" s="78"/>
      <c r="E15" s="78"/>
      <c r="F15" s="79"/>
      <c r="G15" s="85"/>
    </row>
    <row r="16" spans="2:7" s="14" customFormat="1" ht="16.2" thickBot="1" x14ac:dyDescent="0.35">
      <c r="B16" s="284" t="s">
        <v>396</v>
      </c>
      <c r="C16" s="284"/>
      <c r="D16" s="284"/>
      <c r="E16" s="284"/>
      <c r="F16" s="284"/>
      <c r="G16" s="289">
        <f>SUM(G8:G15)</f>
        <v>0</v>
      </c>
    </row>
    <row r="17" spans="2:7" x14ac:dyDescent="0.3">
      <c r="B17" s="81"/>
      <c r="C17" s="102"/>
      <c r="D17" s="78"/>
      <c r="E17" s="78"/>
      <c r="F17" s="78"/>
      <c r="G17" s="79"/>
    </row>
  </sheetData>
  <mergeCells count="2">
    <mergeCell ref="B16:F16"/>
    <mergeCell ref="C2:G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2:CA414"/>
  <sheetViews>
    <sheetView view="pageBreakPreview" topLeftCell="A356" zoomScale="117" zoomScaleNormal="100" zoomScaleSheetLayoutView="117" workbookViewId="0">
      <selection activeCell="E374" sqref="E374"/>
    </sheetView>
  </sheetViews>
  <sheetFormatPr defaultColWidth="8.88671875" defaultRowHeight="14.4" x14ac:dyDescent="0.3"/>
  <cols>
    <col min="1" max="1" width="8.88671875" style="5"/>
    <col min="2" max="2" width="5.33203125" style="4" customWidth="1"/>
    <col min="3" max="3" width="46.6640625" style="5" customWidth="1"/>
    <col min="4" max="4" width="5.5546875" style="5" bestFit="1" customWidth="1"/>
    <col min="5" max="5" width="9.88671875" style="210" bestFit="1" customWidth="1"/>
    <col min="6" max="6" width="15.109375" style="3" bestFit="1" customWidth="1"/>
    <col min="7" max="7" width="17.88671875" style="3" customWidth="1"/>
    <col min="8" max="8" width="12.5546875" style="5" bestFit="1" customWidth="1"/>
    <col min="9" max="9" width="16.88671875" style="5" customWidth="1"/>
    <col min="10" max="34" width="8.88671875" style="5"/>
    <col min="35" max="35" width="4.5546875" style="5" bestFit="1" customWidth="1"/>
    <col min="36" max="36" width="10.44140625" style="5" bestFit="1" customWidth="1"/>
    <col min="37" max="38" width="8.88671875" style="5"/>
    <col min="39" max="39" width="20.109375" style="5" customWidth="1"/>
    <col min="40" max="44" width="8.88671875" style="5"/>
    <col min="45" max="45" width="24.44140625" style="5" customWidth="1"/>
    <col min="46" max="46" width="13.6640625" style="5" bestFit="1" customWidth="1"/>
    <col min="47" max="16384" width="8.88671875" style="5"/>
  </cols>
  <sheetData>
    <row r="2" spans="2:46" s="2" customFormat="1" ht="15" x14ac:dyDescent="0.3">
      <c r="B2" s="19"/>
      <c r="C2" s="287" t="s">
        <v>13</v>
      </c>
      <c r="D2" s="287"/>
      <c r="E2" s="287"/>
      <c r="F2" s="287"/>
      <c r="G2" s="287"/>
    </row>
    <row r="3" spans="2:46" ht="27.6" x14ac:dyDescent="0.3">
      <c r="B3" s="20" t="s">
        <v>14</v>
      </c>
      <c r="C3" s="20" t="s">
        <v>15</v>
      </c>
      <c r="D3" s="106" t="s">
        <v>4</v>
      </c>
      <c r="E3" s="155" t="s">
        <v>5</v>
      </c>
      <c r="F3" s="105" t="s">
        <v>16</v>
      </c>
      <c r="G3" s="105" t="s">
        <v>7</v>
      </c>
    </row>
    <row r="4" spans="2:46" x14ac:dyDescent="0.3">
      <c r="B4" s="22"/>
      <c r="C4" s="22"/>
      <c r="D4" s="22"/>
      <c r="E4" s="182"/>
      <c r="F4" s="23"/>
      <c r="G4" s="23"/>
    </row>
    <row r="5" spans="2:46" x14ac:dyDescent="0.3">
      <c r="B5" s="24">
        <v>1</v>
      </c>
      <c r="C5" s="25" t="s">
        <v>17</v>
      </c>
      <c r="D5" s="26"/>
      <c r="E5" s="183"/>
      <c r="F5" s="26"/>
      <c r="G5" s="26"/>
    </row>
    <row r="6" spans="2:46" x14ac:dyDescent="0.3">
      <c r="B6" s="22"/>
      <c r="C6" s="22"/>
      <c r="D6" s="22"/>
      <c r="E6" s="182"/>
      <c r="F6" s="23"/>
      <c r="G6" s="23"/>
    </row>
    <row r="7" spans="2:46" ht="82.8" x14ac:dyDescent="0.3">
      <c r="B7" s="22" t="s">
        <v>18</v>
      </c>
      <c r="C7" s="22" t="s">
        <v>19</v>
      </c>
      <c r="D7" s="22"/>
      <c r="E7" s="182"/>
      <c r="F7" s="23" t="s">
        <v>20</v>
      </c>
      <c r="G7" s="23" t="s">
        <v>20</v>
      </c>
    </row>
    <row r="8" spans="2:46" x14ac:dyDescent="0.3">
      <c r="B8" s="22"/>
      <c r="C8" s="22"/>
      <c r="D8" s="22"/>
      <c r="E8" s="182"/>
      <c r="F8" s="23"/>
      <c r="G8" s="23"/>
    </row>
    <row r="9" spans="2:46" x14ac:dyDescent="0.3">
      <c r="B9" s="22" t="s">
        <v>21</v>
      </c>
      <c r="C9" s="22" t="s">
        <v>22</v>
      </c>
      <c r="D9" s="22" t="s">
        <v>3</v>
      </c>
      <c r="E9" s="182">
        <v>1</v>
      </c>
      <c r="F9" s="23"/>
      <c r="G9" s="23">
        <f t="shared" ref="G9:G12" si="0">F9*E9</f>
        <v>0</v>
      </c>
    </row>
    <row r="10" spans="2:46" x14ac:dyDescent="0.3">
      <c r="B10" s="22"/>
      <c r="C10" s="22"/>
      <c r="D10" s="22"/>
      <c r="E10" s="182"/>
      <c r="F10" s="23"/>
      <c r="G10" s="23">
        <f t="shared" si="0"/>
        <v>0</v>
      </c>
    </row>
    <row r="11" spans="2:46" x14ac:dyDescent="0.3">
      <c r="B11" s="22" t="s">
        <v>23</v>
      </c>
      <c r="C11" s="22" t="s">
        <v>24</v>
      </c>
      <c r="D11" s="22" t="s">
        <v>3</v>
      </c>
      <c r="E11" s="182">
        <v>1</v>
      </c>
      <c r="F11" s="23"/>
      <c r="G11" s="23">
        <f t="shared" si="0"/>
        <v>0</v>
      </c>
    </row>
    <row r="12" spans="2:46" x14ac:dyDescent="0.3">
      <c r="B12" s="22" t="s">
        <v>25</v>
      </c>
      <c r="C12" s="22" t="s">
        <v>26</v>
      </c>
      <c r="D12" s="22" t="s">
        <v>3</v>
      </c>
      <c r="E12" s="182">
        <v>1</v>
      </c>
      <c r="F12" s="23"/>
      <c r="G12" s="23">
        <f t="shared" si="0"/>
        <v>0</v>
      </c>
    </row>
    <row r="13" spans="2:46" ht="27.6" x14ac:dyDescent="0.3">
      <c r="B13" s="22" t="s">
        <v>27</v>
      </c>
      <c r="C13" s="22" t="s">
        <v>28</v>
      </c>
      <c r="D13" s="22" t="s">
        <v>3</v>
      </c>
      <c r="E13" s="182">
        <v>1</v>
      </c>
      <c r="F13" s="23"/>
      <c r="G13" s="23">
        <f>F13*E13</f>
        <v>0</v>
      </c>
      <c r="AI13" s="5">
        <v>0.6</v>
      </c>
      <c r="AJ13" s="11">
        <f>AI13*E13</f>
        <v>0.6</v>
      </c>
    </row>
    <row r="14" spans="2:46" x14ac:dyDescent="0.3">
      <c r="B14" s="22"/>
      <c r="C14" s="22"/>
      <c r="D14" s="22"/>
      <c r="E14" s="182"/>
      <c r="F14" s="23"/>
      <c r="G14" s="23"/>
      <c r="AI14" s="5">
        <v>0.6</v>
      </c>
      <c r="AJ14" s="11">
        <f>AI14*E14</f>
        <v>0</v>
      </c>
      <c r="AS14" s="5" t="s">
        <v>29</v>
      </c>
      <c r="AT14" s="5">
        <v>33</v>
      </c>
    </row>
    <row r="15" spans="2:46" x14ac:dyDescent="0.3">
      <c r="B15" s="22" t="s">
        <v>30</v>
      </c>
      <c r="C15" s="22" t="s">
        <v>31</v>
      </c>
      <c r="D15" s="22" t="s">
        <v>3</v>
      </c>
      <c r="E15" s="182">
        <v>1</v>
      </c>
      <c r="F15" s="23"/>
      <c r="G15" s="23">
        <f>E15*F15</f>
        <v>0</v>
      </c>
      <c r="AI15" s="5">
        <v>0.6</v>
      </c>
      <c r="AJ15" s="11">
        <f>AI15*E15</f>
        <v>0.6</v>
      </c>
      <c r="AS15" s="5" t="s">
        <v>32</v>
      </c>
      <c r="AT15" s="5">
        <v>23</v>
      </c>
    </row>
    <row r="16" spans="2:46" ht="96.6" x14ac:dyDescent="0.3">
      <c r="B16" s="22" t="s">
        <v>33</v>
      </c>
      <c r="C16" s="22" t="s">
        <v>34</v>
      </c>
      <c r="D16" s="22" t="s">
        <v>3</v>
      </c>
      <c r="E16" s="182">
        <v>1</v>
      </c>
      <c r="F16" s="89"/>
      <c r="G16" s="23">
        <f>E16*F16</f>
        <v>0</v>
      </c>
      <c r="AI16" s="5">
        <v>0.6</v>
      </c>
      <c r="AJ16" s="11">
        <f>AI16*E16</f>
        <v>0.6</v>
      </c>
      <c r="AS16" s="5" t="s">
        <v>35</v>
      </c>
      <c r="AT16" s="5">
        <f>AT14-AT15</f>
        <v>10</v>
      </c>
    </row>
    <row r="17" spans="2:46" x14ac:dyDescent="0.3">
      <c r="B17" s="22"/>
      <c r="C17" s="22"/>
      <c r="D17" s="22"/>
      <c r="E17" s="182"/>
      <c r="F17" s="23"/>
      <c r="G17" s="23"/>
      <c r="AJ17" s="11"/>
    </row>
    <row r="18" spans="2:46" ht="96.6" x14ac:dyDescent="0.3">
      <c r="B18" s="22" t="s">
        <v>36</v>
      </c>
      <c r="C18" s="90" t="s">
        <v>37</v>
      </c>
      <c r="D18" s="22" t="s">
        <v>3</v>
      </c>
      <c r="E18" s="182">
        <v>1</v>
      </c>
      <c r="F18" s="23"/>
      <c r="G18" s="23">
        <f>F18*E18</f>
        <v>0</v>
      </c>
      <c r="AJ18" s="11"/>
    </row>
    <row r="19" spans="2:46" x14ac:dyDescent="0.3">
      <c r="B19" s="22"/>
      <c r="C19" s="22"/>
      <c r="D19" s="22"/>
      <c r="E19" s="182"/>
      <c r="F19" s="23"/>
      <c r="G19" s="23"/>
      <c r="AI19" s="5">
        <v>0.6</v>
      </c>
      <c r="AJ19" s="11">
        <f t="shared" ref="AJ19:AJ56" si="1">AI19*E19</f>
        <v>0</v>
      </c>
      <c r="AS19" s="5" t="s">
        <v>38</v>
      </c>
      <c r="AT19" s="5">
        <f>AT16/AT15</f>
        <v>0.43478260869565216</v>
      </c>
    </row>
    <row r="20" spans="2:46" ht="69" x14ac:dyDescent="0.3">
      <c r="B20" s="22" t="s">
        <v>39</v>
      </c>
      <c r="C20" s="107" t="s">
        <v>40</v>
      </c>
      <c r="D20" s="22" t="s">
        <v>41</v>
      </c>
      <c r="E20" s="182">
        <v>1</v>
      </c>
      <c r="F20" s="23"/>
      <c r="G20" s="23">
        <f>F20*E20</f>
        <v>0</v>
      </c>
      <c r="AI20" s="5">
        <v>0.6</v>
      </c>
      <c r="AJ20" s="11">
        <f t="shared" si="1"/>
        <v>0.6</v>
      </c>
      <c r="AS20" s="5" t="s">
        <v>42</v>
      </c>
      <c r="AT20" s="5">
        <f>1-AT19</f>
        <v>0.56521739130434789</v>
      </c>
    </row>
    <row r="21" spans="2:46" x14ac:dyDescent="0.3">
      <c r="B21" s="22"/>
      <c r="C21" s="22"/>
      <c r="D21" s="22"/>
      <c r="E21" s="182"/>
      <c r="F21" s="23"/>
      <c r="G21" s="23"/>
      <c r="AI21" s="5">
        <v>0.6</v>
      </c>
      <c r="AJ21" s="11">
        <f t="shared" si="1"/>
        <v>0</v>
      </c>
    </row>
    <row r="22" spans="2:46" x14ac:dyDescent="0.3">
      <c r="B22" s="27"/>
      <c r="C22" s="19" t="s">
        <v>43</v>
      </c>
      <c r="D22" s="27"/>
      <c r="E22" s="184"/>
      <c r="F22" s="28"/>
      <c r="G22" s="29">
        <f>SUM(G9:G21)</f>
        <v>0</v>
      </c>
      <c r="AI22" s="5">
        <v>0.6</v>
      </c>
      <c r="AJ22" s="11">
        <f t="shared" si="1"/>
        <v>0</v>
      </c>
    </row>
    <row r="23" spans="2:46" x14ac:dyDescent="0.3">
      <c r="B23" s="27"/>
      <c r="C23" s="27"/>
      <c r="D23" s="27"/>
      <c r="E23" s="184"/>
      <c r="F23" s="28"/>
      <c r="G23" s="28"/>
      <c r="AI23" s="5">
        <v>0.6</v>
      </c>
      <c r="AJ23" s="11">
        <f t="shared" si="1"/>
        <v>0</v>
      </c>
    </row>
    <row r="24" spans="2:46" x14ac:dyDescent="0.3">
      <c r="B24" s="30">
        <v>2</v>
      </c>
      <c r="C24" s="25" t="s">
        <v>44</v>
      </c>
      <c r="D24" s="26"/>
      <c r="E24" s="183"/>
      <c r="F24" s="26"/>
      <c r="G24" s="26"/>
      <c r="AI24" s="5">
        <v>0.6</v>
      </c>
      <c r="AJ24" s="11">
        <f t="shared" si="1"/>
        <v>0</v>
      </c>
    </row>
    <row r="25" spans="2:46" x14ac:dyDescent="0.3">
      <c r="B25" s="20"/>
      <c r="C25" s="20" t="s">
        <v>15</v>
      </c>
      <c r="D25" s="106" t="s">
        <v>4</v>
      </c>
      <c r="E25" s="155" t="s">
        <v>5</v>
      </c>
      <c r="F25" s="105" t="s">
        <v>16</v>
      </c>
      <c r="G25" s="105" t="s">
        <v>7</v>
      </c>
      <c r="AI25" s="5">
        <v>0.6</v>
      </c>
      <c r="AJ25" s="11" t="e">
        <f t="shared" si="1"/>
        <v>#VALUE!</v>
      </c>
    </row>
    <row r="26" spans="2:46" x14ac:dyDescent="0.3">
      <c r="B26" s="22"/>
      <c r="C26" s="20"/>
      <c r="D26" s="22"/>
      <c r="E26" s="182"/>
      <c r="F26" s="23"/>
      <c r="G26" s="23"/>
      <c r="AI26" s="5">
        <v>0.6</v>
      </c>
      <c r="AJ26" s="11">
        <f t="shared" si="1"/>
        <v>0</v>
      </c>
      <c r="AS26" s="5" t="s">
        <v>32</v>
      </c>
      <c r="AT26" s="5">
        <f>33*30</f>
        <v>990</v>
      </c>
    </row>
    <row r="27" spans="2:46" x14ac:dyDescent="0.3">
      <c r="B27" s="22"/>
      <c r="C27" s="20" t="s">
        <v>45</v>
      </c>
      <c r="D27" s="22"/>
      <c r="E27" s="182"/>
      <c r="F27" s="23"/>
      <c r="G27" s="23"/>
      <c r="AI27" s="5">
        <v>0.6</v>
      </c>
      <c r="AJ27" s="11">
        <f t="shared" si="1"/>
        <v>0</v>
      </c>
      <c r="AS27" s="5" t="s">
        <v>46</v>
      </c>
      <c r="AT27" s="5">
        <f>44.8*41.7</f>
        <v>1868.16</v>
      </c>
    </row>
    <row r="28" spans="2:46" x14ac:dyDescent="0.3">
      <c r="B28" s="22" t="s">
        <v>18</v>
      </c>
      <c r="C28" s="22" t="s">
        <v>47</v>
      </c>
      <c r="D28" s="22" t="s">
        <v>48</v>
      </c>
      <c r="E28" s="185">
        <v>121.5</v>
      </c>
      <c r="F28" s="48"/>
      <c r="G28" s="23">
        <f t="shared" ref="G28:G33" si="2">F28*E28</f>
        <v>0</v>
      </c>
      <c r="AI28" s="5">
        <v>0.6</v>
      </c>
      <c r="AJ28" s="11">
        <f t="shared" si="1"/>
        <v>72.899999999999991</v>
      </c>
      <c r="AS28" s="5" t="s">
        <v>49</v>
      </c>
      <c r="AT28" s="5">
        <f>AT27-AT26</f>
        <v>878.16000000000008</v>
      </c>
    </row>
    <row r="29" spans="2:46" x14ac:dyDescent="0.3">
      <c r="B29" s="22" t="s">
        <v>21</v>
      </c>
      <c r="C29" s="22" t="s">
        <v>50</v>
      </c>
      <c r="D29" s="22" t="s">
        <v>48</v>
      </c>
      <c r="E29" s="185">
        <f>E28</f>
        <v>121.5</v>
      </c>
      <c r="F29" s="48"/>
      <c r="G29" s="23">
        <f t="shared" si="2"/>
        <v>0</v>
      </c>
      <c r="AI29" s="5">
        <v>0.6</v>
      </c>
      <c r="AJ29" s="11">
        <f t="shared" si="1"/>
        <v>72.899999999999991</v>
      </c>
      <c r="AS29" s="5" t="s">
        <v>38</v>
      </c>
      <c r="AT29" s="5">
        <f>AT28/AT26</f>
        <v>0.88703030303030306</v>
      </c>
    </row>
    <row r="30" spans="2:46" ht="27.6" x14ac:dyDescent="0.3">
      <c r="B30" s="22" t="s">
        <v>23</v>
      </c>
      <c r="C30" s="22" t="s">
        <v>51</v>
      </c>
      <c r="D30" s="22" t="s">
        <v>48</v>
      </c>
      <c r="E30" s="186">
        <v>352</v>
      </c>
      <c r="F30" s="48"/>
      <c r="G30" s="23">
        <f t="shared" si="2"/>
        <v>0</v>
      </c>
      <c r="AI30" s="5">
        <v>0.6</v>
      </c>
      <c r="AJ30" s="11">
        <f t="shared" si="1"/>
        <v>211.2</v>
      </c>
    </row>
    <row r="31" spans="2:46" x14ac:dyDescent="0.3">
      <c r="B31" s="22"/>
      <c r="C31" s="22"/>
      <c r="D31" s="22"/>
      <c r="E31" s="182"/>
      <c r="F31" s="23"/>
      <c r="G31" s="23">
        <f t="shared" si="2"/>
        <v>0</v>
      </c>
      <c r="AI31" s="5">
        <v>0.6</v>
      </c>
      <c r="AJ31" s="11">
        <f t="shared" si="1"/>
        <v>0</v>
      </c>
    </row>
    <row r="32" spans="2:46" x14ac:dyDescent="0.3">
      <c r="B32" s="22"/>
      <c r="C32" s="20" t="s">
        <v>52</v>
      </c>
      <c r="D32" s="22"/>
      <c r="E32" s="182"/>
      <c r="F32" s="23"/>
      <c r="G32" s="23">
        <f t="shared" si="2"/>
        <v>0</v>
      </c>
      <c r="AI32" s="5">
        <v>0.6</v>
      </c>
      <c r="AJ32" s="11">
        <f t="shared" si="1"/>
        <v>0</v>
      </c>
    </row>
    <row r="33" spans="2:36" x14ac:dyDescent="0.3">
      <c r="B33" s="22"/>
      <c r="C33" s="22"/>
      <c r="D33" s="22"/>
      <c r="E33" s="182"/>
      <c r="F33" s="23"/>
      <c r="G33" s="23">
        <f t="shared" si="2"/>
        <v>0</v>
      </c>
      <c r="AI33" s="5">
        <v>0.6</v>
      </c>
      <c r="AJ33" s="11">
        <f t="shared" si="1"/>
        <v>0</v>
      </c>
    </row>
    <row r="34" spans="2:36" ht="41.4" x14ac:dyDescent="0.3">
      <c r="B34" s="22" t="s">
        <v>25</v>
      </c>
      <c r="C34" s="22" t="s">
        <v>53</v>
      </c>
      <c r="D34" s="22" t="s">
        <v>54</v>
      </c>
      <c r="E34" s="182">
        <v>1</v>
      </c>
      <c r="F34" s="23"/>
      <c r="G34" s="23">
        <f>F34*E34</f>
        <v>0</v>
      </c>
      <c r="AI34" s="5">
        <v>0.6</v>
      </c>
      <c r="AJ34" s="11">
        <f t="shared" si="1"/>
        <v>0.6</v>
      </c>
    </row>
    <row r="35" spans="2:36" x14ac:dyDescent="0.3">
      <c r="B35" s="22"/>
      <c r="C35" s="22"/>
      <c r="D35" s="22"/>
      <c r="E35" s="182"/>
      <c r="F35" s="23"/>
      <c r="G35" s="23"/>
      <c r="AI35" s="5">
        <v>0.6</v>
      </c>
      <c r="AJ35" s="11">
        <f t="shared" si="1"/>
        <v>0</v>
      </c>
    </row>
    <row r="36" spans="2:36" ht="165.6" x14ac:dyDescent="0.3">
      <c r="B36" s="22" t="s">
        <v>27</v>
      </c>
      <c r="C36" s="20" t="s">
        <v>55</v>
      </c>
      <c r="D36" s="22" t="s">
        <v>48</v>
      </c>
      <c r="E36" s="185">
        <v>271.3</v>
      </c>
      <c r="F36" s="48"/>
      <c r="G36" s="48">
        <f t="shared" ref="G36:G41" si="3">F36*E36</f>
        <v>0</v>
      </c>
      <c r="AI36" s="5">
        <v>0.6</v>
      </c>
      <c r="AJ36" s="11">
        <f t="shared" si="1"/>
        <v>162.78</v>
      </c>
    </row>
    <row r="37" spans="2:36" ht="69" x14ac:dyDescent="0.3">
      <c r="B37" s="22" t="s">
        <v>30</v>
      </c>
      <c r="C37" s="20" t="s">
        <v>56</v>
      </c>
      <c r="D37" s="22" t="s">
        <v>48</v>
      </c>
      <c r="E37" s="187">
        <v>206.3</v>
      </c>
      <c r="F37" s="48"/>
      <c r="G37" s="23">
        <f t="shared" si="3"/>
        <v>0</v>
      </c>
      <c r="AI37" s="5">
        <v>0.6</v>
      </c>
      <c r="AJ37" s="11">
        <f t="shared" si="1"/>
        <v>123.78</v>
      </c>
    </row>
    <row r="38" spans="2:36" ht="55.2" x14ac:dyDescent="0.3">
      <c r="B38" s="22" t="s">
        <v>33</v>
      </c>
      <c r="C38" s="22" t="s">
        <v>57</v>
      </c>
      <c r="D38" s="22" t="s">
        <v>58</v>
      </c>
      <c r="E38" s="187">
        <v>365</v>
      </c>
      <c r="F38" s="23"/>
      <c r="G38" s="23">
        <f t="shared" si="3"/>
        <v>0</v>
      </c>
      <c r="H38" s="11"/>
      <c r="AI38" s="5">
        <v>0.6</v>
      </c>
      <c r="AJ38" s="11">
        <f t="shared" si="1"/>
        <v>219</v>
      </c>
    </row>
    <row r="39" spans="2:36" ht="55.2" x14ac:dyDescent="0.3">
      <c r="B39" s="22" t="s">
        <v>36</v>
      </c>
      <c r="C39" s="22" t="s">
        <v>59</v>
      </c>
      <c r="D39" s="22" t="s">
        <v>60</v>
      </c>
      <c r="E39" s="187">
        <f>E38</f>
        <v>365</v>
      </c>
      <c r="F39" s="23"/>
      <c r="G39" s="23">
        <f t="shared" si="3"/>
        <v>0</v>
      </c>
      <c r="AI39" s="5">
        <v>0.6</v>
      </c>
      <c r="AJ39" s="11">
        <f t="shared" si="1"/>
        <v>219</v>
      </c>
    </row>
    <row r="40" spans="2:36" ht="41.4" x14ac:dyDescent="0.3">
      <c r="B40" s="22" t="s">
        <v>39</v>
      </c>
      <c r="C40" s="20" t="s">
        <v>61</v>
      </c>
      <c r="D40" s="22" t="s">
        <v>60</v>
      </c>
      <c r="E40" s="187">
        <f>E39</f>
        <v>365</v>
      </c>
      <c r="F40" s="23"/>
      <c r="G40" s="23">
        <f t="shared" si="3"/>
        <v>0</v>
      </c>
      <c r="AI40" s="5">
        <v>0.6</v>
      </c>
      <c r="AJ40" s="11">
        <f t="shared" si="1"/>
        <v>219</v>
      </c>
    </row>
    <row r="41" spans="2:36" ht="41.4" x14ac:dyDescent="0.3">
      <c r="B41" s="22" t="s">
        <v>62</v>
      </c>
      <c r="C41" s="108" t="s">
        <v>63</v>
      </c>
      <c r="D41" s="22" t="s">
        <v>64</v>
      </c>
      <c r="E41" s="182">
        <v>84</v>
      </c>
      <c r="F41" s="23"/>
      <c r="G41" s="23">
        <f t="shared" si="3"/>
        <v>0</v>
      </c>
      <c r="AI41" s="5">
        <v>0.6</v>
      </c>
      <c r="AJ41" s="11">
        <f t="shared" si="1"/>
        <v>50.4</v>
      </c>
    </row>
    <row r="42" spans="2:36" x14ac:dyDescent="0.3">
      <c r="B42" s="27"/>
      <c r="C42" s="19"/>
      <c r="D42" s="27"/>
      <c r="E42" s="184"/>
      <c r="F42" s="28"/>
      <c r="G42" s="28"/>
      <c r="AI42" s="5">
        <v>0.6</v>
      </c>
      <c r="AJ42" s="11">
        <f t="shared" si="1"/>
        <v>0</v>
      </c>
    </row>
    <row r="43" spans="2:36" x14ac:dyDescent="0.3">
      <c r="B43" s="22"/>
      <c r="C43" s="20" t="s">
        <v>65</v>
      </c>
      <c r="D43" s="22"/>
      <c r="E43" s="182"/>
      <c r="F43" s="23"/>
      <c r="G43" s="23"/>
      <c r="AI43" s="5">
        <v>0.6</v>
      </c>
      <c r="AJ43" s="11">
        <f t="shared" si="1"/>
        <v>0</v>
      </c>
    </row>
    <row r="44" spans="2:36" ht="27.6" x14ac:dyDescent="0.3">
      <c r="B44" s="22" t="s">
        <v>66</v>
      </c>
      <c r="C44" s="22" t="s">
        <v>67</v>
      </c>
      <c r="D44" s="22" t="s">
        <v>48</v>
      </c>
      <c r="E44" s="182">
        <v>39.700000000000003</v>
      </c>
      <c r="F44" s="23"/>
      <c r="G44" s="23">
        <f>F44*E44</f>
        <v>0</v>
      </c>
      <c r="AI44" s="5">
        <v>0.6</v>
      </c>
      <c r="AJ44" s="11">
        <f t="shared" si="1"/>
        <v>23.82</v>
      </c>
    </row>
    <row r="45" spans="2:36" x14ac:dyDescent="0.3">
      <c r="B45" s="22" t="s">
        <v>68</v>
      </c>
      <c r="C45" s="91" t="s">
        <v>69</v>
      </c>
      <c r="D45" s="91" t="s">
        <v>58</v>
      </c>
      <c r="E45" s="187">
        <v>32</v>
      </c>
      <c r="F45" s="89"/>
      <c r="G45" s="23">
        <f t="shared" ref="G45:G46" si="4">F45*E45</f>
        <v>0</v>
      </c>
      <c r="AI45" s="5">
        <v>0.6</v>
      </c>
      <c r="AJ45" s="11">
        <f t="shared" si="1"/>
        <v>19.2</v>
      </c>
    </row>
    <row r="46" spans="2:36" x14ac:dyDescent="0.3">
      <c r="B46" s="22" t="s">
        <v>70</v>
      </c>
      <c r="C46" s="22" t="s">
        <v>71</v>
      </c>
      <c r="D46" s="22" t="s">
        <v>58</v>
      </c>
      <c r="E46" s="182">
        <v>32</v>
      </c>
      <c r="F46" s="23"/>
      <c r="G46" s="23">
        <f t="shared" si="4"/>
        <v>0</v>
      </c>
      <c r="AI46" s="5">
        <v>0.6</v>
      </c>
      <c r="AJ46" s="11">
        <f t="shared" si="1"/>
        <v>19.2</v>
      </c>
    </row>
    <row r="47" spans="2:36" x14ac:dyDescent="0.3">
      <c r="B47" s="22"/>
      <c r="C47" s="22"/>
      <c r="D47" s="22"/>
      <c r="E47" s="182"/>
      <c r="F47" s="23"/>
      <c r="G47" s="23"/>
      <c r="AI47" s="5">
        <v>0.6</v>
      </c>
      <c r="AJ47" s="11">
        <f t="shared" si="1"/>
        <v>0</v>
      </c>
    </row>
    <row r="48" spans="2:36" x14ac:dyDescent="0.3">
      <c r="B48" s="27"/>
      <c r="C48" s="19" t="s">
        <v>72</v>
      </c>
      <c r="D48" s="27"/>
      <c r="E48" s="184"/>
      <c r="F48" s="28"/>
      <c r="G48" s="29">
        <f>SUM(G30:G47)</f>
        <v>0</v>
      </c>
      <c r="AI48" s="5">
        <v>0.6</v>
      </c>
      <c r="AJ48" s="11">
        <f t="shared" si="1"/>
        <v>0</v>
      </c>
    </row>
    <row r="49" spans="2:36" x14ac:dyDescent="0.3">
      <c r="B49" s="27"/>
      <c r="C49" s="27"/>
      <c r="D49" s="27"/>
      <c r="E49" s="184"/>
      <c r="F49" s="28"/>
      <c r="G49" s="28"/>
      <c r="AI49" s="5">
        <v>0.6</v>
      </c>
      <c r="AJ49" s="11">
        <f t="shared" si="1"/>
        <v>0</v>
      </c>
    </row>
    <row r="50" spans="2:36" x14ac:dyDescent="0.3">
      <c r="B50" s="30">
        <v>3</v>
      </c>
      <c r="C50" s="25" t="s">
        <v>73</v>
      </c>
      <c r="D50" s="26"/>
      <c r="E50" s="183"/>
      <c r="F50" s="26"/>
      <c r="G50" s="26"/>
      <c r="AI50" s="5">
        <v>0.6</v>
      </c>
      <c r="AJ50" s="11">
        <f t="shared" si="1"/>
        <v>0</v>
      </c>
    </row>
    <row r="51" spans="2:36" x14ac:dyDescent="0.3">
      <c r="B51" s="20"/>
      <c r="C51" s="20" t="s">
        <v>15</v>
      </c>
      <c r="D51" s="20" t="s">
        <v>4</v>
      </c>
      <c r="E51" s="188" t="s">
        <v>5</v>
      </c>
      <c r="F51" s="21" t="s">
        <v>16</v>
      </c>
      <c r="G51" s="21" t="s">
        <v>7</v>
      </c>
      <c r="AI51" s="5">
        <v>0.6</v>
      </c>
      <c r="AJ51" s="11" t="e">
        <f t="shared" si="1"/>
        <v>#VALUE!</v>
      </c>
    </row>
    <row r="52" spans="2:36" ht="55.2" x14ac:dyDescent="0.3">
      <c r="B52" s="22" t="s">
        <v>18</v>
      </c>
      <c r="C52" s="22" t="s">
        <v>74</v>
      </c>
      <c r="D52" s="22" t="s">
        <v>75</v>
      </c>
      <c r="E52" s="182">
        <v>214</v>
      </c>
      <c r="F52" s="23"/>
      <c r="G52" s="23">
        <f>F52*E52</f>
        <v>0</v>
      </c>
      <c r="AI52" s="5">
        <v>0.6</v>
      </c>
      <c r="AJ52" s="11">
        <f t="shared" si="1"/>
        <v>128.4</v>
      </c>
    </row>
    <row r="53" spans="2:36" x14ac:dyDescent="0.3">
      <c r="B53" s="22"/>
      <c r="C53" s="20"/>
      <c r="D53" s="22"/>
      <c r="E53" s="182"/>
      <c r="F53" s="23"/>
      <c r="G53" s="23"/>
      <c r="AI53" s="5">
        <v>0.6</v>
      </c>
      <c r="AJ53" s="11">
        <f t="shared" si="1"/>
        <v>0</v>
      </c>
    </row>
    <row r="54" spans="2:36" x14ac:dyDescent="0.3">
      <c r="B54" s="22"/>
      <c r="C54" s="20" t="s">
        <v>76</v>
      </c>
      <c r="D54" s="22"/>
      <c r="E54" s="182"/>
      <c r="F54" s="23"/>
      <c r="G54" s="23"/>
      <c r="AI54" s="5">
        <v>0.6</v>
      </c>
      <c r="AJ54" s="11">
        <f t="shared" si="1"/>
        <v>0</v>
      </c>
    </row>
    <row r="55" spans="2:36" ht="55.2" x14ac:dyDescent="0.3">
      <c r="B55" s="22" t="s">
        <v>21</v>
      </c>
      <c r="C55" s="22" t="s">
        <v>77</v>
      </c>
      <c r="D55" s="22" t="s">
        <v>60</v>
      </c>
      <c r="E55" s="182">
        <v>755.96</v>
      </c>
      <c r="F55" s="23"/>
      <c r="G55" s="23">
        <f>F55*E55</f>
        <v>0</v>
      </c>
      <c r="I55" s="11"/>
      <c r="AI55" s="5">
        <v>0.6</v>
      </c>
      <c r="AJ55" s="11">
        <f t="shared" si="1"/>
        <v>453.57600000000002</v>
      </c>
    </row>
    <row r="56" spans="2:36" ht="69" x14ac:dyDescent="0.3">
      <c r="B56" s="22" t="s">
        <v>23</v>
      </c>
      <c r="C56" s="22" t="s">
        <v>78</v>
      </c>
      <c r="D56" s="22" t="s">
        <v>58</v>
      </c>
      <c r="E56" s="182">
        <v>95</v>
      </c>
      <c r="F56" s="23"/>
      <c r="G56" s="23">
        <f>F56*E56</f>
        <v>0</v>
      </c>
      <c r="AI56" s="5">
        <v>0.6</v>
      </c>
      <c r="AJ56" s="11">
        <f t="shared" si="1"/>
        <v>57</v>
      </c>
    </row>
    <row r="57" spans="2:36" ht="15" x14ac:dyDescent="0.3">
      <c r="B57" s="31"/>
      <c r="C57" s="15" t="s">
        <v>79</v>
      </c>
      <c r="D57" s="32"/>
      <c r="E57" s="189"/>
      <c r="F57" s="32"/>
      <c r="G57" s="33"/>
      <c r="AJ57" s="11"/>
    </row>
    <row r="58" spans="2:36" ht="30" x14ac:dyDescent="0.3">
      <c r="B58" s="31"/>
      <c r="C58" s="15" t="s">
        <v>80</v>
      </c>
      <c r="D58" s="32"/>
      <c r="E58" s="189"/>
      <c r="F58" s="32"/>
      <c r="G58" s="33"/>
      <c r="AJ58" s="11"/>
    </row>
    <row r="59" spans="2:36" ht="15" x14ac:dyDescent="0.3">
      <c r="B59" s="34" t="s">
        <v>25</v>
      </c>
      <c r="C59" s="16" t="s">
        <v>81</v>
      </c>
      <c r="D59" s="35" t="s">
        <v>64</v>
      </c>
      <c r="E59" s="190">
        <v>24</v>
      </c>
      <c r="F59" s="36"/>
      <c r="G59" s="37">
        <f>E59*F59</f>
        <v>0</v>
      </c>
      <c r="AJ59" s="11"/>
    </row>
    <row r="60" spans="2:36" ht="15" x14ac:dyDescent="0.3">
      <c r="B60" s="34"/>
      <c r="C60" s="16"/>
      <c r="D60" s="35"/>
      <c r="E60" s="190"/>
      <c r="F60" s="36"/>
      <c r="G60" s="37"/>
      <c r="AJ60" s="11"/>
    </row>
    <row r="61" spans="2:36" ht="60" x14ac:dyDescent="0.3">
      <c r="B61" s="34"/>
      <c r="C61" s="17" t="s">
        <v>82</v>
      </c>
      <c r="D61" s="35"/>
      <c r="E61" s="190"/>
      <c r="F61" s="36"/>
      <c r="G61" s="37"/>
      <c r="AI61" s="5">
        <v>0.6</v>
      </c>
      <c r="AJ61" s="11">
        <f>AI61*E61</f>
        <v>0</v>
      </c>
    </row>
    <row r="62" spans="2:36" ht="15" x14ac:dyDescent="0.3">
      <c r="B62" s="34" t="s">
        <v>27</v>
      </c>
      <c r="C62" s="16" t="s">
        <v>83</v>
      </c>
      <c r="D62" s="5" t="s">
        <v>84</v>
      </c>
      <c r="E62" s="191">
        <v>1244</v>
      </c>
      <c r="F62" s="36"/>
      <c r="G62" s="37">
        <f>(E62*F62)</f>
        <v>0</v>
      </c>
      <c r="AJ62" s="11"/>
    </row>
    <row r="63" spans="2:36" ht="15" x14ac:dyDescent="0.3">
      <c r="B63" s="34" t="s">
        <v>30</v>
      </c>
      <c r="C63" s="16" t="s">
        <v>85</v>
      </c>
      <c r="D63" s="5" t="s">
        <v>84</v>
      </c>
      <c r="E63" s="191">
        <v>356</v>
      </c>
      <c r="F63" s="36"/>
      <c r="G63" s="37">
        <f>(E63*F63)</f>
        <v>0</v>
      </c>
      <c r="AJ63" s="11"/>
    </row>
    <row r="64" spans="2:36" ht="15" x14ac:dyDescent="0.3">
      <c r="B64" s="34"/>
      <c r="C64" s="16"/>
      <c r="D64" s="38"/>
      <c r="E64" s="190"/>
      <c r="F64" s="36"/>
      <c r="G64" s="39"/>
      <c r="AJ64" s="11"/>
    </row>
    <row r="65" spans="2:36" ht="15" x14ac:dyDescent="0.3">
      <c r="B65" s="34"/>
      <c r="C65" s="17" t="s">
        <v>86</v>
      </c>
      <c r="D65" s="38"/>
      <c r="E65" s="190"/>
      <c r="F65" s="36"/>
      <c r="G65" s="39"/>
      <c r="AI65" s="5">
        <v>0.6</v>
      </c>
      <c r="AJ65" s="11">
        <f>AI65*E65</f>
        <v>0</v>
      </c>
    </row>
    <row r="66" spans="2:36" ht="15" x14ac:dyDescent="0.3">
      <c r="B66" s="34"/>
      <c r="C66" s="17" t="s">
        <v>87</v>
      </c>
      <c r="D66" s="40"/>
      <c r="E66" s="192"/>
      <c r="F66" s="36"/>
      <c r="G66" s="39"/>
      <c r="AI66" s="5">
        <v>0.6</v>
      </c>
      <c r="AJ66" s="11">
        <f>AI66*E66</f>
        <v>0</v>
      </c>
    </row>
    <row r="67" spans="2:36" ht="45" x14ac:dyDescent="0.3">
      <c r="B67" s="239" t="s">
        <v>33</v>
      </c>
      <c r="C67" s="240" t="s">
        <v>88</v>
      </c>
      <c r="D67" s="246" t="s">
        <v>60</v>
      </c>
      <c r="E67" s="247">
        <v>210</v>
      </c>
      <c r="F67" s="243"/>
      <c r="G67" s="249">
        <f>(E67*F67)</f>
        <v>0</v>
      </c>
      <c r="AI67" s="5">
        <v>0.6</v>
      </c>
      <c r="AJ67" s="11" t="e">
        <f>AI67*#REF!</f>
        <v>#REF!</v>
      </c>
    </row>
    <row r="68" spans="2:36" s="2" customFormat="1" ht="41.4" x14ac:dyDescent="0.3">
      <c r="B68" s="223" t="s">
        <v>36</v>
      </c>
      <c r="C68" s="223" t="s">
        <v>89</v>
      </c>
      <c r="D68" s="233" t="s">
        <v>9</v>
      </c>
      <c r="E68" s="282">
        <v>15</v>
      </c>
      <c r="F68" s="234"/>
      <c r="G68" s="227">
        <f t="shared" ref="G68" si="5">E68*F68</f>
        <v>0</v>
      </c>
    </row>
    <row r="69" spans="2:36" ht="15" x14ac:dyDescent="0.3">
      <c r="B69" s="239"/>
      <c r="C69" s="240"/>
      <c r="D69" s="248"/>
      <c r="E69" s="242"/>
      <c r="F69" s="243"/>
      <c r="G69" s="249"/>
      <c r="AI69" s="5">
        <v>0.6</v>
      </c>
      <c r="AJ69" s="11">
        <f t="shared" ref="AJ69:AJ77" si="6">AI69*E69</f>
        <v>0</v>
      </c>
    </row>
    <row r="70" spans="2:36" s="2" customFormat="1" ht="27.6" x14ac:dyDescent="0.3">
      <c r="B70" s="19"/>
      <c r="C70" s="19" t="s">
        <v>90</v>
      </c>
      <c r="D70" s="19"/>
      <c r="E70" s="193"/>
      <c r="F70" s="29"/>
      <c r="G70" s="29">
        <f>SUM(G52:G69)</f>
        <v>0</v>
      </c>
      <c r="AI70" s="5">
        <v>0.6</v>
      </c>
      <c r="AJ70" s="11">
        <f t="shared" si="6"/>
        <v>0</v>
      </c>
    </row>
    <row r="71" spans="2:36" x14ac:dyDescent="0.3">
      <c r="B71" s="27"/>
      <c r="C71" s="27"/>
      <c r="D71" s="27"/>
      <c r="E71" s="184"/>
      <c r="F71" s="28"/>
      <c r="G71" s="28"/>
      <c r="AI71" s="5">
        <v>0.6</v>
      </c>
      <c r="AJ71" s="11">
        <f t="shared" si="6"/>
        <v>0</v>
      </c>
    </row>
    <row r="72" spans="2:36" ht="15" x14ac:dyDescent="0.3">
      <c r="B72" s="30">
        <v>4</v>
      </c>
      <c r="C72" s="41" t="s">
        <v>91</v>
      </c>
      <c r="D72" s="30"/>
      <c r="E72" s="183"/>
      <c r="F72" s="26"/>
      <c r="G72" s="26"/>
      <c r="AI72" s="5">
        <v>0.6</v>
      </c>
      <c r="AJ72" s="11">
        <f t="shared" si="6"/>
        <v>0</v>
      </c>
    </row>
    <row r="73" spans="2:36" x14ac:dyDescent="0.3">
      <c r="B73" s="27"/>
      <c r="C73" s="27" t="s">
        <v>92</v>
      </c>
      <c r="D73" s="27"/>
      <c r="E73" s="184"/>
      <c r="F73" s="28"/>
      <c r="G73" s="28"/>
      <c r="AI73" s="5">
        <v>0.6</v>
      </c>
      <c r="AJ73" s="11">
        <f t="shared" si="6"/>
        <v>0</v>
      </c>
    </row>
    <row r="74" spans="2:36" x14ac:dyDescent="0.3">
      <c r="B74" s="22"/>
      <c r="C74" s="22"/>
      <c r="D74" s="22"/>
      <c r="E74" s="182"/>
      <c r="F74" s="23"/>
      <c r="G74" s="23"/>
      <c r="AI74" s="5">
        <v>0.6</v>
      </c>
      <c r="AJ74" s="11">
        <f t="shared" si="6"/>
        <v>0</v>
      </c>
    </row>
    <row r="75" spans="2:36" s="6" customFormat="1" ht="372.6" x14ac:dyDescent="0.3">
      <c r="B75" s="42" t="s">
        <v>18</v>
      </c>
      <c r="C75" s="118" t="s">
        <v>93</v>
      </c>
      <c r="D75" s="42" t="s">
        <v>9</v>
      </c>
      <c r="E75" s="194">
        <v>94</v>
      </c>
      <c r="F75" s="43"/>
      <c r="G75" s="23">
        <f>E75*F75</f>
        <v>0</v>
      </c>
      <c r="I75" s="117"/>
      <c r="AI75" s="5">
        <v>0.6</v>
      </c>
      <c r="AJ75" s="11">
        <f t="shared" si="6"/>
        <v>56.4</v>
      </c>
    </row>
    <row r="76" spans="2:36" s="6" customFormat="1" ht="55.2" x14ac:dyDescent="0.3">
      <c r="B76" s="42" t="s">
        <v>21</v>
      </c>
      <c r="C76" s="91" t="s">
        <v>94</v>
      </c>
      <c r="D76" s="42" t="s">
        <v>58</v>
      </c>
      <c r="E76" s="194">
        <v>700.58</v>
      </c>
      <c r="F76" s="43"/>
      <c r="G76" s="43">
        <f t="shared" ref="G76:G78" si="7">E76*F76</f>
        <v>0</v>
      </c>
      <c r="AI76" s="5">
        <v>0.6</v>
      </c>
      <c r="AJ76" s="11">
        <f t="shared" si="6"/>
        <v>420.34800000000001</v>
      </c>
    </row>
    <row r="77" spans="2:36" s="6" customFormat="1" ht="55.2" x14ac:dyDescent="0.3">
      <c r="B77" s="42" t="s">
        <v>23</v>
      </c>
      <c r="C77" s="91" t="s">
        <v>95</v>
      </c>
      <c r="D77" s="42" t="s">
        <v>75</v>
      </c>
      <c r="E77" s="194">
        <v>44.63</v>
      </c>
      <c r="F77" s="43"/>
      <c r="G77" s="43">
        <f t="shared" si="7"/>
        <v>0</v>
      </c>
      <c r="AI77" s="5">
        <v>0.6</v>
      </c>
      <c r="AJ77" s="11">
        <f t="shared" si="6"/>
        <v>26.778000000000002</v>
      </c>
    </row>
    <row r="78" spans="2:36" s="6" customFormat="1" x14ac:dyDescent="0.3">
      <c r="B78" s="92" t="s">
        <v>25</v>
      </c>
      <c r="C78" s="91" t="s">
        <v>96</v>
      </c>
      <c r="D78" s="6" t="s">
        <v>97</v>
      </c>
      <c r="E78" s="195">
        <v>93</v>
      </c>
      <c r="F78" s="43"/>
      <c r="G78" s="43">
        <f t="shared" si="7"/>
        <v>0</v>
      </c>
      <c r="AI78" s="5"/>
      <c r="AJ78" s="11"/>
    </row>
    <row r="79" spans="2:36" s="6" customFormat="1" ht="55.2" x14ac:dyDescent="0.3">
      <c r="B79" s="42" t="s">
        <v>27</v>
      </c>
      <c r="C79" s="22" t="s">
        <v>98</v>
      </c>
      <c r="D79" s="42" t="s">
        <v>58</v>
      </c>
      <c r="E79" s="194">
        <v>63.16</v>
      </c>
      <c r="F79" s="43"/>
      <c r="G79" s="43">
        <f t="shared" ref="G79" si="8">E79*F79</f>
        <v>0</v>
      </c>
      <c r="AI79" s="5">
        <v>0.6</v>
      </c>
      <c r="AJ79" s="11">
        <f>AI79*E79</f>
        <v>37.895999999999994</v>
      </c>
    </row>
    <row r="80" spans="2:36" s="6" customFormat="1" x14ac:dyDescent="0.3">
      <c r="B80" s="42"/>
      <c r="C80" s="22"/>
      <c r="D80" s="42"/>
      <c r="E80" s="194"/>
      <c r="F80" s="43"/>
      <c r="G80" s="43"/>
      <c r="AI80" s="5">
        <v>0.6</v>
      </c>
      <c r="AJ80" s="11">
        <f>AI80*E80</f>
        <v>0</v>
      </c>
    </row>
    <row r="81" spans="2:36" ht="55.2" x14ac:dyDescent="0.3">
      <c r="B81" s="22" t="s">
        <v>30</v>
      </c>
      <c r="C81" s="22" t="s">
        <v>99</v>
      </c>
      <c r="D81" s="22" t="s">
        <v>58</v>
      </c>
      <c r="E81" s="182">
        <v>28.8</v>
      </c>
      <c r="F81" s="23"/>
      <c r="G81" s="43">
        <f t="shared" ref="G81" si="9">E81*F81</f>
        <v>0</v>
      </c>
      <c r="AI81" s="5">
        <v>0.6</v>
      </c>
      <c r="AJ81" s="11">
        <f>AI81*E81</f>
        <v>17.28</v>
      </c>
    </row>
    <row r="82" spans="2:36" s="6" customFormat="1" ht="55.2" x14ac:dyDescent="0.3">
      <c r="B82" s="92" t="s">
        <v>33</v>
      </c>
      <c r="C82" s="109" t="s">
        <v>100</v>
      </c>
      <c r="D82" s="42" t="s">
        <v>48</v>
      </c>
      <c r="E82" s="182">
        <v>397.14</v>
      </c>
      <c r="F82" s="43"/>
      <c r="G82" s="43">
        <f t="shared" ref="G82" si="10">E82*F82</f>
        <v>0</v>
      </c>
      <c r="AI82" s="5"/>
      <c r="AJ82" s="11"/>
    </row>
    <row r="83" spans="2:36" s="6" customFormat="1" x14ac:dyDescent="0.3">
      <c r="B83" s="42"/>
      <c r="C83" s="22"/>
      <c r="D83" s="42"/>
      <c r="E83" s="194"/>
      <c r="F83" s="43"/>
      <c r="G83" s="43"/>
      <c r="AI83" s="5">
        <v>0.6</v>
      </c>
      <c r="AJ83" s="11">
        <f t="shared" ref="AJ83:AJ127" si="11">AI83*E83</f>
        <v>0</v>
      </c>
    </row>
    <row r="84" spans="2:36" s="6" customFormat="1" x14ac:dyDescent="0.3">
      <c r="B84" s="42"/>
      <c r="C84" s="96" t="s">
        <v>101</v>
      </c>
      <c r="D84" s="42"/>
      <c r="E84" s="194"/>
      <c r="F84" s="43"/>
      <c r="G84" s="43"/>
      <c r="AI84" s="5">
        <v>0.6</v>
      </c>
      <c r="AJ84" s="11">
        <f t="shared" si="11"/>
        <v>0</v>
      </c>
    </row>
    <row r="85" spans="2:36" s="6" customFormat="1" ht="69" x14ac:dyDescent="0.3">
      <c r="B85" s="42" t="s">
        <v>36</v>
      </c>
      <c r="C85" s="107" t="s">
        <v>102</v>
      </c>
      <c r="D85" s="42" t="s">
        <v>75</v>
      </c>
      <c r="E85" s="194">
        <v>177.3</v>
      </c>
      <c r="F85" s="43"/>
      <c r="G85" s="43">
        <f t="shared" ref="G85:G86" si="12">E85*F85</f>
        <v>0</v>
      </c>
      <c r="AI85" s="5">
        <v>0.6</v>
      </c>
      <c r="AJ85" s="11">
        <f t="shared" si="11"/>
        <v>106.38000000000001</v>
      </c>
    </row>
    <row r="86" spans="2:36" s="6" customFormat="1" ht="96.6" x14ac:dyDescent="0.3">
      <c r="B86" s="42" t="s">
        <v>39</v>
      </c>
      <c r="C86" s="107" t="s">
        <v>103</v>
      </c>
      <c r="D86" s="42" t="s">
        <v>9</v>
      </c>
      <c r="E86" s="194">
        <v>4</v>
      </c>
      <c r="F86" s="43"/>
      <c r="G86" s="43">
        <f t="shared" si="12"/>
        <v>0</v>
      </c>
      <c r="AI86" s="5">
        <v>0.6</v>
      </c>
      <c r="AJ86" s="11">
        <f t="shared" si="11"/>
        <v>2.4</v>
      </c>
    </row>
    <row r="87" spans="2:36" x14ac:dyDescent="0.3">
      <c r="B87" s="27"/>
      <c r="C87" s="27"/>
      <c r="D87" s="27"/>
      <c r="E87" s="184"/>
      <c r="F87" s="28"/>
      <c r="G87" s="28"/>
      <c r="AI87" s="5">
        <v>0.6</v>
      </c>
      <c r="AJ87" s="11">
        <f t="shared" si="11"/>
        <v>0</v>
      </c>
    </row>
    <row r="88" spans="2:36" s="2" customFormat="1" ht="27.6" x14ac:dyDescent="0.3">
      <c r="B88" s="19"/>
      <c r="C88" s="19" t="s">
        <v>104</v>
      </c>
      <c r="D88" s="19"/>
      <c r="E88" s="193"/>
      <c r="F88" s="29"/>
      <c r="G88" s="29">
        <f>SUM(G75:G87)</f>
        <v>0</v>
      </c>
      <c r="AI88" s="5">
        <v>0.6</v>
      </c>
      <c r="AJ88" s="11">
        <f t="shared" si="11"/>
        <v>0</v>
      </c>
    </row>
    <row r="89" spans="2:36" x14ac:dyDescent="0.3">
      <c r="B89" s="27"/>
      <c r="C89" s="27"/>
      <c r="D89" s="27"/>
      <c r="E89" s="196"/>
      <c r="F89" s="44"/>
      <c r="G89" s="44"/>
      <c r="AI89" s="5">
        <v>0.6</v>
      </c>
      <c r="AJ89" s="11">
        <f t="shared" si="11"/>
        <v>0</v>
      </c>
    </row>
    <row r="90" spans="2:36" x14ac:dyDescent="0.3">
      <c r="B90" s="30">
        <v>5</v>
      </c>
      <c r="C90" s="25" t="s">
        <v>105</v>
      </c>
      <c r="D90" s="26"/>
      <c r="E90" s="183"/>
      <c r="F90" s="26"/>
      <c r="G90" s="26"/>
      <c r="AI90" s="5">
        <v>0.6</v>
      </c>
      <c r="AJ90" s="11">
        <f t="shared" si="11"/>
        <v>0</v>
      </c>
    </row>
    <row r="91" spans="2:36" ht="27.6" x14ac:dyDescent="0.3">
      <c r="B91" s="20" t="s">
        <v>14</v>
      </c>
      <c r="C91" s="20" t="s">
        <v>15</v>
      </c>
      <c r="D91" s="20" t="s">
        <v>4</v>
      </c>
      <c r="E91" s="188" t="s">
        <v>5</v>
      </c>
      <c r="F91" s="21" t="s">
        <v>16</v>
      </c>
      <c r="G91" s="21" t="s">
        <v>7</v>
      </c>
      <c r="AI91" s="5">
        <v>0.6</v>
      </c>
      <c r="AJ91" s="11" t="e">
        <f t="shared" si="11"/>
        <v>#VALUE!</v>
      </c>
    </row>
    <row r="92" spans="2:36" x14ac:dyDescent="0.3">
      <c r="B92" s="22"/>
      <c r="C92" s="20" t="s">
        <v>106</v>
      </c>
      <c r="D92" s="42"/>
      <c r="E92" s="182"/>
      <c r="F92" s="23"/>
      <c r="G92" s="23"/>
      <c r="AI92" s="5">
        <v>0.6</v>
      </c>
      <c r="AJ92" s="11">
        <f t="shared" si="11"/>
        <v>0</v>
      </c>
    </row>
    <row r="93" spans="2:36" ht="55.2" x14ac:dyDescent="0.3">
      <c r="B93" s="22" t="s">
        <v>18</v>
      </c>
      <c r="C93" s="107" t="s">
        <v>107</v>
      </c>
      <c r="D93" s="42" t="s">
        <v>58</v>
      </c>
      <c r="E93" s="182">
        <v>91.87</v>
      </c>
      <c r="F93" s="23"/>
      <c r="G93" s="23">
        <f>E93*F93</f>
        <v>0</v>
      </c>
      <c r="AI93" s="5">
        <v>0.6</v>
      </c>
      <c r="AJ93" s="11">
        <f t="shared" si="11"/>
        <v>55.122</v>
      </c>
    </row>
    <row r="94" spans="2:36" ht="41.4" x14ac:dyDescent="0.3">
      <c r="B94" s="22" t="s">
        <v>21</v>
      </c>
      <c r="C94" s="22" t="s">
        <v>108</v>
      </c>
      <c r="D94" s="42" t="s">
        <v>58</v>
      </c>
      <c r="E94" s="182">
        <v>130</v>
      </c>
      <c r="F94" s="23"/>
      <c r="G94" s="23">
        <f t="shared" ref="G94:G111" si="13">E94*F94</f>
        <v>0</v>
      </c>
      <c r="AI94" s="5">
        <v>0.6</v>
      </c>
      <c r="AJ94" s="11">
        <f t="shared" si="11"/>
        <v>78</v>
      </c>
    </row>
    <row r="95" spans="2:36" ht="41.4" x14ac:dyDescent="0.3">
      <c r="B95" s="22" t="s">
        <v>23</v>
      </c>
      <c r="C95" s="22" t="s">
        <v>109</v>
      </c>
      <c r="D95" s="42" t="s">
        <v>58</v>
      </c>
      <c r="E95" s="182">
        <v>83.16</v>
      </c>
      <c r="F95" s="23"/>
      <c r="G95" s="23">
        <f t="shared" si="13"/>
        <v>0</v>
      </c>
      <c r="AI95" s="5">
        <v>0.6</v>
      </c>
      <c r="AJ95" s="11">
        <f t="shared" si="11"/>
        <v>49.895999999999994</v>
      </c>
    </row>
    <row r="96" spans="2:36" x14ac:dyDescent="0.3">
      <c r="B96" s="22"/>
      <c r="C96" s="22"/>
      <c r="D96" s="42"/>
      <c r="E96" s="182"/>
      <c r="F96" s="23"/>
      <c r="G96" s="23">
        <f t="shared" si="13"/>
        <v>0</v>
      </c>
      <c r="AI96" s="5">
        <v>0.6</v>
      </c>
      <c r="AJ96" s="11">
        <f t="shared" si="11"/>
        <v>0</v>
      </c>
    </row>
    <row r="97" spans="2:36" x14ac:dyDescent="0.3">
      <c r="B97" s="22"/>
      <c r="C97" s="20" t="s">
        <v>110</v>
      </c>
      <c r="D97" s="42"/>
      <c r="E97" s="182"/>
      <c r="F97" s="23"/>
      <c r="G97" s="23">
        <f t="shared" si="13"/>
        <v>0</v>
      </c>
      <c r="AI97" s="5">
        <v>0.6</v>
      </c>
      <c r="AJ97" s="11">
        <f t="shared" si="11"/>
        <v>0</v>
      </c>
    </row>
    <row r="98" spans="2:36" ht="27.6" x14ac:dyDescent="0.3">
      <c r="B98" s="22" t="s">
        <v>25</v>
      </c>
      <c r="C98" s="22" t="s">
        <v>111</v>
      </c>
      <c r="D98" s="42" t="s">
        <v>58</v>
      </c>
      <c r="E98" s="182">
        <v>784.99</v>
      </c>
      <c r="F98" s="23"/>
      <c r="G98" s="23">
        <f t="shared" si="13"/>
        <v>0</v>
      </c>
      <c r="AI98" s="5">
        <v>0.6</v>
      </c>
      <c r="AJ98" s="11">
        <f t="shared" si="11"/>
        <v>470.99399999999997</v>
      </c>
    </row>
    <row r="99" spans="2:36" x14ac:dyDescent="0.3">
      <c r="B99" s="22"/>
      <c r="C99" s="22"/>
      <c r="D99" s="42"/>
      <c r="E99" s="182"/>
      <c r="F99" s="23"/>
      <c r="G99" s="23">
        <f t="shared" si="13"/>
        <v>0</v>
      </c>
      <c r="AI99" s="5">
        <v>0.6</v>
      </c>
      <c r="AJ99" s="11">
        <f t="shared" si="11"/>
        <v>0</v>
      </c>
    </row>
    <row r="100" spans="2:36" x14ac:dyDescent="0.3">
      <c r="B100" s="22"/>
      <c r="C100" s="20" t="s">
        <v>112</v>
      </c>
      <c r="D100" s="42"/>
      <c r="E100" s="182"/>
      <c r="F100" s="23"/>
      <c r="G100" s="23">
        <f t="shared" si="13"/>
        <v>0</v>
      </c>
      <c r="AI100" s="5">
        <v>0.6</v>
      </c>
      <c r="AJ100" s="11">
        <f t="shared" si="11"/>
        <v>0</v>
      </c>
    </row>
    <row r="101" spans="2:36" ht="27.6" x14ac:dyDescent="0.3">
      <c r="B101" s="22" t="s">
        <v>27</v>
      </c>
      <c r="C101" s="91" t="s">
        <v>113</v>
      </c>
      <c r="D101" s="42" t="s">
        <v>58</v>
      </c>
      <c r="E101" s="182">
        <v>397.14</v>
      </c>
      <c r="F101" s="23"/>
      <c r="G101" s="23">
        <f t="shared" si="13"/>
        <v>0</v>
      </c>
      <c r="AI101" s="5">
        <v>0.6</v>
      </c>
      <c r="AJ101" s="11">
        <f t="shared" si="11"/>
        <v>238.28399999999999</v>
      </c>
    </row>
    <row r="102" spans="2:36" x14ac:dyDescent="0.3">
      <c r="B102" s="22"/>
      <c r="C102" s="22"/>
      <c r="D102" s="42"/>
      <c r="E102" s="182"/>
      <c r="F102" s="23"/>
      <c r="G102" s="23">
        <f t="shared" si="13"/>
        <v>0</v>
      </c>
      <c r="AI102" s="5">
        <v>0.6</v>
      </c>
      <c r="AJ102" s="11">
        <f t="shared" si="11"/>
        <v>0</v>
      </c>
    </row>
    <row r="103" spans="2:36" x14ac:dyDescent="0.3">
      <c r="B103" s="22"/>
      <c r="C103" s="20" t="s">
        <v>114</v>
      </c>
      <c r="D103" s="42"/>
      <c r="E103" s="182"/>
      <c r="F103" s="23"/>
      <c r="G103" s="23">
        <f t="shared" si="13"/>
        <v>0</v>
      </c>
      <c r="AI103" s="5">
        <v>0.6</v>
      </c>
      <c r="AJ103" s="11">
        <f t="shared" si="11"/>
        <v>0</v>
      </c>
    </row>
    <row r="104" spans="2:36" x14ac:dyDescent="0.3">
      <c r="B104" s="22"/>
      <c r="C104" s="20" t="s">
        <v>115</v>
      </c>
      <c r="D104" s="42"/>
      <c r="E104" s="182"/>
      <c r="F104" s="23"/>
      <c r="G104" s="23">
        <f t="shared" si="13"/>
        <v>0</v>
      </c>
      <c r="AI104" s="5">
        <v>0.6</v>
      </c>
      <c r="AJ104" s="11">
        <f t="shared" si="11"/>
        <v>0</v>
      </c>
    </row>
    <row r="105" spans="2:36" ht="27.6" x14ac:dyDescent="0.3">
      <c r="B105" s="22" t="s">
        <v>30</v>
      </c>
      <c r="C105" s="22" t="s">
        <v>116</v>
      </c>
      <c r="D105" s="42" t="s">
        <v>58</v>
      </c>
      <c r="E105" s="182">
        <v>436.25</v>
      </c>
      <c r="F105" s="23"/>
      <c r="G105" s="23">
        <f t="shared" si="13"/>
        <v>0</v>
      </c>
      <c r="AI105" s="5">
        <v>0.6</v>
      </c>
      <c r="AJ105" s="11">
        <f t="shared" si="11"/>
        <v>261.75</v>
      </c>
    </row>
    <row r="106" spans="2:36" ht="55.2" x14ac:dyDescent="0.3">
      <c r="B106" s="22" t="s">
        <v>33</v>
      </c>
      <c r="C106" s="20" t="s">
        <v>117</v>
      </c>
      <c r="D106" s="42" t="s">
        <v>58</v>
      </c>
      <c r="E106" s="182">
        <v>83.16</v>
      </c>
      <c r="F106" s="23"/>
      <c r="G106" s="23">
        <f t="shared" si="13"/>
        <v>0</v>
      </c>
      <c r="AI106" s="5">
        <v>0.6</v>
      </c>
      <c r="AJ106" s="11">
        <f t="shared" si="11"/>
        <v>49.895999999999994</v>
      </c>
    </row>
    <row r="107" spans="2:36" x14ac:dyDescent="0.3">
      <c r="B107" s="22"/>
      <c r="C107" s="22"/>
      <c r="D107" s="42"/>
      <c r="E107" s="182"/>
      <c r="F107" s="23"/>
      <c r="G107" s="23">
        <f t="shared" si="13"/>
        <v>0</v>
      </c>
      <c r="AI107" s="5">
        <v>0.6</v>
      </c>
      <c r="AJ107" s="11">
        <f t="shared" si="11"/>
        <v>0</v>
      </c>
    </row>
    <row r="108" spans="2:36" x14ac:dyDescent="0.3">
      <c r="B108" s="22"/>
      <c r="C108" s="20" t="s">
        <v>118</v>
      </c>
      <c r="D108" s="42"/>
      <c r="E108" s="182"/>
      <c r="F108" s="23"/>
      <c r="G108" s="23">
        <f t="shared" si="13"/>
        <v>0</v>
      </c>
      <c r="AI108" s="5">
        <v>0.6</v>
      </c>
      <c r="AJ108" s="11">
        <f t="shared" si="11"/>
        <v>0</v>
      </c>
    </row>
    <row r="109" spans="2:36" x14ac:dyDescent="0.3">
      <c r="B109" s="22" t="s">
        <v>36</v>
      </c>
      <c r="C109" s="22" t="s">
        <v>119</v>
      </c>
      <c r="D109" s="42" t="s">
        <v>58</v>
      </c>
      <c r="E109" s="182">
        <v>784.99</v>
      </c>
      <c r="F109" s="23"/>
      <c r="G109" s="23">
        <f t="shared" si="13"/>
        <v>0</v>
      </c>
      <c r="AI109" s="5">
        <v>0.6</v>
      </c>
      <c r="AJ109" s="11">
        <f t="shared" si="11"/>
        <v>470.99399999999997</v>
      </c>
    </row>
    <row r="110" spans="2:36" x14ac:dyDescent="0.3">
      <c r="B110" s="22" t="s">
        <v>39</v>
      </c>
      <c r="C110" s="22" t="s">
        <v>120</v>
      </c>
      <c r="D110" s="42" t="s">
        <v>58</v>
      </c>
      <c r="E110" s="182">
        <v>341.7</v>
      </c>
      <c r="F110" s="23"/>
      <c r="G110" s="23">
        <f t="shared" si="13"/>
        <v>0</v>
      </c>
      <c r="AI110" s="5">
        <v>0.6</v>
      </c>
      <c r="AJ110" s="11">
        <f t="shared" si="11"/>
        <v>205.01999999999998</v>
      </c>
    </row>
    <row r="111" spans="2:36" x14ac:dyDescent="0.3">
      <c r="B111" s="22" t="s">
        <v>62</v>
      </c>
      <c r="C111" s="22" t="s">
        <v>121</v>
      </c>
      <c r="D111" s="42" t="s">
        <v>58</v>
      </c>
      <c r="E111" s="182">
        <v>44.63</v>
      </c>
      <c r="F111" s="23"/>
      <c r="G111" s="23">
        <f t="shared" si="13"/>
        <v>0</v>
      </c>
      <c r="AI111" s="5">
        <v>0.6</v>
      </c>
      <c r="AJ111" s="11">
        <f t="shared" si="11"/>
        <v>26.778000000000002</v>
      </c>
    </row>
    <row r="112" spans="2:36" x14ac:dyDescent="0.3">
      <c r="B112" s="27"/>
      <c r="C112" s="27"/>
      <c r="D112" s="45"/>
      <c r="E112" s="184"/>
      <c r="F112" s="28"/>
      <c r="G112" s="28"/>
      <c r="AI112" s="5">
        <v>0.6</v>
      </c>
      <c r="AJ112" s="11">
        <f t="shared" si="11"/>
        <v>0</v>
      </c>
    </row>
    <row r="113" spans="2:36" s="2" customFormat="1" x14ac:dyDescent="0.3">
      <c r="B113" s="19"/>
      <c r="C113" s="19" t="s">
        <v>122</v>
      </c>
      <c r="D113" s="46"/>
      <c r="E113" s="193"/>
      <c r="F113" s="29"/>
      <c r="G113" s="29">
        <f>SUM(G93:G112)</f>
        <v>0</v>
      </c>
      <c r="AI113" s="5">
        <v>0.6</v>
      </c>
      <c r="AJ113" s="11">
        <f t="shared" si="11"/>
        <v>0</v>
      </c>
    </row>
    <row r="114" spans="2:36" x14ac:dyDescent="0.3">
      <c r="B114" s="27"/>
      <c r="C114" s="27"/>
      <c r="D114" s="27"/>
      <c r="E114" s="184"/>
      <c r="F114" s="28"/>
      <c r="G114" s="28"/>
      <c r="AI114" s="5">
        <v>0.6</v>
      </c>
      <c r="AJ114" s="11">
        <f t="shared" si="11"/>
        <v>0</v>
      </c>
    </row>
    <row r="115" spans="2:36" x14ac:dyDescent="0.3">
      <c r="B115" s="30">
        <v>6</v>
      </c>
      <c r="C115" s="25" t="s">
        <v>123</v>
      </c>
      <c r="D115" s="26"/>
      <c r="E115" s="183"/>
      <c r="F115" s="26"/>
      <c r="G115" s="26"/>
      <c r="AI115" s="5">
        <v>0.6</v>
      </c>
      <c r="AJ115" s="11">
        <f t="shared" si="11"/>
        <v>0</v>
      </c>
    </row>
    <row r="116" spans="2:36" ht="27.6" x14ac:dyDescent="0.3">
      <c r="B116" s="20" t="s">
        <v>14</v>
      </c>
      <c r="C116" s="20" t="s">
        <v>15</v>
      </c>
      <c r="D116" s="20" t="s">
        <v>4</v>
      </c>
      <c r="E116" s="188" t="s">
        <v>5</v>
      </c>
      <c r="F116" s="21" t="s">
        <v>16</v>
      </c>
      <c r="G116" s="21" t="s">
        <v>7</v>
      </c>
      <c r="AI116" s="5">
        <v>0.6</v>
      </c>
      <c r="AJ116" s="11" t="e">
        <f t="shared" si="11"/>
        <v>#VALUE!</v>
      </c>
    </row>
    <row r="117" spans="2:36" ht="82.8" x14ac:dyDescent="0.3">
      <c r="B117" s="22"/>
      <c r="C117" s="20" t="s">
        <v>124</v>
      </c>
      <c r="D117" s="22"/>
      <c r="E117" s="182"/>
      <c r="F117" s="23"/>
      <c r="G117" s="23"/>
      <c r="AI117" s="5">
        <v>0.6</v>
      </c>
      <c r="AJ117" s="11">
        <f t="shared" si="11"/>
        <v>0</v>
      </c>
    </row>
    <row r="118" spans="2:36" ht="82.8" x14ac:dyDescent="0.3">
      <c r="B118" s="22" t="s">
        <v>18</v>
      </c>
      <c r="C118" s="22" t="s">
        <v>125</v>
      </c>
      <c r="D118" s="22" t="s">
        <v>126</v>
      </c>
      <c r="E118" s="182">
        <v>1</v>
      </c>
      <c r="F118" s="23"/>
      <c r="G118" s="23">
        <f>E118*F118</f>
        <v>0</v>
      </c>
      <c r="AI118" s="5">
        <v>0.6</v>
      </c>
      <c r="AJ118" s="11">
        <f t="shared" si="11"/>
        <v>0.6</v>
      </c>
    </row>
    <row r="119" spans="2:36" x14ac:dyDescent="0.3">
      <c r="B119" s="27"/>
      <c r="C119" s="27"/>
      <c r="D119" s="27"/>
      <c r="E119" s="184"/>
      <c r="F119" s="28"/>
      <c r="G119" s="28"/>
      <c r="AI119" s="5">
        <v>0.6</v>
      </c>
      <c r="AJ119" s="11">
        <f t="shared" si="11"/>
        <v>0</v>
      </c>
    </row>
    <row r="120" spans="2:36" s="2" customFormat="1" ht="27.6" x14ac:dyDescent="0.3">
      <c r="B120" s="19"/>
      <c r="C120" s="19" t="s">
        <v>127</v>
      </c>
      <c r="D120" s="19"/>
      <c r="E120" s="193"/>
      <c r="F120" s="29"/>
      <c r="G120" s="29">
        <f>SUM(G118:G119)</f>
        <v>0</v>
      </c>
      <c r="AI120" s="5">
        <v>0.6</v>
      </c>
      <c r="AJ120" s="11">
        <f t="shared" si="11"/>
        <v>0</v>
      </c>
    </row>
    <row r="121" spans="2:36" x14ac:dyDescent="0.3">
      <c r="B121" s="27"/>
      <c r="C121" s="27"/>
      <c r="D121" s="27"/>
      <c r="E121" s="196"/>
      <c r="F121" s="44"/>
      <c r="G121" s="44"/>
      <c r="AI121" s="5">
        <v>0.6</v>
      </c>
      <c r="AJ121" s="11">
        <f t="shared" si="11"/>
        <v>0</v>
      </c>
    </row>
    <row r="122" spans="2:36" x14ac:dyDescent="0.3">
      <c r="B122" s="30">
        <v>7</v>
      </c>
      <c r="C122" s="25" t="s">
        <v>128</v>
      </c>
      <c r="D122" s="26"/>
      <c r="E122" s="183"/>
      <c r="F122" s="26"/>
      <c r="G122" s="26"/>
      <c r="AI122" s="5">
        <v>0.6</v>
      </c>
      <c r="AJ122" s="11">
        <f t="shared" si="11"/>
        <v>0</v>
      </c>
    </row>
    <row r="123" spans="2:36" ht="27.6" x14ac:dyDescent="0.3">
      <c r="B123" s="20" t="s">
        <v>14</v>
      </c>
      <c r="C123" s="20" t="s">
        <v>15</v>
      </c>
      <c r="D123" s="20" t="s">
        <v>4</v>
      </c>
      <c r="E123" s="188" t="s">
        <v>5</v>
      </c>
      <c r="F123" s="21" t="s">
        <v>16</v>
      </c>
      <c r="G123" s="21" t="s">
        <v>7</v>
      </c>
      <c r="AI123" s="5">
        <v>0.6</v>
      </c>
      <c r="AJ123" s="11" t="e">
        <f t="shared" si="11"/>
        <v>#VALUE!</v>
      </c>
    </row>
    <row r="124" spans="2:36" ht="220.8" x14ac:dyDescent="0.3">
      <c r="B124" s="22"/>
      <c r="C124" s="110" t="s">
        <v>129</v>
      </c>
      <c r="D124" s="22"/>
      <c r="E124" s="182"/>
      <c r="F124" s="23"/>
      <c r="G124" s="23"/>
      <c r="AI124" s="5">
        <v>0.6</v>
      </c>
      <c r="AJ124" s="11">
        <f t="shared" si="11"/>
        <v>0</v>
      </c>
    </row>
    <row r="125" spans="2:36" x14ac:dyDescent="0.3">
      <c r="B125" s="22" t="s">
        <v>18</v>
      </c>
      <c r="C125" s="22" t="s">
        <v>130</v>
      </c>
      <c r="D125" s="22" t="s">
        <v>131</v>
      </c>
      <c r="E125" s="182">
        <v>19</v>
      </c>
      <c r="F125" s="23"/>
      <c r="G125" s="23">
        <f>F125*E125</f>
        <v>0</v>
      </c>
      <c r="AI125" s="5">
        <v>0.6</v>
      </c>
      <c r="AJ125" s="11">
        <f t="shared" si="11"/>
        <v>11.4</v>
      </c>
    </row>
    <row r="126" spans="2:36" x14ac:dyDescent="0.3">
      <c r="B126" s="22"/>
      <c r="C126" s="20" t="s">
        <v>132</v>
      </c>
      <c r="D126" s="22"/>
      <c r="E126" s="182"/>
      <c r="F126" s="23"/>
      <c r="G126" s="23"/>
      <c r="AI126" s="5">
        <v>0.6</v>
      </c>
      <c r="AJ126" s="11">
        <f t="shared" si="11"/>
        <v>0</v>
      </c>
    </row>
    <row r="127" spans="2:36" x14ac:dyDescent="0.3">
      <c r="B127" s="22" t="s">
        <v>21</v>
      </c>
      <c r="C127" s="22" t="s">
        <v>133</v>
      </c>
      <c r="D127" s="22" t="s">
        <v>9</v>
      </c>
      <c r="E127" s="182">
        <v>4</v>
      </c>
      <c r="F127" s="23"/>
      <c r="G127" s="23">
        <f t="shared" ref="G127:G128" si="14">F127*E127</f>
        <v>0</v>
      </c>
      <c r="AI127" s="5">
        <v>0.6</v>
      </c>
      <c r="AJ127" s="11">
        <f t="shared" si="11"/>
        <v>2.4</v>
      </c>
    </row>
    <row r="128" spans="2:36" ht="55.2" x14ac:dyDescent="0.3">
      <c r="B128" s="22" t="s">
        <v>23</v>
      </c>
      <c r="C128" s="107" t="s">
        <v>134</v>
      </c>
      <c r="D128" s="22" t="s">
        <v>60</v>
      </c>
      <c r="E128" s="182">
        <v>14</v>
      </c>
      <c r="F128" s="23"/>
      <c r="G128" s="23">
        <f t="shared" si="14"/>
        <v>0</v>
      </c>
      <c r="AJ128" s="11"/>
    </row>
    <row r="129" spans="1:79" ht="82.8" x14ac:dyDescent="0.3">
      <c r="B129" s="22"/>
      <c r="C129" s="22" t="s">
        <v>135</v>
      </c>
      <c r="D129" s="22"/>
      <c r="E129" s="182"/>
      <c r="F129" s="23"/>
      <c r="G129" s="23"/>
      <c r="AI129" s="5">
        <v>0.6</v>
      </c>
      <c r="AJ129" s="11">
        <f t="shared" ref="AJ129:AJ167" si="15">AI129*E129</f>
        <v>0</v>
      </c>
    </row>
    <row r="130" spans="1:79" x14ac:dyDescent="0.3">
      <c r="B130" s="22" t="s">
        <v>25</v>
      </c>
      <c r="C130" s="22" t="s">
        <v>136</v>
      </c>
      <c r="D130" s="22" t="s">
        <v>9</v>
      </c>
      <c r="E130" s="182">
        <v>23</v>
      </c>
      <c r="F130" s="23"/>
      <c r="G130" s="23">
        <f>F130*E130</f>
        <v>0</v>
      </c>
      <c r="AI130" s="5">
        <v>0.6</v>
      </c>
      <c r="AJ130" s="11">
        <f t="shared" si="15"/>
        <v>13.799999999999999</v>
      </c>
    </row>
    <row r="131" spans="1:79" x14ac:dyDescent="0.3">
      <c r="B131" s="27"/>
      <c r="C131" s="27"/>
      <c r="D131" s="27"/>
      <c r="E131" s="184"/>
      <c r="F131" s="28"/>
      <c r="G131" s="28"/>
      <c r="AI131" s="5">
        <v>0.6</v>
      </c>
      <c r="AJ131" s="11">
        <f t="shared" si="15"/>
        <v>0</v>
      </c>
    </row>
    <row r="132" spans="1:79" x14ac:dyDescent="0.3">
      <c r="B132" s="27"/>
      <c r="C132" s="27"/>
      <c r="D132" s="27"/>
      <c r="E132" s="184"/>
      <c r="F132" s="28"/>
      <c r="G132" s="28"/>
      <c r="AI132" s="5">
        <v>0.6</v>
      </c>
      <c r="AJ132" s="11">
        <f t="shared" si="15"/>
        <v>0</v>
      </c>
    </row>
    <row r="133" spans="1:79" s="2" customFormat="1" x14ac:dyDescent="0.3">
      <c r="B133" s="19"/>
      <c r="C133" s="19" t="s">
        <v>137</v>
      </c>
      <c r="D133" s="19"/>
      <c r="E133" s="193"/>
      <c r="F133" s="29"/>
      <c r="G133" s="29">
        <f>SUM(G125:G132)</f>
        <v>0</v>
      </c>
      <c r="AI133" s="5">
        <v>0.6</v>
      </c>
      <c r="AJ133" s="11">
        <f t="shared" si="15"/>
        <v>0</v>
      </c>
    </row>
    <row r="134" spans="1:79" x14ac:dyDescent="0.3">
      <c r="B134" s="27"/>
      <c r="C134" s="27"/>
      <c r="D134" s="27"/>
      <c r="E134" s="184"/>
      <c r="F134" s="28"/>
      <c r="G134" s="28"/>
      <c r="AI134" s="5">
        <v>0.6</v>
      </c>
      <c r="AJ134" s="11">
        <f t="shared" si="15"/>
        <v>0</v>
      </c>
    </row>
    <row r="135" spans="1:79" x14ac:dyDescent="0.3">
      <c r="B135" s="30">
        <v>8</v>
      </c>
      <c r="C135" s="25" t="s">
        <v>138</v>
      </c>
      <c r="D135" s="26"/>
      <c r="E135" s="183"/>
      <c r="F135" s="26"/>
      <c r="G135" s="26"/>
      <c r="AI135" s="5">
        <v>0.6</v>
      </c>
      <c r="AJ135" s="11">
        <f t="shared" si="15"/>
        <v>0</v>
      </c>
    </row>
    <row r="136" spans="1:79" ht="96.6" x14ac:dyDescent="0.3">
      <c r="B136" s="22"/>
      <c r="C136" s="22" t="s">
        <v>139</v>
      </c>
      <c r="D136" s="22"/>
      <c r="E136" s="182"/>
      <c r="F136" s="23"/>
      <c r="G136" s="23"/>
      <c r="AI136" s="5">
        <v>0.6</v>
      </c>
      <c r="AJ136" s="11">
        <f t="shared" si="15"/>
        <v>0</v>
      </c>
    </row>
    <row r="137" spans="1:79" x14ac:dyDescent="0.3">
      <c r="B137" s="22" t="s">
        <v>18</v>
      </c>
      <c r="C137" s="22" t="s">
        <v>140</v>
      </c>
      <c r="D137" s="22" t="s">
        <v>9</v>
      </c>
      <c r="E137" s="182">
        <v>23</v>
      </c>
      <c r="F137" s="23"/>
      <c r="G137" s="23">
        <f>F137*E137</f>
        <v>0</v>
      </c>
      <c r="AI137" s="5">
        <v>0.6</v>
      </c>
      <c r="AJ137" s="11">
        <f t="shared" si="15"/>
        <v>13.799999999999999</v>
      </c>
    </row>
    <row r="138" spans="1:79" x14ac:dyDescent="0.3">
      <c r="B138" s="27"/>
      <c r="C138" s="27"/>
      <c r="D138" s="27"/>
      <c r="E138" s="184"/>
      <c r="F138" s="28"/>
      <c r="G138" s="28"/>
      <c r="AI138" s="5">
        <v>0.6</v>
      </c>
      <c r="AJ138" s="11">
        <f t="shared" si="15"/>
        <v>0</v>
      </c>
    </row>
    <row r="139" spans="1:79" s="2" customFormat="1" x14ac:dyDescent="0.3">
      <c r="B139" s="19"/>
      <c r="C139" s="19" t="s">
        <v>141</v>
      </c>
      <c r="D139" s="19"/>
      <c r="E139" s="193"/>
      <c r="F139" s="29"/>
      <c r="G139" s="29">
        <f>SUM(G137:G138)</f>
        <v>0</v>
      </c>
      <c r="AI139" s="5">
        <v>0.6</v>
      </c>
      <c r="AJ139" s="11">
        <f t="shared" si="15"/>
        <v>0</v>
      </c>
    </row>
    <row r="140" spans="1:79" s="112" customFormat="1" x14ac:dyDescent="0.3">
      <c r="B140" s="97"/>
      <c r="C140" s="97"/>
      <c r="D140" s="97"/>
      <c r="E140" s="197"/>
      <c r="F140" s="93"/>
      <c r="G140" s="93"/>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5">
        <v>0.6</v>
      </c>
      <c r="AJ140" s="11">
        <f t="shared" si="15"/>
        <v>0</v>
      </c>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row>
    <row r="141" spans="1:79" s="111" customFormat="1" x14ac:dyDescent="0.3">
      <c r="A141" s="7"/>
      <c r="B141" s="25">
        <v>9</v>
      </c>
      <c r="C141" s="25" t="s">
        <v>142</v>
      </c>
      <c r="D141" s="25"/>
      <c r="E141" s="198"/>
      <c r="F141" s="47"/>
      <c r="G141" s="47"/>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5">
        <v>0.6</v>
      </c>
      <c r="AJ141" s="11">
        <f t="shared" si="15"/>
        <v>0</v>
      </c>
      <c r="AK141" s="114"/>
      <c r="AL141" s="114"/>
      <c r="AM141" s="114"/>
      <c r="AN141" s="114"/>
      <c r="AO141" s="114"/>
      <c r="AP141" s="114"/>
      <c r="AQ141" s="114"/>
      <c r="AR141" s="114"/>
      <c r="AS141" s="114"/>
      <c r="AT141" s="114"/>
      <c r="AU141" s="114"/>
      <c r="AV141" s="114"/>
      <c r="AW141" s="114"/>
      <c r="AX141" s="114"/>
      <c r="AY141" s="114"/>
      <c r="AZ141" s="114"/>
      <c r="BA141" s="114"/>
      <c r="BB141" s="114"/>
      <c r="BC141" s="114"/>
      <c r="BD141" s="114"/>
      <c r="BE141" s="114"/>
      <c r="BF141" s="114"/>
      <c r="BG141" s="114"/>
      <c r="BH141" s="114"/>
      <c r="BI141" s="114"/>
      <c r="BJ141" s="114"/>
      <c r="BK141" s="114"/>
      <c r="BL141" s="114"/>
      <c r="BM141" s="114"/>
      <c r="BN141" s="114"/>
      <c r="BO141" s="114"/>
      <c r="BP141" s="114"/>
      <c r="BQ141" s="114"/>
      <c r="BR141" s="114"/>
      <c r="BS141" s="114"/>
      <c r="BT141" s="114"/>
      <c r="BU141" s="114"/>
      <c r="BV141" s="114"/>
      <c r="BW141" s="114"/>
      <c r="BX141" s="114"/>
      <c r="BY141" s="114"/>
      <c r="BZ141" s="114"/>
      <c r="CA141" s="114"/>
    </row>
    <row r="142" spans="1:79" s="2" customFormat="1" x14ac:dyDescent="0.3">
      <c r="B142" s="20"/>
      <c r="C142" s="20" t="s">
        <v>143</v>
      </c>
      <c r="D142" s="20"/>
      <c r="E142" s="188"/>
      <c r="F142" s="21"/>
      <c r="G142" s="21"/>
      <c r="AI142" s="5">
        <v>0.6</v>
      </c>
      <c r="AJ142" s="11">
        <f t="shared" si="15"/>
        <v>0</v>
      </c>
    </row>
    <row r="143" spans="1:79" ht="41.4" x14ac:dyDescent="0.3">
      <c r="B143" s="22" t="s">
        <v>18</v>
      </c>
      <c r="C143" s="22" t="s">
        <v>144</v>
      </c>
      <c r="D143" s="22" t="s">
        <v>9</v>
      </c>
      <c r="E143" s="182">
        <v>4</v>
      </c>
      <c r="F143" s="23"/>
      <c r="G143" s="23">
        <f>E143*F143</f>
        <v>0</v>
      </c>
      <c r="AI143" s="5">
        <v>0.6</v>
      </c>
      <c r="AJ143" s="11">
        <f t="shared" si="15"/>
        <v>2.4</v>
      </c>
    </row>
    <row r="144" spans="1:79" x14ac:dyDescent="0.3">
      <c r="B144" s="22" t="s">
        <v>21</v>
      </c>
      <c r="C144" s="22" t="s">
        <v>145</v>
      </c>
      <c r="D144" s="22" t="s">
        <v>9</v>
      </c>
      <c r="E144" s="182">
        <v>7</v>
      </c>
      <c r="F144" s="23"/>
      <c r="G144" s="23">
        <f>E144*F144</f>
        <v>0</v>
      </c>
      <c r="AI144" s="5">
        <v>0.6</v>
      </c>
      <c r="AJ144" s="11">
        <f t="shared" si="15"/>
        <v>4.2</v>
      </c>
    </row>
    <row r="145" spans="2:36" s="2" customFormat="1" x14ac:dyDescent="0.3">
      <c r="B145" s="19"/>
      <c r="C145" s="19"/>
      <c r="D145" s="19"/>
      <c r="E145" s="193"/>
      <c r="F145" s="29"/>
      <c r="G145" s="29"/>
      <c r="AI145" s="5">
        <v>0.6</v>
      </c>
      <c r="AJ145" s="11">
        <f t="shared" si="15"/>
        <v>0</v>
      </c>
    </row>
    <row r="146" spans="2:36" s="2" customFormat="1" ht="27.6" x14ac:dyDescent="0.3">
      <c r="B146" s="19">
        <v>9</v>
      </c>
      <c r="C146" s="19" t="s">
        <v>146</v>
      </c>
      <c r="D146" s="19"/>
      <c r="E146" s="193"/>
      <c r="F146" s="29"/>
      <c r="G146" s="29">
        <f>SUM(G143:G145)</f>
        <v>0</v>
      </c>
      <c r="AI146" s="5">
        <v>0.6</v>
      </c>
      <c r="AJ146" s="11">
        <f t="shared" si="15"/>
        <v>0</v>
      </c>
    </row>
    <row r="147" spans="2:36" x14ac:dyDescent="0.3">
      <c r="B147" s="27"/>
      <c r="C147" s="27"/>
      <c r="D147" s="27"/>
      <c r="E147" s="184"/>
      <c r="F147" s="28"/>
      <c r="G147" s="28"/>
      <c r="AI147" s="5">
        <v>0.6</v>
      </c>
      <c r="AJ147" s="11">
        <f t="shared" si="15"/>
        <v>0</v>
      </c>
    </row>
    <row r="148" spans="2:36" x14ac:dyDescent="0.3">
      <c r="B148" s="288" t="s">
        <v>147</v>
      </c>
      <c r="C148" s="286"/>
      <c r="D148" s="286"/>
      <c r="E148" s="286"/>
      <c r="F148" s="286"/>
      <c r="G148" s="286"/>
      <c r="AI148" s="5">
        <v>0.6</v>
      </c>
      <c r="AJ148" s="11">
        <f t="shared" si="15"/>
        <v>0</v>
      </c>
    </row>
    <row r="149" spans="2:36" x14ac:dyDescent="0.3">
      <c r="B149" s="22">
        <v>1</v>
      </c>
      <c r="C149" s="22" t="str">
        <f>C22</f>
        <v>SUB-TOTAL Emelement no 1: preliminaries</v>
      </c>
      <c r="D149" s="22"/>
      <c r="E149" s="182"/>
      <c r="F149" s="23"/>
      <c r="G149" s="23">
        <f>G22</f>
        <v>0</v>
      </c>
      <c r="AI149" s="5">
        <v>0.6</v>
      </c>
      <c r="AJ149" s="11">
        <f t="shared" si="15"/>
        <v>0</v>
      </c>
    </row>
    <row r="150" spans="2:36" x14ac:dyDescent="0.3">
      <c r="B150" s="22"/>
      <c r="C150" s="22"/>
      <c r="D150" s="22"/>
      <c r="E150" s="182"/>
      <c r="F150" s="23"/>
      <c r="G150" s="23"/>
      <c r="AI150" s="5">
        <v>0.6</v>
      </c>
      <c r="AJ150" s="11">
        <f t="shared" si="15"/>
        <v>0</v>
      </c>
    </row>
    <row r="151" spans="2:36" x14ac:dyDescent="0.3">
      <c r="B151" s="22">
        <v>2</v>
      </c>
      <c r="C151" s="22" t="str">
        <f>C48</f>
        <v>SUB-TOTAL ELEMEMNT No 2 - SUBSTRUCTURE</v>
      </c>
      <c r="D151" s="22"/>
      <c r="E151" s="182"/>
      <c r="F151" s="23"/>
      <c r="G151" s="23">
        <f>G48</f>
        <v>0</v>
      </c>
      <c r="AI151" s="5">
        <v>0.6</v>
      </c>
      <c r="AJ151" s="11">
        <f t="shared" si="15"/>
        <v>0</v>
      </c>
    </row>
    <row r="152" spans="2:36" x14ac:dyDescent="0.3">
      <c r="B152" s="22"/>
      <c r="C152" s="22"/>
      <c r="D152" s="22"/>
      <c r="E152" s="182"/>
      <c r="F152" s="23"/>
      <c r="G152" s="23"/>
      <c r="AI152" s="5">
        <v>0.6</v>
      </c>
      <c r="AJ152" s="11">
        <f t="shared" si="15"/>
        <v>0</v>
      </c>
    </row>
    <row r="153" spans="2:36" ht="27.6" x14ac:dyDescent="0.3">
      <c r="B153" s="22">
        <v>3</v>
      </c>
      <c r="C153" s="22" t="str">
        <f>C70</f>
        <v>TOTAL ELEMENT NO 3:  SUPERSTRUCTURE - Walls and Frames</v>
      </c>
      <c r="D153" s="22"/>
      <c r="E153" s="182"/>
      <c r="F153" s="23"/>
      <c r="G153" s="23">
        <f>G70</f>
        <v>0</v>
      </c>
      <c r="AI153" s="5">
        <v>0.6</v>
      </c>
      <c r="AJ153" s="11">
        <f t="shared" si="15"/>
        <v>0</v>
      </c>
    </row>
    <row r="154" spans="2:36" x14ac:dyDescent="0.3">
      <c r="B154" s="22"/>
      <c r="C154" s="22"/>
      <c r="D154" s="22"/>
      <c r="E154" s="182"/>
      <c r="F154" s="23"/>
      <c r="G154" s="23"/>
      <c r="AI154" s="5">
        <v>0.6</v>
      </c>
      <c r="AJ154" s="11">
        <f t="shared" si="15"/>
        <v>0</v>
      </c>
    </row>
    <row r="155" spans="2:36" ht="27.6" x14ac:dyDescent="0.3">
      <c r="B155" s="22">
        <v>4</v>
      </c>
      <c r="C155" s="22" t="str">
        <f>C88</f>
        <v>TOTAL ELEMENT No 4: ROOFING AND RAIN WATER HARVESTING</v>
      </c>
      <c r="D155" s="22"/>
      <c r="E155" s="182"/>
      <c r="F155" s="23"/>
      <c r="G155" s="23">
        <f>G88</f>
        <v>0</v>
      </c>
      <c r="AI155" s="5">
        <v>0.6</v>
      </c>
      <c r="AJ155" s="11">
        <f t="shared" si="15"/>
        <v>0</v>
      </c>
    </row>
    <row r="156" spans="2:36" x14ac:dyDescent="0.3">
      <c r="B156" s="22"/>
      <c r="C156" s="22"/>
      <c r="D156" s="22"/>
      <c r="E156" s="182"/>
      <c r="F156" s="23"/>
      <c r="G156" s="23"/>
      <c r="AI156" s="5">
        <v>0.6</v>
      </c>
      <c r="AJ156" s="11">
        <f t="shared" si="15"/>
        <v>0</v>
      </c>
    </row>
    <row r="157" spans="2:36" x14ac:dyDescent="0.3">
      <c r="B157" s="22">
        <v>5</v>
      </c>
      <c r="C157" s="22" t="str">
        <f>C113</f>
        <v>SUB-TOTAL ELEMENT No 5- FINISHING</v>
      </c>
      <c r="D157" s="22"/>
      <c r="E157" s="182"/>
      <c r="F157" s="23"/>
      <c r="G157" s="23">
        <f>G113</f>
        <v>0</v>
      </c>
      <c r="AI157" s="5">
        <v>0.6</v>
      </c>
      <c r="AJ157" s="11">
        <f t="shared" si="15"/>
        <v>0</v>
      </c>
    </row>
    <row r="158" spans="2:36" x14ac:dyDescent="0.3">
      <c r="B158" s="22"/>
      <c r="C158" s="22"/>
      <c r="D158" s="22"/>
      <c r="E158" s="182"/>
      <c r="F158" s="48"/>
      <c r="G158" s="48"/>
      <c r="AI158" s="5">
        <v>0.6</v>
      </c>
      <c r="AJ158" s="11">
        <f t="shared" si="15"/>
        <v>0</v>
      </c>
    </row>
    <row r="159" spans="2:36" x14ac:dyDescent="0.3">
      <c r="B159" s="22">
        <v>6</v>
      </c>
      <c r="C159" s="22" t="s">
        <v>123</v>
      </c>
      <c r="D159" s="22"/>
      <c r="E159" s="182"/>
      <c r="F159" s="23"/>
      <c r="G159" s="23">
        <f>G120</f>
        <v>0</v>
      </c>
      <c r="AI159" s="5">
        <v>0.6</v>
      </c>
      <c r="AJ159" s="11">
        <f t="shared" si="15"/>
        <v>0</v>
      </c>
    </row>
    <row r="160" spans="2:36" x14ac:dyDescent="0.3">
      <c r="B160" s="22"/>
      <c r="C160" s="18"/>
      <c r="D160" s="22"/>
      <c r="E160" s="182"/>
      <c r="F160" s="23"/>
      <c r="G160" s="23"/>
      <c r="AI160" s="5">
        <v>0.6</v>
      </c>
      <c r="AJ160" s="11">
        <f t="shared" si="15"/>
        <v>0</v>
      </c>
    </row>
    <row r="161" spans="1:79" x14ac:dyDescent="0.3">
      <c r="B161" s="22">
        <v>7</v>
      </c>
      <c r="C161" s="22" t="str">
        <f>C133</f>
        <v xml:space="preserve">TOTAL ELEMENT NO 7: DOORS </v>
      </c>
      <c r="D161" s="22"/>
      <c r="E161" s="182"/>
      <c r="F161" s="23"/>
      <c r="G161" s="23">
        <f>G133</f>
        <v>0</v>
      </c>
      <c r="AI161" s="5">
        <v>0.6</v>
      </c>
      <c r="AJ161" s="11">
        <f t="shared" si="15"/>
        <v>0</v>
      </c>
    </row>
    <row r="162" spans="1:79" x14ac:dyDescent="0.3">
      <c r="B162" s="22"/>
      <c r="C162" s="22"/>
      <c r="D162" s="22"/>
      <c r="E162" s="182"/>
      <c r="F162" s="23"/>
      <c r="G162" s="23"/>
      <c r="AI162" s="5">
        <v>0.6</v>
      </c>
      <c r="AJ162" s="11">
        <f t="shared" si="15"/>
        <v>0</v>
      </c>
    </row>
    <row r="163" spans="1:79" x14ac:dyDescent="0.3">
      <c r="B163" s="22">
        <v>8</v>
      </c>
      <c r="C163" s="22" t="str">
        <f>C139</f>
        <v>TOTAL ELEMENT NO 8: WINDOWS</v>
      </c>
      <c r="D163" s="22"/>
      <c r="E163" s="182"/>
      <c r="F163" s="23"/>
      <c r="G163" s="23">
        <f>G139</f>
        <v>0</v>
      </c>
      <c r="AI163" s="5">
        <v>0.6</v>
      </c>
      <c r="AJ163" s="11">
        <f t="shared" si="15"/>
        <v>0</v>
      </c>
    </row>
    <row r="164" spans="1:79" x14ac:dyDescent="0.3">
      <c r="B164" s="22"/>
      <c r="C164" s="22"/>
      <c r="D164" s="22"/>
      <c r="E164" s="182"/>
      <c r="F164" s="23"/>
      <c r="G164" s="23"/>
      <c r="AI164" s="5">
        <v>0.6</v>
      </c>
      <c r="AJ164" s="11">
        <f t="shared" si="15"/>
        <v>0</v>
      </c>
    </row>
    <row r="165" spans="1:79" ht="27.6" x14ac:dyDescent="0.3">
      <c r="B165" s="22">
        <v>9</v>
      </c>
      <c r="C165" s="22" t="str">
        <f>C146</f>
        <v xml:space="preserve">TROTAL ELEMENT NO 9: FIRE FIGHITING EQUIPLENTS </v>
      </c>
      <c r="D165" s="22"/>
      <c r="E165" s="182"/>
      <c r="F165" s="23"/>
      <c r="G165" s="23">
        <f>G146</f>
        <v>0</v>
      </c>
      <c r="AI165" s="5">
        <v>0.6</v>
      </c>
      <c r="AJ165" s="11">
        <f t="shared" si="15"/>
        <v>0</v>
      </c>
    </row>
    <row r="166" spans="1:79" x14ac:dyDescent="0.3">
      <c r="B166" s="22"/>
      <c r="C166" s="22"/>
      <c r="D166" s="22"/>
      <c r="E166" s="182"/>
      <c r="F166" s="23"/>
      <c r="G166" s="23"/>
      <c r="AI166" s="5">
        <v>0.6</v>
      </c>
      <c r="AJ166" s="11">
        <f t="shared" si="15"/>
        <v>0</v>
      </c>
    </row>
    <row r="167" spans="1:79" x14ac:dyDescent="0.3">
      <c r="B167" s="22"/>
      <c r="C167" s="20" t="s">
        <v>148</v>
      </c>
      <c r="D167" s="22"/>
      <c r="E167" s="182"/>
      <c r="F167" s="23"/>
      <c r="G167" s="21">
        <f>SUM(G149:G165)</f>
        <v>0</v>
      </c>
      <c r="AI167" s="5">
        <v>0.6</v>
      </c>
      <c r="AJ167" s="11">
        <f t="shared" si="15"/>
        <v>0</v>
      </c>
    </row>
    <row r="168" spans="1:79" x14ac:dyDescent="0.3">
      <c r="B168" s="27"/>
      <c r="C168" s="27"/>
      <c r="D168" s="27"/>
      <c r="E168" s="184"/>
      <c r="F168" s="28"/>
      <c r="G168" s="28"/>
    </row>
    <row r="169" spans="1:79" x14ac:dyDescent="0.3">
      <c r="B169" s="27"/>
      <c r="C169" s="27"/>
      <c r="D169" s="27"/>
      <c r="E169" s="184"/>
      <c r="F169" s="28"/>
      <c r="G169" s="28"/>
    </row>
    <row r="170" spans="1:79" s="2" customFormat="1" x14ac:dyDescent="0.3">
      <c r="B170" s="19"/>
      <c r="C170" s="19" t="s">
        <v>149</v>
      </c>
      <c r="D170" s="19"/>
      <c r="E170" s="193"/>
      <c r="F170" s="29"/>
      <c r="G170" s="29"/>
    </row>
    <row r="171" spans="1:79" s="2" customFormat="1" x14ac:dyDescent="0.3">
      <c r="B171" s="19"/>
      <c r="C171" s="19"/>
      <c r="D171" s="19"/>
      <c r="E171" s="193"/>
      <c r="F171" s="29"/>
      <c r="G171" s="29"/>
    </row>
    <row r="172" spans="1:79" s="111" customFormat="1" x14ac:dyDescent="0.3">
      <c r="A172" s="7"/>
      <c r="B172" s="25">
        <v>1</v>
      </c>
      <c r="C172" s="25" t="s">
        <v>150</v>
      </c>
      <c r="D172" s="25"/>
      <c r="E172" s="198"/>
      <c r="F172" s="47"/>
      <c r="G172" s="47"/>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c r="AO172" s="114"/>
      <c r="AP172" s="114"/>
      <c r="AQ172" s="114"/>
      <c r="AR172" s="114"/>
      <c r="AS172" s="114"/>
      <c r="AT172" s="114"/>
      <c r="AU172" s="114"/>
      <c r="AV172" s="114"/>
      <c r="AW172" s="114"/>
      <c r="AX172" s="114"/>
      <c r="AY172" s="114"/>
      <c r="AZ172" s="114"/>
      <c r="BA172" s="114"/>
      <c r="BB172" s="114"/>
      <c r="BC172" s="114"/>
      <c r="BD172" s="114"/>
      <c r="BE172" s="114"/>
      <c r="BF172" s="114"/>
      <c r="BG172" s="114"/>
      <c r="BH172" s="114"/>
      <c r="BI172" s="114"/>
      <c r="BJ172" s="114"/>
      <c r="BK172" s="114"/>
      <c r="BL172" s="114"/>
      <c r="BM172" s="114"/>
      <c r="BN172" s="114"/>
      <c r="BO172" s="114"/>
      <c r="BP172" s="114"/>
      <c r="BQ172" s="114"/>
      <c r="BR172" s="114"/>
      <c r="BS172" s="114"/>
      <c r="BT172" s="114"/>
      <c r="BU172" s="114"/>
      <c r="BV172" s="114"/>
      <c r="BW172" s="114"/>
      <c r="BX172" s="114"/>
      <c r="BY172" s="114"/>
      <c r="BZ172" s="114"/>
      <c r="CA172" s="114"/>
    </row>
    <row r="173" spans="1:79" s="2" customFormat="1" x14ac:dyDescent="0.3">
      <c r="B173" s="22" t="s">
        <v>18</v>
      </c>
      <c r="C173" s="22" t="s">
        <v>151</v>
      </c>
      <c r="D173" s="42" t="s">
        <v>48</v>
      </c>
      <c r="E173" s="187">
        <v>41</v>
      </c>
      <c r="F173" s="21"/>
      <c r="G173" s="23">
        <f t="shared" ref="G173:G177" si="16">E173*F173</f>
        <v>0</v>
      </c>
    </row>
    <row r="174" spans="1:79" s="2" customFormat="1" x14ac:dyDescent="0.3">
      <c r="B174" s="22" t="s">
        <v>21</v>
      </c>
      <c r="C174" s="22" t="s">
        <v>152</v>
      </c>
      <c r="D174" s="42" t="s">
        <v>48</v>
      </c>
      <c r="E174" s="187">
        <v>43</v>
      </c>
      <c r="F174" s="21"/>
      <c r="G174" s="23">
        <f t="shared" si="16"/>
        <v>0</v>
      </c>
    </row>
    <row r="175" spans="1:79" s="2" customFormat="1" x14ac:dyDescent="0.3">
      <c r="B175" s="22" t="s">
        <v>23</v>
      </c>
      <c r="C175" s="22" t="s">
        <v>153</v>
      </c>
      <c r="D175" s="42" t="s">
        <v>58</v>
      </c>
      <c r="E175" s="187">
        <v>72</v>
      </c>
      <c r="F175" s="21"/>
      <c r="G175" s="23">
        <f t="shared" si="16"/>
        <v>0</v>
      </c>
    </row>
    <row r="176" spans="1:79" s="2" customFormat="1" ht="41.4" x14ac:dyDescent="0.3">
      <c r="B176" s="22" t="s">
        <v>25</v>
      </c>
      <c r="C176" s="22" t="s">
        <v>89</v>
      </c>
      <c r="D176" s="42" t="s">
        <v>9</v>
      </c>
      <c r="E176" s="187">
        <v>2</v>
      </c>
      <c r="F176" s="21"/>
      <c r="G176" s="23">
        <f t="shared" si="16"/>
        <v>0</v>
      </c>
    </row>
    <row r="177" spans="2:36" s="2" customFormat="1" x14ac:dyDescent="0.3">
      <c r="B177" s="252" t="s">
        <v>27</v>
      </c>
      <c r="C177" s="252" t="s">
        <v>154</v>
      </c>
      <c r="D177" s="253" t="s">
        <v>58</v>
      </c>
      <c r="E177" s="283">
        <v>157.82</v>
      </c>
      <c r="F177" s="231"/>
      <c r="G177" s="254">
        <f t="shared" si="16"/>
        <v>0</v>
      </c>
    </row>
    <row r="178" spans="2:36" s="2" customFormat="1" x14ac:dyDescent="0.3">
      <c r="B178" s="223"/>
      <c r="C178" s="223"/>
      <c r="D178" s="233"/>
      <c r="E178" s="282"/>
      <c r="F178" s="234"/>
      <c r="G178" s="227"/>
    </row>
    <row r="179" spans="2:36" ht="15" x14ac:dyDescent="0.3">
      <c r="B179" s="235"/>
      <c r="C179" s="236" t="s">
        <v>79</v>
      </c>
      <c r="D179" s="237"/>
      <c r="E179" s="238"/>
      <c r="F179" s="237"/>
      <c r="G179" s="237"/>
      <c r="AJ179" s="11"/>
    </row>
    <row r="180" spans="2:36" ht="30" x14ac:dyDescent="0.3">
      <c r="B180" s="235"/>
      <c r="C180" s="236" t="s">
        <v>80</v>
      </c>
      <c r="D180" s="237"/>
      <c r="E180" s="238"/>
      <c r="F180" s="237"/>
      <c r="G180" s="237"/>
      <c r="AJ180" s="11"/>
    </row>
    <row r="181" spans="2:36" ht="15" x14ac:dyDescent="0.3">
      <c r="B181" s="239" t="s">
        <v>25</v>
      </c>
      <c r="C181" s="240" t="s">
        <v>155</v>
      </c>
      <c r="D181" s="241" t="s">
        <v>64</v>
      </c>
      <c r="E181" s="242">
        <v>2.2999999999999998</v>
      </c>
      <c r="F181" s="243"/>
      <c r="G181" s="244">
        <f>E181*F181</f>
        <v>0</v>
      </c>
      <c r="AJ181" s="11"/>
    </row>
    <row r="182" spans="2:36" ht="15" x14ac:dyDescent="0.3">
      <c r="B182" s="239"/>
      <c r="C182" s="240"/>
      <c r="D182" s="241"/>
      <c r="E182" s="242"/>
      <c r="F182" s="243"/>
      <c r="G182" s="244"/>
      <c r="AJ182" s="11"/>
    </row>
    <row r="183" spans="2:36" ht="60" x14ac:dyDescent="0.3">
      <c r="B183" s="239"/>
      <c r="C183" s="245" t="s">
        <v>82</v>
      </c>
      <c r="D183" s="241"/>
      <c r="E183" s="242"/>
      <c r="F183" s="243"/>
      <c r="G183" s="244"/>
      <c r="AI183" s="5">
        <v>0.6</v>
      </c>
      <c r="AJ183" s="11">
        <f>AI183*E183</f>
        <v>0</v>
      </c>
    </row>
    <row r="184" spans="2:36" ht="15" x14ac:dyDescent="0.3">
      <c r="B184" s="239" t="s">
        <v>27</v>
      </c>
      <c r="C184" s="240" t="s">
        <v>83</v>
      </c>
      <c r="D184" s="246" t="s">
        <v>84</v>
      </c>
      <c r="E184" s="247">
        <v>150</v>
      </c>
      <c r="F184" s="243"/>
      <c r="G184" s="244">
        <f>(E184*F184)</f>
        <v>0</v>
      </c>
      <c r="AJ184" s="11"/>
    </row>
    <row r="185" spans="2:36" ht="15" x14ac:dyDescent="0.3">
      <c r="B185" s="239" t="s">
        <v>30</v>
      </c>
      <c r="C185" s="240" t="s">
        <v>156</v>
      </c>
      <c r="D185" s="246" t="s">
        <v>84</v>
      </c>
      <c r="E185" s="247">
        <v>82</v>
      </c>
      <c r="F185" s="243"/>
      <c r="G185" s="244">
        <f>(E185*F185)</f>
        <v>0</v>
      </c>
      <c r="AJ185" s="11"/>
    </row>
    <row r="186" spans="2:36" ht="45" x14ac:dyDescent="0.3">
      <c r="B186" s="239"/>
      <c r="C186" s="240" t="s">
        <v>157</v>
      </c>
      <c r="D186" s="246" t="s">
        <v>84</v>
      </c>
      <c r="E186" s="247">
        <v>30</v>
      </c>
      <c r="F186" s="243"/>
      <c r="G186" s="244">
        <f>(E186*F186)</f>
        <v>0</v>
      </c>
      <c r="AJ186" s="11"/>
    </row>
    <row r="187" spans="2:36" ht="15" x14ac:dyDescent="0.3">
      <c r="B187" s="239"/>
      <c r="C187" s="240"/>
      <c r="D187" s="248"/>
      <c r="E187" s="242"/>
      <c r="F187" s="243"/>
      <c r="G187" s="249"/>
      <c r="AJ187" s="11"/>
    </row>
    <row r="188" spans="2:36" ht="15" x14ac:dyDescent="0.3">
      <c r="B188" s="239"/>
      <c r="C188" s="245" t="s">
        <v>86</v>
      </c>
      <c r="D188" s="248"/>
      <c r="E188" s="242"/>
      <c r="F188" s="243"/>
      <c r="G188" s="249"/>
      <c r="AI188" s="5">
        <v>0.6</v>
      </c>
      <c r="AJ188" s="11">
        <f>AI188*E188</f>
        <v>0</v>
      </c>
    </row>
    <row r="189" spans="2:36" ht="15" x14ac:dyDescent="0.3">
      <c r="B189" s="239"/>
      <c r="C189" s="245" t="s">
        <v>87</v>
      </c>
      <c r="D189" s="250"/>
      <c r="E189" s="251"/>
      <c r="F189" s="243"/>
      <c r="G189" s="249"/>
      <c r="AI189" s="5">
        <v>0.6</v>
      </c>
      <c r="AJ189" s="11">
        <f>AI189*E189</f>
        <v>0</v>
      </c>
    </row>
    <row r="190" spans="2:36" ht="45" x14ac:dyDescent="0.3">
      <c r="B190" s="239" t="s">
        <v>33</v>
      </c>
      <c r="C190" s="240" t="s">
        <v>158</v>
      </c>
      <c r="D190" s="246" t="s">
        <v>60</v>
      </c>
      <c r="E190" s="247">
        <v>25</v>
      </c>
      <c r="F190" s="243"/>
      <c r="G190" s="249">
        <f>(E190*F190)</f>
        <v>0</v>
      </c>
      <c r="AI190" s="5">
        <v>0.6</v>
      </c>
      <c r="AJ190" s="11" t="e">
        <f>AI190*#REF!</f>
        <v>#REF!</v>
      </c>
    </row>
    <row r="191" spans="2:36" s="2" customFormat="1" x14ac:dyDescent="0.3">
      <c r="B191" s="27"/>
      <c r="C191" s="27"/>
      <c r="D191" s="45"/>
      <c r="E191" s="197"/>
      <c r="F191" s="29"/>
      <c r="G191" s="28"/>
    </row>
    <row r="192" spans="2:36" s="2" customFormat="1" x14ac:dyDescent="0.3">
      <c r="B192" s="19"/>
      <c r="C192" s="19" t="s">
        <v>159</v>
      </c>
      <c r="D192" s="46"/>
      <c r="E192" s="197"/>
      <c r="F192" s="29"/>
      <c r="G192" s="29">
        <f>SUM(G173:G191)</f>
        <v>0</v>
      </c>
    </row>
    <row r="193" spans="1:79" s="2" customFormat="1" x14ac:dyDescent="0.3">
      <c r="B193" s="19"/>
      <c r="C193" s="27"/>
      <c r="D193" s="45"/>
      <c r="E193" s="197"/>
      <c r="F193" s="29"/>
      <c r="G193" s="28"/>
    </row>
    <row r="194" spans="1:79" s="113" customFormat="1" x14ac:dyDescent="0.3">
      <c r="A194" s="8"/>
      <c r="B194" s="30">
        <v>2</v>
      </c>
      <c r="C194" s="25" t="s">
        <v>92</v>
      </c>
      <c r="D194" s="30"/>
      <c r="E194" s="183"/>
      <c r="F194" s="26"/>
      <c r="G194" s="26"/>
      <c r="H194" s="115"/>
      <c r="I194" s="115"/>
      <c r="J194" s="115"/>
      <c r="K194" s="115"/>
      <c r="L194" s="115"/>
      <c r="M194" s="115"/>
      <c r="N194" s="115"/>
      <c r="O194" s="115"/>
      <c r="P194" s="115"/>
      <c r="Q194" s="115"/>
      <c r="R194" s="115"/>
      <c r="S194" s="115"/>
      <c r="T194" s="115"/>
      <c r="U194" s="115"/>
      <c r="V194" s="115"/>
      <c r="W194" s="115"/>
      <c r="X194" s="115"/>
      <c r="Y194" s="115"/>
      <c r="Z194" s="115"/>
      <c r="AA194" s="115"/>
      <c r="AB194" s="115"/>
      <c r="AC194" s="115"/>
      <c r="AD194" s="115"/>
      <c r="AE194" s="115"/>
      <c r="AF194" s="115"/>
      <c r="AG194" s="115"/>
      <c r="AH194" s="115"/>
      <c r="AI194" s="115"/>
      <c r="AJ194" s="115"/>
      <c r="AK194" s="115"/>
      <c r="AL194" s="115"/>
      <c r="AM194" s="115"/>
      <c r="AN194" s="115"/>
      <c r="AO194" s="115"/>
      <c r="AP194" s="115"/>
      <c r="AQ194" s="115"/>
      <c r="AR194" s="115"/>
      <c r="AS194" s="115"/>
      <c r="AT194" s="115"/>
      <c r="AU194" s="115"/>
      <c r="AV194" s="115"/>
      <c r="AW194" s="115"/>
      <c r="AX194" s="115"/>
      <c r="AY194" s="115"/>
      <c r="AZ194" s="115"/>
      <c r="BA194" s="115"/>
      <c r="BB194" s="115"/>
      <c r="BC194" s="115"/>
      <c r="BD194" s="115"/>
      <c r="BE194" s="115"/>
      <c r="BF194" s="115"/>
      <c r="BG194" s="115"/>
      <c r="BH194" s="115"/>
      <c r="BI194" s="115"/>
      <c r="BJ194" s="115"/>
      <c r="BK194" s="115"/>
      <c r="BL194" s="115"/>
      <c r="BM194" s="115"/>
      <c r="BN194" s="115"/>
      <c r="BO194" s="115"/>
      <c r="BP194" s="115"/>
      <c r="BQ194" s="115"/>
      <c r="BR194" s="115"/>
      <c r="BS194" s="115"/>
      <c r="BT194" s="115"/>
      <c r="BU194" s="115"/>
      <c r="BV194" s="115"/>
      <c r="BW194" s="115"/>
      <c r="BX194" s="115"/>
      <c r="BY194" s="115"/>
      <c r="BZ194" s="115"/>
      <c r="CA194" s="115"/>
    </row>
    <row r="195" spans="1:79" s="6" customFormat="1" ht="372.6" x14ac:dyDescent="0.3">
      <c r="B195" s="42" t="s">
        <v>18</v>
      </c>
      <c r="C195" s="118" t="s">
        <v>93</v>
      </c>
      <c r="D195" s="42" t="s">
        <v>9</v>
      </c>
      <c r="E195" s="194">
        <v>9</v>
      </c>
      <c r="F195" s="43"/>
      <c r="G195" s="23">
        <f>E195*F195</f>
        <v>0</v>
      </c>
      <c r="I195" s="117"/>
      <c r="AI195" s="5">
        <v>0.6</v>
      </c>
      <c r="AJ195" s="11">
        <f>AI195*E195</f>
        <v>5.3999999999999995</v>
      </c>
    </row>
    <row r="196" spans="1:79" s="6" customFormat="1" x14ac:dyDescent="0.3">
      <c r="B196" s="92" t="s">
        <v>33</v>
      </c>
      <c r="C196" s="91" t="s">
        <v>160</v>
      </c>
      <c r="D196" s="92" t="s">
        <v>75</v>
      </c>
      <c r="E196" s="200">
        <v>65.099999999999994</v>
      </c>
      <c r="F196" s="95"/>
      <c r="G196" s="95">
        <f t="shared" ref="G196:G203" si="17">E196*F196</f>
        <v>0</v>
      </c>
    </row>
    <row r="197" spans="1:79" s="6" customFormat="1" ht="41.4" x14ac:dyDescent="0.3">
      <c r="B197" s="92" t="s">
        <v>36</v>
      </c>
      <c r="C197" s="91" t="s">
        <v>161</v>
      </c>
      <c r="D197" s="92" t="s">
        <v>58</v>
      </c>
      <c r="E197" s="200">
        <v>137</v>
      </c>
      <c r="F197" s="95"/>
      <c r="G197" s="95">
        <f t="shared" si="17"/>
        <v>0</v>
      </c>
    </row>
    <row r="198" spans="1:79" s="6" customFormat="1" ht="41.4" x14ac:dyDescent="0.3">
      <c r="B198" s="42" t="s">
        <v>39</v>
      </c>
      <c r="C198" s="91" t="s">
        <v>162</v>
      </c>
      <c r="D198" s="42" t="s">
        <v>75</v>
      </c>
      <c r="E198" s="200">
        <v>30.1</v>
      </c>
      <c r="F198" s="43"/>
      <c r="G198" s="43">
        <f t="shared" si="17"/>
        <v>0</v>
      </c>
    </row>
    <row r="199" spans="1:79" s="2" customFormat="1" x14ac:dyDescent="0.3">
      <c r="B199" s="19"/>
      <c r="C199" s="27"/>
      <c r="D199" s="45"/>
      <c r="E199" s="197"/>
      <c r="F199" s="29"/>
      <c r="G199" s="49">
        <f t="shared" si="17"/>
        <v>0</v>
      </c>
    </row>
    <row r="200" spans="1:79" s="2" customFormat="1" x14ac:dyDescent="0.3">
      <c r="B200" s="19"/>
      <c r="C200" s="19" t="s">
        <v>163</v>
      </c>
      <c r="D200" s="46"/>
      <c r="E200" s="197"/>
      <c r="F200" s="29"/>
      <c r="G200" s="50">
        <f>SUM(G196:G199)</f>
        <v>0</v>
      </c>
    </row>
    <row r="201" spans="1:79" s="2" customFormat="1" x14ac:dyDescent="0.3">
      <c r="B201" s="19"/>
      <c r="C201" s="27"/>
      <c r="D201" s="45"/>
      <c r="E201" s="197"/>
      <c r="F201" s="29"/>
      <c r="G201" s="49"/>
    </row>
    <row r="202" spans="1:79" s="7" customFormat="1" x14ac:dyDescent="0.3">
      <c r="B202" s="25">
        <v>3</v>
      </c>
      <c r="C202" s="25" t="s">
        <v>164</v>
      </c>
      <c r="D202" s="51"/>
      <c r="E202" s="198"/>
      <c r="F202" s="47"/>
      <c r="G202" s="52">
        <f t="shared" si="17"/>
        <v>0</v>
      </c>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c r="AO202" s="114"/>
      <c r="AP202" s="114"/>
      <c r="AQ202" s="114"/>
      <c r="AR202" s="114"/>
      <c r="AS202" s="114"/>
      <c r="AT202" s="114"/>
      <c r="AU202" s="114"/>
      <c r="AV202" s="114"/>
      <c r="AW202" s="114"/>
      <c r="AX202" s="114"/>
      <c r="AY202" s="114"/>
      <c r="AZ202" s="114"/>
      <c r="BA202" s="114"/>
      <c r="BB202" s="114"/>
      <c r="BC202" s="114"/>
      <c r="BD202" s="114"/>
      <c r="BE202" s="114"/>
      <c r="BF202" s="114"/>
      <c r="BG202" s="114"/>
      <c r="BH202" s="114"/>
      <c r="BI202" s="114"/>
      <c r="BJ202" s="114"/>
      <c r="BK202" s="114"/>
      <c r="BL202" s="114"/>
      <c r="BM202" s="114"/>
      <c r="BN202" s="114"/>
      <c r="BO202" s="114"/>
      <c r="BP202" s="114"/>
      <c r="BQ202" s="114"/>
      <c r="BR202" s="114"/>
      <c r="BS202" s="114"/>
      <c r="BT202" s="114"/>
      <c r="BU202" s="114"/>
      <c r="BV202" s="114"/>
      <c r="BW202" s="114"/>
      <c r="BX202" s="114"/>
      <c r="BY202" s="114"/>
      <c r="BZ202" s="114"/>
      <c r="CA202" s="114"/>
    </row>
    <row r="203" spans="1:79" s="2" customFormat="1" ht="151.80000000000001" x14ac:dyDescent="0.3">
      <c r="B203" s="20" t="s">
        <v>18</v>
      </c>
      <c r="C203" s="22" t="s">
        <v>165</v>
      </c>
      <c r="D203" s="42" t="s">
        <v>48</v>
      </c>
      <c r="E203" s="187">
        <v>3.2</v>
      </c>
      <c r="F203" s="23"/>
      <c r="G203" s="43">
        <f t="shared" si="17"/>
        <v>0</v>
      </c>
    </row>
    <row r="204" spans="1:79" s="2" customFormat="1" x14ac:dyDescent="0.3">
      <c r="B204" s="19"/>
      <c r="C204" s="27"/>
      <c r="D204" s="45"/>
      <c r="E204" s="196"/>
      <c r="F204" s="28"/>
      <c r="G204" s="49"/>
    </row>
    <row r="205" spans="1:79" s="2" customFormat="1" x14ac:dyDescent="0.3">
      <c r="B205" s="19"/>
      <c r="C205" s="19" t="s">
        <v>166</v>
      </c>
      <c r="D205" s="46"/>
      <c r="E205" s="201"/>
      <c r="F205" s="29"/>
      <c r="G205" s="50">
        <f>SUM(G203:G204)</f>
        <v>0</v>
      </c>
    </row>
    <row r="206" spans="1:79" s="2" customFormat="1" x14ac:dyDescent="0.3">
      <c r="B206" s="19"/>
      <c r="C206" s="19"/>
      <c r="D206" s="45"/>
      <c r="E206" s="201"/>
      <c r="F206" s="29"/>
      <c r="G206" s="29"/>
    </row>
    <row r="207" spans="1:79" s="7" customFormat="1" x14ac:dyDescent="0.3">
      <c r="B207" s="25">
        <v>4</v>
      </c>
      <c r="C207" s="25" t="s">
        <v>167</v>
      </c>
      <c r="D207" s="51"/>
      <c r="E207" s="198"/>
      <c r="F207" s="47"/>
      <c r="G207" s="47"/>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c r="AO207" s="114"/>
      <c r="AP207" s="114"/>
      <c r="AQ207" s="114"/>
      <c r="AR207" s="114"/>
      <c r="AS207" s="114"/>
      <c r="AT207" s="114"/>
      <c r="AU207" s="114"/>
      <c r="AV207" s="114"/>
      <c r="AW207" s="114"/>
      <c r="AX207" s="114"/>
      <c r="AY207" s="114"/>
      <c r="AZ207" s="114"/>
      <c r="BA207" s="114"/>
      <c r="BB207" s="114"/>
      <c r="BC207" s="114"/>
      <c r="BD207" s="114"/>
      <c r="BE207" s="114"/>
      <c r="BF207" s="114"/>
      <c r="BG207" s="114"/>
      <c r="BH207" s="114"/>
      <c r="BI207" s="114"/>
      <c r="BJ207" s="114"/>
      <c r="BK207" s="114"/>
      <c r="BL207" s="114"/>
      <c r="BM207" s="114"/>
      <c r="BN207" s="114"/>
      <c r="BO207" s="114"/>
      <c r="BP207" s="114"/>
      <c r="BQ207" s="114"/>
      <c r="BR207" s="114"/>
      <c r="BS207" s="114"/>
      <c r="BT207" s="114"/>
      <c r="BU207" s="114"/>
      <c r="BV207" s="114"/>
      <c r="BW207" s="114"/>
      <c r="BX207" s="114"/>
      <c r="BY207" s="114"/>
      <c r="BZ207" s="114"/>
      <c r="CA207" s="114"/>
    </row>
    <row r="208" spans="1:79" s="2" customFormat="1" ht="220.8" x14ac:dyDescent="0.3">
      <c r="B208" s="20"/>
      <c r="C208" s="20" t="s">
        <v>168</v>
      </c>
      <c r="D208" s="42"/>
      <c r="E208" s="199"/>
      <c r="F208" s="21"/>
      <c r="G208" s="21"/>
    </row>
    <row r="209" spans="2:7" ht="27.6" x14ac:dyDescent="0.3">
      <c r="B209" s="22" t="s">
        <v>18</v>
      </c>
      <c r="C209" s="22" t="s">
        <v>169</v>
      </c>
      <c r="D209" s="22" t="s">
        <v>131</v>
      </c>
      <c r="E209" s="187">
        <v>11</v>
      </c>
      <c r="F209" s="23"/>
      <c r="G209" s="23">
        <f>F209*E209</f>
        <v>0</v>
      </c>
    </row>
    <row r="210" spans="2:7" ht="41.4" x14ac:dyDescent="0.3">
      <c r="B210" s="22" t="s">
        <v>21</v>
      </c>
      <c r="C210" s="22" t="s">
        <v>170</v>
      </c>
      <c r="D210" s="22" t="s">
        <v>131</v>
      </c>
      <c r="E210" s="187">
        <v>1</v>
      </c>
      <c r="F210" s="23"/>
      <c r="G210" s="23">
        <f>F210*E210</f>
        <v>0</v>
      </c>
    </row>
    <row r="211" spans="2:7" x14ac:dyDescent="0.3">
      <c r="B211" s="22" t="s">
        <v>23</v>
      </c>
      <c r="C211" s="22" t="s">
        <v>171</v>
      </c>
      <c r="D211" s="22" t="s">
        <v>9</v>
      </c>
      <c r="E211" s="187">
        <v>1</v>
      </c>
      <c r="F211" s="23"/>
      <c r="G211" s="23">
        <f>F211*E211</f>
        <v>0</v>
      </c>
    </row>
    <row r="212" spans="2:7" s="2" customFormat="1" x14ac:dyDescent="0.3">
      <c r="B212" s="20"/>
      <c r="C212" s="20"/>
      <c r="D212" s="42"/>
      <c r="E212" s="199"/>
      <c r="F212" s="21"/>
      <c r="G212" s="21"/>
    </row>
    <row r="213" spans="2:7" ht="82.8" x14ac:dyDescent="0.3">
      <c r="B213" s="22"/>
      <c r="C213" s="22" t="s">
        <v>135</v>
      </c>
      <c r="D213" s="22"/>
      <c r="E213" s="187"/>
      <c r="F213"/>
      <c r="G213" s="23"/>
    </row>
    <row r="214" spans="2:7" ht="27.6" x14ac:dyDescent="0.3">
      <c r="B214" s="22" t="s">
        <v>25</v>
      </c>
      <c r="C214" s="22" t="s">
        <v>172</v>
      </c>
      <c r="D214" s="22" t="s">
        <v>9</v>
      </c>
      <c r="E214" s="187">
        <v>2</v>
      </c>
      <c r="F214" s="23"/>
      <c r="G214" s="23">
        <f>F214*E214</f>
        <v>0</v>
      </c>
    </row>
    <row r="215" spans="2:7" ht="27.6" x14ac:dyDescent="0.3">
      <c r="B215" s="22" t="s">
        <v>27</v>
      </c>
      <c r="C215" s="22" t="s">
        <v>173</v>
      </c>
      <c r="D215" s="22" t="s">
        <v>9</v>
      </c>
      <c r="E215" s="187">
        <v>10</v>
      </c>
      <c r="F215" s="23"/>
      <c r="G215" s="23">
        <f>F215*E215</f>
        <v>0</v>
      </c>
    </row>
    <row r="216" spans="2:7" ht="27.6" x14ac:dyDescent="0.3">
      <c r="B216" s="22" t="s">
        <v>30</v>
      </c>
      <c r="C216" s="22" t="s">
        <v>174</v>
      </c>
      <c r="D216" s="22" t="s">
        <v>9</v>
      </c>
      <c r="E216" s="187">
        <v>1</v>
      </c>
      <c r="F216" s="23"/>
      <c r="G216" s="23">
        <f>F216*E216</f>
        <v>0</v>
      </c>
    </row>
    <row r="217" spans="2:7" x14ac:dyDescent="0.3">
      <c r="B217" s="27"/>
      <c r="C217" s="27"/>
      <c r="D217" s="27"/>
      <c r="E217" s="202"/>
      <c r="F217" s="28"/>
      <c r="G217" s="28"/>
    </row>
    <row r="218" spans="2:7" s="2" customFormat="1" x14ac:dyDescent="0.3">
      <c r="B218" s="19"/>
      <c r="C218" s="19" t="s">
        <v>175</v>
      </c>
      <c r="D218" s="46"/>
      <c r="E218" s="197"/>
      <c r="F218" s="29"/>
      <c r="G218" s="29">
        <f>SUM(G209:G217)</f>
        <v>0</v>
      </c>
    </row>
    <row r="219" spans="2:7" s="2" customFormat="1" x14ac:dyDescent="0.3">
      <c r="B219" s="19"/>
      <c r="C219" s="19"/>
      <c r="D219" s="45"/>
      <c r="E219" s="197"/>
      <c r="F219" s="29"/>
      <c r="G219" s="29"/>
    </row>
    <row r="220" spans="2:7" x14ac:dyDescent="0.3">
      <c r="B220" s="30">
        <v>5</v>
      </c>
      <c r="C220" s="25" t="s">
        <v>138</v>
      </c>
      <c r="D220" s="26"/>
      <c r="E220" s="183"/>
      <c r="F220" s="26"/>
      <c r="G220" s="26"/>
    </row>
    <row r="221" spans="2:7" x14ac:dyDescent="0.3">
      <c r="B221" s="27"/>
      <c r="C221" s="27"/>
      <c r="D221" s="27"/>
      <c r="E221" s="196"/>
      <c r="F221" s="28"/>
      <c r="G221" s="28"/>
    </row>
    <row r="222" spans="2:7" x14ac:dyDescent="0.3">
      <c r="B222" s="22" t="s">
        <v>18</v>
      </c>
      <c r="C222" s="22" t="s">
        <v>176</v>
      </c>
      <c r="D222" s="22" t="s">
        <v>9</v>
      </c>
      <c r="E222" s="187">
        <v>10</v>
      </c>
      <c r="F222" s="23"/>
      <c r="G222" s="23">
        <f t="shared" ref="G222:G285" si="18">F222*E222</f>
        <v>0</v>
      </c>
    </row>
    <row r="223" spans="2:7" x14ac:dyDescent="0.3">
      <c r="B223" s="27"/>
      <c r="C223" s="27"/>
      <c r="D223" s="27"/>
      <c r="E223" s="196"/>
      <c r="F223" s="28"/>
      <c r="G223" s="28"/>
    </row>
    <row r="224" spans="2:7" s="2" customFormat="1" x14ac:dyDescent="0.3">
      <c r="B224" s="19"/>
      <c r="C224" s="19" t="s">
        <v>177</v>
      </c>
      <c r="D224" s="46"/>
      <c r="E224" s="201"/>
      <c r="F224" s="29"/>
      <c r="G224" s="29">
        <f>SUM(G222:G223)</f>
        <v>0</v>
      </c>
    </row>
    <row r="225" spans="2:79" s="2" customFormat="1" x14ac:dyDescent="0.3">
      <c r="B225" s="19"/>
      <c r="C225" s="19"/>
      <c r="D225" s="45"/>
      <c r="E225" s="201"/>
      <c r="F225" s="29"/>
      <c r="G225" s="28"/>
    </row>
    <row r="226" spans="2:79" s="7" customFormat="1" x14ac:dyDescent="0.3">
      <c r="B226" s="25">
        <v>6</v>
      </c>
      <c r="C226" s="25" t="s">
        <v>178</v>
      </c>
      <c r="D226" s="51"/>
      <c r="E226" s="198"/>
      <c r="F226" s="47"/>
      <c r="G226" s="26"/>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c r="AO226" s="114"/>
      <c r="AP226" s="114"/>
      <c r="AQ226" s="114"/>
      <c r="AR226" s="114"/>
      <c r="AS226" s="114"/>
      <c r="AT226" s="114"/>
      <c r="AU226" s="114"/>
      <c r="AV226" s="114"/>
      <c r="AW226" s="114"/>
      <c r="AX226" s="114"/>
      <c r="AY226" s="114"/>
      <c r="AZ226" s="114"/>
      <c r="BA226" s="114"/>
      <c r="BB226" s="114"/>
      <c r="BC226" s="114"/>
      <c r="BD226" s="114"/>
      <c r="BE226" s="114"/>
      <c r="BF226" s="114"/>
      <c r="BG226" s="114"/>
      <c r="BH226" s="114"/>
      <c r="BI226" s="114"/>
      <c r="BJ226" s="114"/>
      <c r="BK226" s="114"/>
      <c r="BL226" s="114"/>
      <c r="BM226" s="114"/>
      <c r="BN226" s="114"/>
      <c r="BO226" s="114"/>
      <c r="BP226" s="114"/>
      <c r="BQ226" s="114"/>
      <c r="BR226" s="114"/>
      <c r="BS226" s="114"/>
      <c r="BT226" s="114"/>
      <c r="BU226" s="114"/>
      <c r="BV226" s="114"/>
      <c r="BW226" s="114"/>
      <c r="BX226" s="114"/>
      <c r="BY226" s="114"/>
      <c r="BZ226" s="114"/>
      <c r="CA226" s="114"/>
    </row>
    <row r="227" spans="2:79" s="2" customFormat="1" ht="27.6" x14ac:dyDescent="0.3">
      <c r="B227" s="20" t="s">
        <v>18</v>
      </c>
      <c r="C227" s="22" t="s">
        <v>179</v>
      </c>
      <c r="D227" s="42" t="s">
        <v>58</v>
      </c>
      <c r="E227" s="187">
        <v>117.18</v>
      </c>
      <c r="F227" s="21"/>
      <c r="G227" s="23">
        <f t="shared" si="18"/>
        <v>0</v>
      </c>
    </row>
    <row r="228" spans="2:79" s="2" customFormat="1" ht="27.6" x14ac:dyDescent="0.3">
      <c r="B228" s="20" t="s">
        <v>21</v>
      </c>
      <c r="C228" s="22" t="s">
        <v>180</v>
      </c>
      <c r="D228" s="42" t="s">
        <v>58</v>
      </c>
      <c r="E228" s="187">
        <v>69.16</v>
      </c>
      <c r="F228" s="21"/>
      <c r="G228" s="23">
        <f t="shared" si="18"/>
        <v>0</v>
      </c>
    </row>
    <row r="229" spans="2:79" s="2" customFormat="1" x14ac:dyDescent="0.3">
      <c r="B229" s="20" t="s">
        <v>23</v>
      </c>
      <c r="C229" s="91" t="s">
        <v>181</v>
      </c>
      <c r="D229" s="42" t="s">
        <v>58</v>
      </c>
      <c r="E229" s="187">
        <v>91</v>
      </c>
      <c r="F229" s="21"/>
      <c r="G229" s="23">
        <f t="shared" si="18"/>
        <v>0</v>
      </c>
    </row>
    <row r="230" spans="2:79" s="2" customFormat="1" x14ac:dyDescent="0.3">
      <c r="B230" s="20" t="s">
        <v>25</v>
      </c>
      <c r="C230" s="22" t="s">
        <v>182</v>
      </c>
      <c r="D230" s="42" t="s">
        <v>58</v>
      </c>
      <c r="E230" s="187">
        <v>80.290000000000006</v>
      </c>
      <c r="F230" s="21"/>
      <c r="G230" s="23">
        <f t="shared" si="18"/>
        <v>0</v>
      </c>
    </row>
    <row r="231" spans="2:79" s="2" customFormat="1" ht="41.4" x14ac:dyDescent="0.3">
      <c r="B231" s="20" t="s">
        <v>27</v>
      </c>
      <c r="C231" s="22" t="s">
        <v>183</v>
      </c>
      <c r="D231" s="42" t="s">
        <v>58</v>
      </c>
      <c r="E231" s="187">
        <v>31.08</v>
      </c>
      <c r="F231" s="21"/>
      <c r="G231" s="23">
        <f t="shared" si="18"/>
        <v>0</v>
      </c>
    </row>
    <row r="232" spans="2:79" s="2" customFormat="1" x14ac:dyDescent="0.3">
      <c r="B232" s="19"/>
      <c r="C232" s="27"/>
      <c r="D232" s="45"/>
      <c r="E232" s="197"/>
      <c r="F232" s="29"/>
      <c r="G232" s="28"/>
    </row>
    <row r="233" spans="2:79" s="2" customFormat="1" x14ac:dyDescent="0.3">
      <c r="B233" s="19"/>
      <c r="C233" s="19" t="s">
        <v>184</v>
      </c>
      <c r="D233" s="46"/>
      <c r="E233" s="197"/>
      <c r="F233" s="29"/>
      <c r="G233" s="29">
        <f>SUM(G227:G232)</f>
        <v>0</v>
      </c>
    </row>
    <row r="234" spans="2:79" s="2" customFormat="1" x14ac:dyDescent="0.3">
      <c r="B234" s="19"/>
      <c r="C234" s="27"/>
      <c r="D234" s="45"/>
      <c r="E234" s="197"/>
      <c r="F234" s="29"/>
      <c r="G234" s="28"/>
    </row>
    <row r="235" spans="2:79" s="7" customFormat="1" x14ac:dyDescent="0.3">
      <c r="B235" s="25">
        <v>7</v>
      </c>
      <c r="C235" s="25" t="s">
        <v>185</v>
      </c>
      <c r="D235" s="53"/>
      <c r="E235" s="198"/>
      <c r="F235" s="47"/>
      <c r="G235" s="47"/>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c r="AO235" s="114"/>
      <c r="AP235" s="114"/>
      <c r="AQ235" s="114"/>
      <c r="AR235" s="114"/>
      <c r="AS235" s="114"/>
      <c r="AT235" s="114"/>
      <c r="AU235" s="114"/>
      <c r="AV235" s="114"/>
      <c r="AW235" s="114"/>
      <c r="AX235" s="114"/>
      <c r="AY235" s="114"/>
      <c r="AZ235" s="114"/>
      <c r="BA235" s="114"/>
      <c r="BB235" s="114"/>
      <c r="BC235" s="114"/>
      <c r="BD235" s="114"/>
      <c r="BE235" s="114"/>
      <c r="BF235" s="114"/>
      <c r="BG235" s="114"/>
      <c r="BH235" s="114"/>
      <c r="BI235" s="114"/>
      <c r="BJ235" s="114"/>
      <c r="BK235" s="114"/>
      <c r="BL235" s="114"/>
      <c r="BM235" s="114"/>
      <c r="BN235" s="114"/>
      <c r="BO235" s="114"/>
      <c r="BP235" s="114"/>
      <c r="BQ235" s="114"/>
      <c r="BR235" s="114"/>
      <c r="BS235" s="114"/>
      <c r="BT235" s="114"/>
      <c r="BU235" s="114"/>
      <c r="BV235" s="114"/>
      <c r="BW235" s="114"/>
      <c r="BX235" s="114"/>
      <c r="BY235" s="114"/>
      <c r="BZ235" s="114"/>
      <c r="CA235" s="114"/>
    </row>
    <row r="236" spans="2:79" s="2" customFormat="1" x14ac:dyDescent="0.3">
      <c r="B236" s="19"/>
      <c r="C236" s="19" t="s">
        <v>186</v>
      </c>
      <c r="D236" s="45"/>
      <c r="E236" s="201"/>
      <c r="F236" s="29"/>
      <c r="G236" s="28"/>
    </row>
    <row r="237" spans="2:79" s="2" customFormat="1" ht="96.6" x14ac:dyDescent="0.3">
      <c r="B237" s="20" t="s">
        <v>18</v>
      </c>
      <c r="C237" s="22" t="s">
        <v>187</v>
      </c>
      <c r="D237" s="42" t="s">
        <v>9</v>
      </c>
      <c r="E237" s="187">
        <v>2</v>
      </c>
      <c r="F237" s="21"/>
      <c r="G237" s="23">
        <f t="shared" si="18"/>
        <v>0</v>
      </c>
    </row>
    <row r="238" spans="2:79" s="2" customFormat="1" ht="55.2" x14ac:dyDescent="0.3">
      <c r="B238" s="20" t="s">
        <v>21</v>
      </c>
      <c r="C238" s="22" t="s">
        <v>188</v>
      </c>
      <c r="D238" s="42" t="s">
        <v>9</v>
      </c>
      <c r="E238" s="187">
        <v>6</v>
      </c>
      <c r="F238" s="21"/>
      <c r="G238" s="23">
        <f t="shared" si="18"/>
        <v>0</v>
      </c>
    </row>
    <row r="239" spans="2:79" s="2" customFormat="1" ht="27.6" x14ac:dyDescent="0.3">
      <c r="B239" s="20" t="s">
        <v>23</v>
      </c>
      <c r="C239" s="22" t="s">
        <v>189</v>
      </c>
      <c r="D239" s="42" t="s">
        <v>9</v>
      </c>
      <c r="E239" s="187">
        <v>1</v>
      </c>
      <c r="F239" s="21"/>
      <c r="G239" s="23">
        <f t="shared" si="18"/>
        <v>0</v>
      </c>
    </row>
    <row r="240" spans="2:79" s="2" customFormat="1" ht="27.6" x14ac:dyDescent="0.3">
      <c r="B240" s="20" t="s">
        <v>25</v>
      </c>
      <c r="C240" s="22" t="s">
        <v>190</v>
      </c>
      <c r="D240" s="42" t="s">
        <v>9</v>
      </c>
      <c r="E240" s="187">
        <v>6</v>
      </c>
      <c r="F240" s="21"/>
      <c r="G240" s="23">
        <f t="shared" si="18"/>
        <v>0</v>
      </c>
    </row>
    <row r="241" spans="2:7" s="2" customFormat="1" ht="27.6" x14ac:dyDescent="0.3">
      <c r="B241" s="20" t="s">
        <v>27</v>
      </c>
      <c r="C241" s="22" t="s">
        <v>191</v>
      </c>
      <c r="D241" s="42" t="s">
        <v>9</v>
      </c>
      <c r="E241" s="187">
        <v>4</v>
      </c>
      <c r="F241" s="21"/>
      <c r="G241" s="23">
        <f t="shared" si="18"/>
        <v>0</v>
      </c>
    </row>
    <row r="242" spans="2:7" s="2" customFormat="1" ht="27.6" x14ac:dyDescent="0.3">
      <c r="B242" s="20" t="s">
        <v>30</v>
      </c>
      <c r="C242" s="22" t="s">
        <v>192</v>
      </c>
      <c r="D242" s="42" t="s">
        <v>9</v>
      </c>
      <c r="E242" s="187">
        <v>5</v>
      </c>
      <c r="F242" s="21"/>
      <c r="G242" s="23">
        <f t="shared" si="18"/>
        <v>0</v>
      </c>
    </row>
    <row r="243" spans="2:7" s="2" customFormat="1" ht="27.6" x14ac:dyDescent="0.3">
      <c r="B243" s="20" t="s">
        <v>33</v>
      </c>
      <c r="C243" s="22" t="s">
        <v>193</v>
      </c>
      <c r="D243" s="42" t="s">
        <v>9</v>
      </c>
      <c r="E243" s="187">
        <v>5</v>
      </c>
      <c r="F243" s="21"/>
      <c r="G243" s="23">
        <f t="shared" si="18"/>
        <v>0</v>
      </c>
    </row>
    <row r="244" spans="2:7" s="2" customFormat="1" ht="27.6" x14ac:dyDescent="0.3">
      <c r="B244" s="20" t="s">
        <v>36</v>
      </c>
      <c r="C244" s="22" t="s">
        <v>194</v>
      </c>
      <c r="D244" s="42" t="s">
        <v>9</v>
      </c>
      <c r="E244" s="187">
        <v>8</v>
      </c>
      <c r="F244" s="21"/>
      <c r="G244" s="23">
        <f t="shared" si="18"/>
        <v>0</v>
      </c>
    </row>
    <row r="245" spans="2:7" s="2" customFormat="1" x14ac:dyDescent="0.3">
      <c r="B245" s="20" t="s">
        <v>39</v>
      </c>
      <c r="C245" s="22"/>
      <c r="D245" s="42"/>
      <c r="E245" s="187"/>
      <c r="F245" s="21"/>
      <c r="G245" s="23"/>
    </row>
    <row r="246" spans="2:7" s="2" customFormat="1" x14ac:dyDescent="0.3">
      <c r="B246" s="20" t="s">
        <v>62</v>
      </c>
      <c r="C246" s="20" t="s">
        <v>195</v>
      </c>
      <c r="D246" s="42"/>
      <c r="E246" s="187"/>
      <c r="F246" s="21"/>
      <c r="G246" s="23"/>
    </row>
    <row r="247" spans="2:7" s="2" customFormat="1" x14ac:dyDescent="0.3">
      <c r="B247" s="20" t="s">
        <v>66</v>
      </c>
      <c r="C247" s="20" t="s">
        <v>196</v>
      </c>
      <c r="D247" s="42"/>
      <c r="E247" s="187"/>
      <c r="F247" s="21"/>
      <c r="G247" s="23"/>
    </row>
    <row r="248" spans="2:7" s="2" customFormat="1" x14ac:dyDescent="0.3">
      <c r="B248" s="20" t="s">
        <v>68</v>
      </c>
      <c r="C248" s="22" t="s">
        <v>197</v>
      </c>
      <c r="D248" s="42" t="s">
        <v>75</v>
      </c>
      <c r="E248" s="187">
        <v>31.5</v>
      </c>
      <c r="F248" s="21"/>
      <c r="G248" s="23">
        <f t="shared" si="18"/>
        <v>0</v>
      </c>
    </row>
    <row r="249" spans="2:7" s="2" customFormat="1" x14ac:dyDescent="0.3">
      <c r="B249" s="20" t="s">
        <v>70</v>
      </c>
      <c r="C249" s="22" t="s">
        <v>198</v>
      </c>
      <c r="D249" s="42" t="s">
        <v>9</v>
      </c>
      <c r="E249" s="187">
        <v>12</v>
      </c>
      <c r="F249" s="21"/>
      <c r="G249" s="23">
        <f>F249*E249</f>
        <v>0</v>
      </c>
    </row>
    <row r="250" spans="2:7" s="2" customFormat="1" x14ac:dyDescent="0.3">
      <c r="B250" s="20" t="s">
        <v>199</v>
      </c>
      <c r="C250" s="22" t="s">
        <v>200</v>
      </c>
      <c r="D250" s="42" t="s">
        <v>9</v>
      </c>
      <c r="E250" s="187">
        <v>18</v>
      </c>
      <c r="F250" s="21"/>
      <c r="G250" s="23">
        <f>F250*E250</f>
        <v>0</v>
      </c>
    </row>
    <row r="251" spans="2:7" s="2" customFormat="1" x14ac:dyDescent="0.3">
      <c r="B251" s="20" t="s">
        <v>201</v>
      </c>
      <c r="C251" s="22" t="s">
        <v>202</v>
      </c>
      <c r="D251" s="42" t="s">
        <v>9</v>
      </c>
      <c r="E251" s="187">
        <v>12</v>
      </c>
      <c r="F251" s="21"/>
      <c r="G251" s="23">
        <f t="shared" si="18"/>
        <v>0</v>
      </c>
    </row>
    <row r="252" spans="2:7" s="2" customFormat="1" x14ac:dyDescent="0.3">
      <c r="B252" s="20" t="s">
        <v>203</v>
      </c>
      <c r="C252" s="22" t="s">
        <v>204</v>
      </c>
      <c r="D252" s="42" t="s">
        <v>9</v>
      </c>
      <c r="E252" s="187">
        <v>23</v>
      </c>
      <c r="F252" s="21"/>
      <c r="G252" s="23">
        <f t="shared" si="18"/>
        <v>0</v>
      </c>
    </row>
    <row r="253" spans="2:7" s="2" customFormat="1" x14ac:dyDescent="0.3">
      <c r="B253" s="20" t="s">
        <v>205</v>
      </c>
      <c r="C253" s="22" t="s">
        <v>206</v>
      </c>
      <c r="D253" s="42" t="s">
        <v>9</v>
      </c>
      <c r="E253" s="187">
        <v>5</v>
      </c>
      <c r="F253" s="21"/>
      <c r="G253" s="23">
        <f t="shared" si="18"/>
        <v>0</v>
      </c>
    </row>
    <row r="254" spans="2:7" s="2" customFormat="1" x14ac:dyDescent="0.3">
      <c r="B254" s="20" t="s">
        <v>207</v>
      </c>
      <c r="C254" s="22" t="s">
        <v>208</v>
      </c>
      <c r="D254" s="42" t="s">
        <v>9</v>
      </c>
      <c r="E254" s="187">
        <v>18</v>
      </c>
      <c r="F254" s="21"/>
      <c r="G254" s="23">
        <f t="shared" si="18"/>
        <v>0</v>
      </c>
    </row>
    <row r="255" spans="2:7" s="2" customFormat="1" x14ac:dyDescent="0.3">
      <c r="B255" s="20" t="s">
        <v>209</v>
      </c>
      <c r="C255" s="22" t="s">
        <v>210</v>
      </c>
      <c r="D255" s="42" t="s">
        <v>9</v>
      </c>
      <c r="E255" s="187">
        <v>18</v>
      </c>
      <c r="F255" s="21"/>
      <c r="G255" s="23">
        <f t="shared" si="18"/>
        <v>0</v>
      </c>
    </row>
    <row r="256" spans="2:7" s="2" customFormat="1" x14ac:dyDescent="0.3">
      <c r="B256" s="20" t="s">
        <v>211</v>
      </c>
      <c r="C256" s="22" t="s">
        <v>212</v>
      </c>
      <c r="D256" s="42" t="s">
        <v>9</v>
      </c>
      <c r="E256" s="187">
        <v>13</v>
      </c>
      <c r="F256" s="21"/>
      <c r="G256" s="23">
        <f t="shared" si="18"/>
        <v>0</v>
      </c>
    </row>
    <row r="257" spans="2:7" s="2" customFormat="1" x14ac:dyDescent="0.3">
      <c r="B257" s="20" t="s">
        <v>213</v>
      </c>
      <c r="C257" s="22" t="s">
        <v>214</v>
      </c>
      <c r="D257" s="42" t="s">
        <v>9</v>
      </c>
      <c r="E257" s="187">
        <v>19</v>
      </c>
      <c r="F257" s="21"/>
      <c r="G257" s="23">
        <f t="shared" si="18"/>
        <v>0</v>
      </c>
    </row>
    <row r="258" spans="2:7" s="2" customFormat="1" x14ac:dyDescent="0.3">
      <c r="B258" s="20" t="s">
        <v>215</v>
      </c>
      <c r="C258" s="22" t="s">
        <v>216</v>
      </c>
      <c r="D258" s="42" t="s">
        <v>9</v>
      </c>
      <c r="E258" s="187">
        <v>19</v>
      </c>
      <c r="F258" s="21"/>
      <c r="G258" s="23">
        <f t="shared" si="18"/>
        <v>0</v>
      </c>
    </row>
    <row r="259" spans="2:7" s="2" customFormat="1" x14ac:dyDescent="0.3">
      <c r="B259" s="20" t="s">
        <v>217</v>
      </c>
      <c r="C259" s="22" t="s">
        <v>208</v>
      </c>
      <c r="D259" s="42" t="s">
        <v>9</v>
      </c>
      <c r="E259" s="187">
        <v>19</v>
      </c>
      <c r="F259" s="21"/>
      <c r="G259" s="23">
        <f t="shared" si="18"/>
        <v>0</v>
      </c>
    </row>
    <row r="260" spans="2:7" s="2" customFormat="1" x14ac:dyDescent="0.3">
      <c r="B260" s="20" t="s">
        <v>218</v>
      </c>
      <c r="C260" s="22" t="s">
        <v>219</v>
      </c>
      <c r="D260" s="42" t="s">
        <v>9</v>
      </c>
      <c r="E260" s="187">
        <v>19</v>
      </c>
      <c r="F260" s="21"/>
      <c r="G260" s="23">
        <f t="shared" si="18"/>
        <v>0</v>
      </c>
    </row>
    <row r="261" spans="2:7" s="2" customFormat="1" ht="27.6" x14ac:dyDescent="0.3">
      <c r="B261" s="20" t="s">
        <v>220</v>
      </c>
      <c r="C261" s="22" t="s">
        <v>221</v>
      </c>
      <c r="D261" s="42" t="s">
        <v>75</v>
      </c>
      <c r="E261" s="187">
        <v>32</v>
      </c>
      <c r="F261" s="21"/>
      <c r="G261" s="23">
        <f t="shared" si="18"/>
        <v>0</v>
      </c>
    </row>
    <row r="262" spans="2:7" s="2" customFormat="1" x14ac:dyDescent="0.3">
      <c r="B262" s="20" t="s">
        <v>222</v>
      </c>
      <c r="C262" s="22" t="s">
        <v>200</v>
      </c>
      <c r="D262" s="42" t="s">
        <v>9</v>
      </c>
      <c r="E262" s="187">
        <v>39</v>
      </c>
      <c r="F262" s="21"/>
      <c r="G262" s="23">
        <f t="shared" si="18"/>
        <v>0</v>
      </c>
    </row>
    <row r="263" spans="2:7" s="2" customFormat="1" x14ac:dyDescent="0.3">
      <c r="B263" s="20" t="s">
        <v>223</v>
      </c>
      <c r="C263" s="22" t="s">
        <v>224</v>
      </c>
      <c r="D263" s="42" t="s">
        <v>9</v>
      </c>
      <c r="E263" s="187">
        <v>20</v>
      </c>
      <c r="F263" s="21"/>
      <c r="G263" s="23">
        <f t="shared" si="18"/>
        <v>0</v>
      </c>
    </row>
    <row r="264" spans="2:7" s="2" customFormat="1" x14ac:dyDescent="0.3">
      <c r="B264" s="20" t="s">
        <v>225</v>
      </c>
      <c r="C264" s="22" t="s">
        <v>226</v>
      </c>
      <c r="D264" s="42" t="s">
        <v>9</v>
      </c>
      <c r="E264" s="187">
        <v>20</v>
      </c>
      <c r="F264" s="21"/>
      <c r="G264" s="23">
        <f t="shared" si="18"/>
        <v>0</v>
      </c>
    </row>
    <row r="265" spans="2:7" s="2" customFormat="1" x14ac:dyDescent="0.3">
      <c r="B265" s="20" t="s">
        <v>227</v>
      </c>
      <c r="C265" s="22" t="s">
        <v>228</v>
      </c>
      <c r="D265" s="42" t="s">
        <v>9</v>
      </c>
      <c r="E265" s="187">
        <v>20</v>
      </c>
      <c r="F265" s="21"/>
      <c r="G265" s="23">
        <f t="shared" si="18"/>
        <v>0</v>
      </c>
    </row>
    <row r="266" spans="2:7" s="2" customFormat="1" x14ac:dyDescent="0.3">
      <c r="B266" s="20" t="s">
        <v>229</v>
      </c>
      <c r="C266" s="20" t="s">
        <v>230</v>
      </c>
      <c r="D266" s="42" t="s">
        <v>9</v>
      </c>
      <c r="E266" s="187">
        <v>20</v>
      </c>
      <c r="F266" s="21"/>
      <c r="G266" s="23">
        <f t="shared" si="18"/>
        <v>0</v>
      </c>
    </row>
    <row r="267" spans="2:7" s="2" customFormat="1" x14ac:dyDescent="0.3">
      <c r="B267" s="20"/>
      <c r="C267" s="20"/>
      <c r="D267" s="42"/>
      <c r="E267" s="199"/>
      <c r="F267" s="21"/>
      <c r="G267" s="23"/>
    </row>
    <row r="268" spans="2:7" s="2" customFormat="1" x14ac:dyDescent="0.3">
      <c r="B268" s="20"/>
      <c r="C268" s="20" t="s">
        <v>231</v>
      </c>
      <c r="D268" s="42"/>
      <c r="E268" s="199"/>
      <c r="F268" s="21"/>
      <c r="G268" s="23"/>
    </row>
    <row r="269" spans="2:7" s="2" customFormat="1" x14ac:dyDescent="0.3">
      <c r="B269" s="20"/>
      <c r="C269" s="20" t="s">
        <v>232</v>
      </c>
      <c r="D269" s="42"/>
      <c r="E269" s="199"/>
      <c r="F269" s="21"/>
      <c r="G269" s="23"/>
    </row>
    <row r="270" spans="2:7" s="2" customFormat="1" x14ac:dyDescent="0.3">
      <c r="B270" s="20" t="s">
        <v>233</v>
      </c>
      <c r="C270" s="22" t="s">
        <v>234</v>
      </c>
      <c r="D270" s="42" t="s">
        <v>75</v>
      </c>
      <c r="E270" s="187">
        <v>20</v>
      </c>
      <c r="F270" s="21"/>
      <c r="G270" s="23">
        <f t="shared" si="18"/>
        <v>0</v>
      </c>
    </row>
    <row r="271" spans="2:7" s="2" customFormat="1" x14ac:dyDescent="0.3">
      <c r="B271" s="20" t="s">
        <v>235</v>
      </c>
      <c r="C271" s="22" t="s">
        <v>236</v>
      </c>
      <c r="D271" s="42" t="s">
        <v>9</v>
      </c>
      <c r="E271" s="187">
        <v>10</v>
      </c>
      <c r="F271" s="21"/>
      <c r="G271" s="23">
        <f t="shared" si="18"/>
        <v>0</v>
      </c>
    </row>
    <row r="272" spans="2:7" s="2" customFormat="1" x14ac:dyDescent="0.3">
      <c r="B272" s="20" t="s">
        <v>237</v>
      </c>
      <c r="C272" s="22" t="s">
        <v>238</v>
      </c>
      <c r="D272" s="42" t="s">
        <v>9</v>
      </c>
      <c r="E272" s="187">
        <v>6</v>
      </c>
      <c r="F272" s="21"/>
      <c r="G272" s="23">
        <f t="shared" si="18"/>
        <v>0</v>
      </c>
    </row>
    <row r="273" spans="2:7" s="2" customFormat="1" x14ac:dyDescent="0.3">
      <c r="B273" s="20" t="s">
        <v>239</v>
      </c>
      <c r="C273" s="22" t="s">
        <v>240</v>
      </c>
      <c r="D273" s="42"/>
      <c r="E273" s="187">
        <v>6</v>
      </c>
      <c r="F273" s="21"/>
      <c r="G273" s="23">
        <f t="shared" si="18"/>
        <v>0</v>
      </c>
    </row>
    <row r="274" spans="2:7" s="2" customFormat="1" x14ac:dyDescent="0.3">
      <c r="B274" s="20"/>
      <c r="C274" s="22"/>
      <c r="D274" s="42"/>
      <c r="E274" s="187"/>
      <c r="F274" s="21"/>
      <c r="G274" s="23"/>
    </row>
    <row r="275" spans="2:7" s="2" customFormat="1" x14ac:dyDescent="0.3">
      <c r="B275" s="20" t="s">
        <v>241</v>
      </c>
      <c r="C275" s="20" t="s">
        <v>242</v>
      </c>
      <c r="D275" s="42"/>
      <c r="E275" s="187"/>
      <c r="F275" s="21"/>
      <c r="G275" s="23"/>
    </row>
    <row r="276" spans="2:7" s="2" customFormat="1" x14ac:dyDescent="0.3">
      <c r="B276" s="20" t="s">
        <v>243</v>
      </c>
      <c r="C276" s="22" t="s">
        <v>244</v>
      </c>
      <c r="D276" s="42"/>
      <c r="E276" s="187"/>
      <c r="F276" s="21"/>
      <c r="G276" s="23"/>
    </row>
    <row r="277" spans="2:7" s="2" customFormat="1" x14ac:dyDescent="0.3">
      <c r="B277" s="20" t="s">
        <v>245</v>
      </c>
      <c r="C277" s="22" t="s">
        <v>246</v>
      </c>
      <c r="D277" s="42" t="s">
        <v>75</v>
      </c>
      <c r="E277" s="187">
        <v>9</v>
      </c>
      <c r="F277" s="21"/>
      <c r="G277" s="23">
        <f t="shared" si="18"/>
        <v>0</v>
      </c>
    </row>
    <row r="278" spans="2:7" s="2" customFormat="1" x14ac:dyDescent="0.3">
      <c r="B278" s="20" t="s">
        <v>247</v>
      </c>
      <c r="C278" s="22" t="s">
        <v>248</v>
      </c>
      <c r="D278" s="42" t="s">
        <v>75</v>
      </c>
      <c r="E278" s="187">
        <v>32</v>
      </c>
      <c r="F278" s="21"/>
      <c r="G278" s="23">
        <f t="shared" si="18"/>
        <v>0</v>
      </c>
    </row>
    <row r="279" spans="2:7" s="2" customFormat="1" x14ac:dyDescent="0.3">
      <c r="B279" s="20" t="s">
        <v>249</v>
      </c>
      <c r="C279" s="22" t="s">
        <v>250</v>
      </c>
      <c r="D279" s="42" t="s">
        <v>9</v>
      </c>
      <c r="E279" s="187">
        <v>10</v>
      </c>
      <c r="F279" s="21"/>
      <c r="G279" s="23">
        <f t="shared" si="18"/>
        <v>0</v>
      </c>
    </row>
    <row r="280" spans="2:7" s="2" customFormat="1" x14ac:dyDescent="0.3">
      <c r="B280" s="20" t="s">
        <v>251</v>
      </c>
      <c r="C280" s="22" t="s">
        <v>252</v>
      </c>
      <c r="D280" s="42" t="s">
        <v>9</v>
      </c>
      <c r="E280" s="187">
        <v>10</v>
      </c>
      <c r="F280" s="21"/>
      <c r="G280" s="23">
        <f t="shared" si="18"/>
        <v>0</v>
      </c>
    </row>
    <row r="281" spans="2:7" s="2" customFormat="1" x14ac:dyDescent="0.3">
      <c r="B281" s="20"/>
      <c r="C281" s="22"/>
      <c r="D281" s="42"/>
      <c r="E281" s="187"/>
      <c r="F281" s="21"/>
      <c r="G281" s="23"/>
    </row>
    <row r="282" spans="2:7" s="2" customFormat="1" x14ac:dyDescent="0.3">
      <c r="B282" s="20"/>
      <c r="C282" s="20" t="s">
        <v>253</v>
      </c>
      <c r="D282" s="42"/>
      <c r="E282" s="187"/>
      <c r="F282" s="21"/>
      <c r="G282" s="23"/>
    </row>
    <row r="283" spans="2:7" s="2" customFormat="1" ht="27.6" x14ac:dyDescent="0.3">
      <c r="B283" s="20"/>
      <c r="C283" s="20" t="s">
        <v>254</v>
      </c>
      <c r="D283" s="42"/>
      <c r="E283" s="187"/>
      <c r="F283" s="21"/>
      <c r="G283" s="23"/>
    </row>
    <row r="284" spans="2:7" s="2" customFormat="1" x14ac:dyDescent="0.3">
      <c r="B284" s="20" t="s">
        <v>255</v>
      </c>
      <c r="C284" s="22" t="s">
        <v>256</v>
      </c>
      <c r="D284" s="42" t="s">
        <v>9</v>
      </c>
      <c r="E284" s="187">
        <v>21</v>
      </c>
      <c r="F284" s="21"/>
      <c r="G284" s="23">
        <f t="shared" si="18"/>
        <v>0</v>
      </c>
    </row>
    <row r="285" spans="2:7" s="2" customFormat="1" x14ac:dyDescent="0.3">
      <c r="B285" s="20" t="s">
        <v>257</v>
      </c>
      <c r="C285" s="22" t="s">
        <v>258</v>
      </c>
      <c r="D285" s="42" t="s">
        <v>9</v>
      </c>
      <c r="E285" s="187">
        <v>21</v>
      </c>
      <c r="F285" s="21"/>
      <c r="G285" s="23">
        <f t="shared" si="18"/>
        <v>0</v>
      </c>
    </row>
    <row r="286" spans="2:7" s="2" customFormat="1" x14ac:dyDescent="0.3">
      <c r="B286" s="20" t="s">
        <v>259</v>
      </c>
      <c r="C286" s="22" t="s">
        <v>260</v>
      </c>
      <c r="D286" s="42" t="s">
        <v>9</v>
      </c>
      <c r="E286" s="187">
        <v>8</v>
      </c>
      <c r="F286" s="21"/>
      <c r="G286" s="23">
        <f t="shared" ref="G286:G296" si="19">F286*E286</f>
        <v>0</v>
      </c>
    </row>
    <row r="287" spans="2:7" s="2" customFormat="1" ht="27.6" x14ac:dyDescent="0.3">
      <c r="B287" s="20" t="s">
        <v>261</v>
      </c>
      <c r="C287" s="54" t="s">
        <v>262</v>
      </c>
      <c r="D287" s="42" t="s">
        <v>9</v>
      </c>
      <c r="E287" s="187">
        <v>2</v>
      </c>
      <c r="F287" s="21"/>
      <c r="G287" s="23">
        <f t="shared" si="19"/>
        <v>0</v>
      </c>
    </row>
    <row r="288" spans="2:7" s="2" customFormat="1" x14ac:dyDescent="0.3">
      <c r="B288" s="20"/>
      <c r="C288" s="54"/>
      <c r="D288" s="42"/>
      <c r="E288" s="187"/>
      <c r="F288" s="21"/>
      <c r="G288" s="23"/>
    </row>
    <row r="289" spans="2:7" s="2" customFormat="1" x14ac:dyDescent="0.3">
      <c r="B289" s="20"/>
      <c r="C289" s="55" t="s">
        <v>263</v>
      </c>
      <c r="D289" s="42"/>
      <c r="E289" s="187"/>
      <c r="F289" s="21"/>
      <c r="G289" s="23"/>
    </row>
    <row r="290" spans="2:7" s="2" customFormat="1" x14ac:dyDescent="0.3">
      <c r="B290" s="20"/>
      <c r="C290" s="55" t="s">
        <v>264</v>
      </c>
      <c r="D290" s="42"/>
      <c r="E290" s="187"/>
      <c r="F290" s="21"/>
      <c r="G290" s="23"/>
    </row>
    <row r="291" spans="2:7" s="2" customFormat="1" ht="41.4" x14ac:dyDescent="0.3">
      <c r="B291" s="20" t="s">
        <v>265</v>
      </c>
      <c r="C291" s="54" t="s">
        <v>266</v>
      </c>
      <c r="D291" s="42" t="s">
        <v>9</v>
      </c>
      <c r="E291" s="187">
        <v>7</v>
      </c>
      <c r="F291" s="21"/>
      <c r="G291" s="23">
        <f t="shared" si="19"/>
        <v>0</v>
      </c>
    </row>
    <row r="292" spans="2:7" s="2" customFormat="1" ht="41.4" x14ac:dyDescent="0.3">
      <c r="B292" s="20" t="s">
        <v>267</v>
      </c>
      <c r="C292" s="54" t="s">
        <v>268</v>
      </c>
      <c r="D292" s="42" t="s">
        <v>9</v>
      </c>
      <c r="E292" s="187">
        <v>10</v>
      </c>
      <c r="F292" s="21"/>
      <c r="G292" s="23">
        <f t="shared" si="19"/>
        <v>0</v>
      </c>
    </row>
    <row r="293" spans="2:7" s="2" customFormat="1" x14ac:dyDescent="0.3">
      <c r="B293" s="20"/>
      <c r="C293" s="54"/>
      <c r="D293" s="42"/>
      <c r="E293" s="187"/>
      <c r="F293" s="21"/>
      <c r="G293" s="23">
        <f t="shared" si="19"/>
        <v>0</v>
      </c>
    </row>
    <row r="294" spans="2:7" s="2" customFormat="1" x14ac:dyDescent="0.3">
      <c r="B294" s="20"/>
      <c r="C294" s="20"/>
      <c r="D294" s="42"/>
      <c r="E294" s="187"/>
      <c r="F294" s="21"/>
      <c r="G294" s="23">
        <f t="shared" si="19"/>
        <v>0</v>
      </c>
    </row>
    <row r="295" spans="2:7" s="2" customFormat="1" x14ac:dyDescent="0.3">
      <c r="B295" s="20"/>
      <c r="C295" s="20" t="s">
        <v>269</v>
      </c>
      <c r="D295" s="42"/>
      <c r="E295" s="187"/>
      <c r="F295" s="21"/>
      <c r="G295" s="23">
        <f t="shared" si="19"/>
        <v>0</v>
      </c>
    </row>
    <row r="296" spans="2:7" s="2" customFormat="1" ht="82.8" x14ac:dyDescent="0.3">
      <c r="B296" s="20" t="s">
        <v>270</v>
      </c>
      <c r="C296" s="54" t="s">
        <v>271</v>
      </c>
      <c r="D296" s="42" t="s">
        <v>272</v>
      </c>
      <c r="E296" s="187">
        <v>1</v>
      </c>
      <c r="F296" s="21"/>
      <c r="G296" s="23">
        <f t="shared" si="19"/>
        <v>0</v>
      </c>
    </row>
    <row r="297" spans="2:7" s="2" customFormat="1" x14ac:dyDescent="0.3">
      <c r="B297" s="20"/>
      <c r="C297" s="20"/>
      <c r="D297" s="42"/>
      <c r="E297" s="187"/>
      <c r="F297" s="21"/>
      <c r="G297" s="43">
        <f>SUM(G241:G288)</f>
        <v>0</v>
      </c>
    </row>
    <row r="298" spans="2:7" s="2" customFormat="1" x14ac:dyDescent="0.3">
      <c r="B298" s="20"/>
      <c r="C298" s="20" t="s">
        <v>273</v>
      </c>
      <c r="D298" s="42"/>
      <c r="E298" s="187"/>
      <c r="F298" s="21"/>
      <c r="G298" s="43"/>
    </row>
    <row r="299" spans="2:7" s="2" customFormat="1" ht="69" x14ac:dyDescent="0.3">
      <c r="B299" s="20" t="s">
        <v>274</v>
      </c>
      <c r="C299" s="54" t="s">
        <v>275</v>
      </c>
      <c r="D299" s="42" t="s">
        <v>272</v>
      </c>
      <c r="E299" s="187">
        <v>1</v>
      </c>
      <c r="F299" s="21"/>
      <c r="G299" s="43">
        <f t="shared" ref="G299" si="20">E299*F299</f>
        <v>0</v>
      </c>
    </row>
    <row r="300" spans="2:7" s="2" customFormat="1" x14ac:dyDescent="0.3">
      <c r="B300" s="19"/>
      <c r="C300" s="19"/>
      <c r="D300" s="45"/>
      <c r="E300" s="197"/>
      <c r="F300" s="29"/>
      <c r="G300" s="49"/>
    </row>
    <row r="301" spans="2:7" s="2" customFormat="1" ht="27.6" x14ac:dyDescent="0.3">
      <c r="B301" s="19"/>
      <c r="C301" s="19" t="s">
        <v>276</v>
      </c>
      <c r="D301" s="46"/>
      <c r="E301" s="197"/>
      <c r="F301" s="29"/>
      <c r="G301" s="29">
        <f>SUM(G237:G299)</f>
        <v>0</v>
      </c>
    </row>
    <row r="302" spans="2:7" s="2" customFormat="1" x14ac:dyDescent="0.3">
      <c r="B302" s="19"/>
      <c r="C302" s="19"/>
      <c r="D302" s="46"/>
      <c r="E302" s="197"/>
      <c r="F302" s="29"/>
      <c r="G302" s="29"/>
    </row>
    <row r="303" spans="2:7" x14ac:dyDescent="0.3">
      <c r="B303" s="27"/>
      <c r="C303" s="27" t="s">
        <v>277</v>
      </c>
      <c r="D303" s="27"/>
      <c r="E303" s="202"/>
      <c r="F303" s="28"/>
      <c r="G303" s="28"/>
    </row>
    <row r="304" spans="2:7" x14ac:dyDescent="0.3">
      <c r="B304" s="27"/>
      <c r="C304" s="27" t="str">
        <f>C172</f>
        <v>Foundation and walling</v>
      </c>
      <c r="D304" s="27"/>
      <c r="E304" s="202"/>
      <c r="F304" s="28"/>
      <c r="G304" s="28">
        <f>G192</f>
        <v>0</v>
      </c>
    </row>
    <row r="305" spans="2:79" x14ac:dyDescent="0.3">
      <c r="B305" s="27"/>
      <c r="C305" s="27"/>
      <c r="D305" s="27"/>
      <c r="E305" s="202"/>
      <c r="F305" s="28"/>
      <c r="G305" s="28"/>
    </row>
    <row r="306" spans="2:79" x14ac:dyDescent="0.3">
      <c r="B306" s="27"/>
      <c r="C306" s="27" t="str">
        <f>C194</f>
        <v>Roof structure</v>
      </c>
      <c r="D306" s="27"/>
      <c r="E306" s="202"/>
      <c r="F306" s="28"/>
      <c r="G306" s="28">
        <f>G200</f>
        <v>0</v>
      </c>
    </row>
    <row r="307" spans="2:79" x14ac:dyDescent="0.3">
      <c r="B307" s="27"/>
      <c r="C307" s="27"/>
      <c r="D307" s="27"/>
      <c r="E307" s="202"/>
      <c r="F307" s="28"/>
      <c r="G307" s="28"/>
    </row>
    <row r="308" spans="2:79" x14ac:dyDescent="0.3">
      <c r="B308" s="27"/>
      <c r="C308" s="27" t="str">
        <f>C226</f>
        <v>Finishing</v>
      </c>
      <c r="D308" s="27"/>
      <c r="E308" s="202"/>
      <c r="F308" s="28"/>
      <c r="G308" s="28">
        <f>G233</f>
        <v>0</v>
      </c>
    </row>
    <row r="309" spans="2:79" x14ac:dyDescent="0.3">
      <c r="B309" s="27"/>
      <c r="C309" s="27"/>
      <c r="D309" s="27"/>
      <c r="E309" s="202"/>
      <c r="F309" s="28"/>
      <c r="G309" s="28"/>
    </row>
    <row r="310" spans="2:79" x14ac:dyDescent="0.3">
      <c r="B310" s="27"/>
      <c r="C310" s="27" t="str">
        <f>C235</f>
        <v xml:space="preserve">Plumbing and Sanitary Installation </v>
      </c>
      <c r="D310" s="27"/>
      <c r="E310" s="202"/>
      <c r="F310" s="28"/>
      <c r="G310" s="28">
        <f>G301</f>
        <v>0</v>
      </c>
    </row>
    <row r="311" spans="2:79" x14ac:dyDescent="0.3">
      <c r="B311" s="27"/>
      <c r="C311" s="27"/>
      <c r="D311" s="27"/>
      <c r="E311" s="202"/>
      <c r="F311" s="28"/>
      <c r="G311" s="28"/>
    </row>
    <row r="312" spans="2:79" s="2" customFormat="1" x14ac:dyDescent="0.3">
      <c r="B312" s="19"/>
      <c r="C312" s="19" t="s">
        <v>278</v>
      </c>
      <c r="D312" s="19"/>
      <c r="E312" s="197"/>
      <c r="F312" s="29"/>
      <c r="G312" s="29">
        <f>SUM(G304:G311)</f>
        <v>0</v>
      </c>
    </row>
    <row r="313" spans="2:79" x14ac:dyDescent="0.3">
      <c r="B313" s="27"/>
      <c r="C313" s="27"/>
      <c r="D313" s="27"/>
      <c r="E313" s="202"/>
      <c r="F313" s="28"/>
      <c r="G313" s="28"/>
    </row>
    <row r="314" spans="2:79" s="8" customFormat="1" x14ac:dyDescent="0.3">
      <c r="B314" s="30">
        <v>8</v>
      </c>
      <c r="C314" s="25" t="s">
        <v>279</v>
      </c>
      <c r="D314" s="30"/>
      <c r="E314" s="183"/>
      <c r="F314" s="26"/>
      <c r="G314" s="26"/>
      <c r="H314" s="115"/>
      <c r="I314" s="115"/>
      <c r="J314" s="115"/>
      <c r="K314" s="115"/>
      <c r="L314" s="115"/>
      <c r="M314" s="115"/>
      <c r="N314" s="115"/>
      <c r="O314" s="115"/>
      <c r="P314" s="115"/>
      <c r="Q314" s="115"/>
      <c r="R314" s="115"/>
      <c r="S314" s="115"/>
      <c r="T314" s="115"/>
      <c r="U314" s="115"/>
      <c r="V314" s="115"/>
      <c r="W314" s="115"/>
      <c r="X314" s="115"/>
      <c r="Y314" s="115"/>
      <c r="Z314" s="115"/>
      <c r="AA314" s="115"/>
      <c r="AB314" s="115"/>
      <c r="AC314" s="115"/>
      <c r="AD314" s="115"/>
      <c r="AE314" s="115"/>
      <c r="AF314" s="115"/>
      <c r="AG314" s="115"/>
      <c r="AH314" s="115"/>
      <c r="AI314" s="115"/>
      <c r="AJ314" s="115"/>
      <c r="AK314" s="115"/>
      <c r="AL314" s="115"/>
      <c r="AM314" s="115"/>
      <c r="AN314" s="115"/>
      <c r="AO314" s="115"/>
      <c r="AP314" s="115"/>
      <c r="AQ314" s="115"/>
      <c r="AR314" s="115"/>
      <c r="AS314" s="115"/>
      <c r="AT314" s="115"/>
      <c r="AU314" s="115"/>
      <c r="AV314" s="115"/>
      <c r="AW314" s="115"/>
      <c r="AX314" s="115"/>
      <c r="AY314" s="115"/>
      <c r="AZ314" s="115"/>
      <c r="BA314" s="115"/>
      <c r="BB314" s="115"/>
      <c r="BC314" s="115"/>
      <c r="BD314" s="115"/>
      <c r="BE314" s="115"/>
      <c r="BF314" s="115"/>
      <c r="BG314" s="115"/>
      <c r="BH314" s="115"/>
      <c r="BI314" s="115"/>
      <c r="BJ314" s="115"/>
      <c r="BK314" s="115"/>
      <c r="BL314" s="115"/>
      <c r="BM314" s="115"/>
      <c r="BN314" s="115"/>
      <c r="BO314" s="115"/>
      <c r="BP314" s="115"/>
      <c r="BQ314" s="115"/>
      <c r="BR314" s="115"/>
      <c r="BS314" s="115"/>
      <c r="BT314" s="115"/>
      <c r="BU314" s="115"/>
      <c r="BV314" s="115"/>
      <c r="BW314" s="115"/>
      <c r="BX314" s="115"/>
      <c r="BY314" s="115"/>
      <c r="BZ314" s="115"/>
      <c r="CA314" s="115"/>
    </row>
    <row r="315" spans="2:79" x14ac:dyDescent="0.3">
      <c r="B315" s="22" t="s">
        <v>18</v>
      </c>
      <c r="C315" s="22" t="s">
        <v>151</v>
      </c>
      <c r="D315" s="42" t="s">
        <v>48</v>
      </c>
      <c r="E315" s="187">
        <v>13</v>
      </c>
      <c r="F315" s="23"/>
      <c r="G315" s="23">
        <f>E315*F315</f>
        <v>0</v>
      </c>
    </row>
    <row r="316" spans="2:79" x14ac:dyDescent="0.3">
      <c r="B316" s="22" t="s">
        <v>21</v>
      </c>
      <c r="C316" s="22" t="s">
        <v>280</v>
      </c>
      <c r="D316" s="42" t="s">
        <v>58</v>
      </c>
      <c r="E316" s="187">
        <v>46</v>
      </c>
      <c r="F316" s="23"/>
      <c r="G316" s="23">
        <f t="shared" ref="G316:G327" si="21">E316*F316</f>
        <v>0</v>
      </c>
    </row>
    <row r="317" spans="2:79" x14ac:dyDescent="0.3">
      <c r="B317" s="22" t="s">
        <v>23</v>
      </c>
      <c r="C317" s="22" t="s">
        <v>281</v>
      </c>
      <c r="D317" s="42" t="s">
        <v>58</v>
      </c>
      <c r="E317" s="187">
        <v>140</v>
      </c>
      <c r="F317" s="23"/>
      <c r="G317" s="23">
        <f t="shared" si="21"/>
        <v>0</v>
      </c>
    </row>
    <row r="318" spans="2:79" ht="27.6" x14ac:dyDescent="0.3">
      <c r="B318" s="22" t="s">
        <v>25</v>
      </c>
      <c r="C318" s="22" t="s">
        <v>282</v>
      </c>
      <c r="D318" s="42" t="s">
        <v>58</v>
      </c>
      <c r="E318" s="187">
        <v>28</v>
      </c>
      <c r="F318" s="23"/>
      <c r="G318" s="23">
        <f t="shared" si="21"/>
        <v>0</v>
      </c>
    </row>
    <row r="319" spans="2:79" ht="27.6" x14ac:dyDescent="0.3">
      <c r="B319" s="22" t="s">
        <v>27</v>
      </c>
      <c r="C319" s="54" t="s">
        <v>283</v>
      </c>
      <c r="D319" s="42" t="s">
        <v>48</v>
      </c>
      <c r="E319" s="187">
        <v>1</v>
      </c>
      <c r="F319" s="23"/>
      <c r="G319" s="23">
        <f t="shared" si="21"/>
        <v>0</v>
      </c>
    </row>
    <row r="320" spans="2:79" ht="27.6" x14ac:dyDescent="0.3">
      <c r="B320" s="22" t="s">
        <v>30</v>
      </c>
      <c r="C320" s="54" t="s">
        <v>284</v>
      </c>
      <c r="D320" s="42" t="s">
        <v>64</v>
      </c>
      <c r="E320" s="187">
        <v>0.44</v>
      </c>
      <c r="F320" s="23"/>
      <c r="G320" s="23">
        <f t="shared" si="21"/>
        <v>0</v>
      </c>
    </row>
    <row r="321" spans="2:79" ht="27.6" x14ac:dyDescent="0.3">
      <c r="B321" s="22" t="s">
        <v>33</v>
      </c>
      <c r="C321" s="54" t="s">
        <v>285</v>
      </c>
      <c r="D321" s="42" t="s">
        <v>48</v>
      </c>
      <c r="E321" s="187">
        <v>1.29</v>
      </c>
      <c r="F321" s="23"/>
      <c r="G321" s="23">
        <f t="shared" si="21"/>
        <v>0</v>
      </c>
    </row>
    <row r="322" spans="2:79" ht="41.4" x14ac:dyDescent="0.3">
      <c r="B322" s="22" t="s">
        <v>36</v>
      </c>
      <c r="C322" s="54" t="s">
        <v>286</v>
      </c>
      <c r="D322" s="42" t="s">
        <v>48</v>
      </c>
      <c r="E322" s="187">
        <v>3</v>
      </c>
      <c r="F322" s="23"/>
      <c r="G322" s="23">
        <f t="shared" si="21"/>
        <v>0</v>
      </c>
    </row>
    <row r="323" spans="2:79" x14ac:dyDescent="0.3">
      <c r="B323" s="22" t="s">
        <v>39</v>
      </c>
      <c r="C323" s="22" t="s">
        <v>287</v>
      </c>
      <c r="D323" s="42" t="s">
        <v>58</v>
      </c>
      <c r="E323" s="187">
        <v>35</v>
      </c>
      <c r="F323" s="23"/>
      <c r="G323" s="23">
        <f t="shared" si="21"/>
        <v>0</v>
      </c>
    </row>
    <row r="324" spans="2:79" x14ac:dyDescent="0.3">
      <c r="B324" s="22" t="s">
        <v>62</v>
      </c>
      <c r="C324" s="22" t="s">
        <v>288</v>
      </c>
      <c r="D324" s="42" t="s">
        <v>58</v>
      </c>
      <c r="E324" s="187">
        <v>35</v>
      </c>
      <c r="F324" s="23"/>
      <c r="G324" s="23">
        <f t="shared" si="21"/>
        <v>0</v>
      </c>
    </row>
    <row r="325" spans="2:79" ht="27.6" x14ac:dyDescent="0.3">
      <c r="B325" s="22" t="s">
        <v>66</v>
      </c>
      <c r="C325" s="22" t="s">
        <v>289</v>
      </c>
      <c r="D325" s="42" t="s">
        <v>9</v>
      </c>
      <c r="E325" s="187">
        <v>1</v>
      </c>
      <c r="F325" s="23"/>
      <c r="G325" s="23">
        <f t="shared" si="21"/>
        <v>0</v>
      </c>
    </row>
    <row r="326" spans="2:79" ht="27.6" x14ac:dyDescent="0.3">
      <c r="B326" s="22" t="s">
        <v>68</v>
      </c>
      <c r="C326" s="22" t="s">
        <v>290</v>
      </c>
      <c r="D326" s="22" t="s">
        <v>9</v>
      </c>
      <c r="E326" s="187">
        <v>1</v>
      </c>
      <c r="F326" s="23"/>
      <c r="G326" s="23">
        <f t="shared" si="21"/>
        <v>0</v>
      </c>
    </row>
    <row r="327" spans="2:79" ht="27.6" x14ac:dyDescent="0.3">
      <c r="B327" s="22" t="s">
        <v>70</v>
      </c>
      <c r="C327" s="22" t="s">
        <v>291</v>
      </c>
      <c r="D327" s="22" t="s">
        <v>9</v>
      </c>
      <c r="E327" s="187">
        <v>1</v>
      </c>
      <c r="F327" s="23"/>
      <c r="G327" s="23">
        <f t="shared" si="21"/>
        <v>0</v>
      </c>
    </row>
    <row r="328" spans="2:79" x14ac:dyDescent="0.3">
      <c r="B328" s="27"/>
      <c r="C328" s="27"/>
      <c r="D328" s="27"/>
      <c r="E328" s="184"/>
      <c r="F328" s="28"/>
      <c r="G328" s="28"/>
    </row>
    <row r="329" spans="2:79" s="2" customFormat="1" x14ac:dyDescent="0.3">
      <c r="B329" s="19"/>
      <c r="C329" s="19" t="s">
        <v>292</v>
      </c>
      <c r="D329" s="19"/>
      <c r="E329" s="193"/>
      <c r="F329" s="29"/>
      <c r="G329" s="29">
        <f>SUM(G315:G328)</f>
        <v>0</v>
      </c>
    </row>
    <row r="330" spans="2:79" s="2" customFormat="1" x14ac:dyDescent="0.3">
      <c r="B330" s="19"/>
      <c r="C330" s="19"/>
      <c r="D330" s="45"/>
      <c r="E330" s="193"/>
      <c r="F330" s="29"/>
      <c r="G330" s="49"/>
    </row>
    <row r="331" spans="2:79" s="9" customFormat="1" ht="13.8" x14ac:dyDescent="0.25">
      <c r="B331" s="51">
        <v>9</v>
      </c>
      <c r="C331" s="25" t="s">
        <v>293</v>
      </c>
      <c r="D331" s="51"/>
      <c r="E331" s="203"/>
      <c r="F331" s="52"/>
      <c r="G331" s="52"/>
      <c r="H331" s="116"/>
      <c r="I331" s="116"/>
      <c r="J331" s="116"/>
      <c r="K331" s="116"/>
      <c r="L331" s="116"/>
      <c r="M331" s="116"/>
      <c r="N331" s="116"/>
      <c r="O331" s="116"/>
      <c r="P331" s="116"/>
      <c r="Q331" s="116"/>
      <c r="R331" s="116"/>
      <c r="S331" s="116"/>
      <c r="T331" s="116"/>
      <c r="U331" s="116"/>
      <c r="V331" s="116"/>
      <c r="W331" s="116"/>
      <c r="X331" s="116"/>
      <c r="Y331" s="116"/>
      <c r="Z331" s="116"/>
      <c r="AA331" s="116"/>
      <c r="AB331" s="116"/>
      <c r="AC331" s="116"/>
      <c r="AD331" s="116"/>
      <c r="AE331" s="116"/>
      <c r="AF331" s="116"/>
      <c r="AG331" s="116"/>
      <c r="AH331" s="116"/>
      <c r="AI331" s="116"/>
      <c r="AJ331" s="116"/>
      <c r="AK331" s="116"/>
      <c r="AL331" s="116"/>
      <c r="AM331" s="116"/>
      <c r="AN331" s="116"/>
      <c r="AO331" s="116"/>
      <c r="AP331" s="116"/>
      <c r="AQ331" s="116"/>
      <c r="AR331" s="116"/>
      <c r="AS331" s="116"/>
      <c r="AT331" s="116"/>
      <c r="AU331" s="116"/>
      <c r="AV331" s="116"/>
      <c r="AW331" s="116"/>
      <c r="AX331" s="116"/>
      <c r="AY331" s="116"/>
      <c r="AZ331" s="116"/>
      <c r="BA331" s="116"/>
      <c r="BB331" s="116"/>
      <c r="BC331" s="116"/>
      <c r="BD331" s="116"/>
      <c r="BE331" s="116"/>
      <c r="BF331" s="116"/>
      <c r="BG331" s="116"/>
      <c r="BH331" s="116"/>
      <c r="BI331" s="116"/>
      <c r="BJ331" s="116"/>
      <c r="BK331" s="116"/>
      <c r="BL331" s="116"/>
      <c r="BM331" s="116"/>
      <c r="BN331" s="116"/>
      <c r="BO331" s="116"/>
      <c r="BP331" s="116"/>
      <c r="BQ331" s="116"/>
      <c r="BR331" s="116"/>
      <c r="BS331" s="116"/>
      <c r="BT331" s="116"/>
      <c r="BU331" s="116"/>
      <c r="BV331" s="116"/>
      <c r="BW331" s="116"/>
      <c r="BX331" s="116"/>
      <c r="BY331" s="116"/>
      <c r="BZ331" s="116"/>
      <c r="CA331" s="116"/>
    </row>
    <row r="332" spans="2:79" s="1" customFormat="1" ht="13.8" x14ac:dyDescent="0.25">
      <c r="B332" s="45"/>
      <c r="C332" s="27"/>
      <c r="D332" s="45"/>
      <c r="E332" s="204"/>
      <c r="F332" s="49"/>
      <c r="G332" s="49"/>
    </row>
    <row r="333" spans="2:79" s="1" customFormat="1" ht="13.8" x14ac:dyDescent="0.25">
      <c r="B333" s="42" t="s">
        <v>18</v>
      </c>
      <c r="C333" s="22" t="s">
        <v>294</v>
      </c>
      <c r="D333" s="42" t="s">
        <v>48</v>
      </c>
      <c r="E333" s="194">
        <v>2.5</v>
      </c>
      <c r="F333" s="43"/>
      <c r="G333" s="43">
        <f>E333*F333</f>
        <v>0</v>
      </c>
    </row>
    <row r="334" spans="2:79" s="1" customFormat="1" ht="27.6" x14ac:dyDescent="0.25">
      <c r="B334" s="42" t="s">
        <v>21</v>
      </c>
      <c r="C334" s="22" t="s">
        <v>295</v>
      </c>
      <c r="D334" s="42" t="s">
        <v>48</v>
      </c>
      <c r="E334" s="194">
        <f>(1.5+1.4)*2*0.5*0.7</f>
        <v>2.0299999999999998</v>
      </c>
      <c r="F334" s="43"/>
      <c r="G334" s="43">
        <f>E334*F334</f>
        <v>0</v>
      </c>
    </row>
    <row r="335" spans="2:79" s="1" customFormat="1" ht="13.8" x14ac:dyDescent="0.25">
      <c r="B335" s="42" t="s">
        <v>23</v>
      </c>
      <c r="C335" s="22" t="s">
        <v>296</v>
      </c>
      <c r="D335" s="42" t="s">
        <v>58</v>
      </c>
      <c r="E335" s="194">
        <v>9.1519999999999992</v>
      </c>
      <c r="F335" s="43"/>
      <c r="G335" s="43">
        <f>E335*F335</f>
        <v>0</v>
      </c>
    </row>
    <row r="336" spans="2:79" s="1" customFormat="1" ht="13.8" x14ac:dyDescent="0.25">
      <c r="B336" s="42" t="s">
        <v>25</v>
      </c>
      <c r="C336" s="22" t="s">
        <v>297</v>
      </c>
      <c r="D336" s="42" t="s">
        <v>48</v>
      </c>
      <c r="E336" s="194">
        <v>0.254</v>
      </c>
      <c r="F336" s="43"/>
      <c r="G336" s="43">
        <f t="shared" ref="G336:G360" si="22">E336*F336</f>
        <v>0</v>
      </c>
    </row>
    <row r="337" spans="2:79" s="1" customFormat="1" ht="13.8" x14ac:dyDescent="0.25">
      <c r="B337" s="42" t="s">
        <v>27</v>
      </c>
      <c r="C337" s="22" t="s">
        <v>298</v>
      </c>
      <c r="D337" s="42" t="s">
        <v>84</v>
      </c>
      <c r="E337" s="194">
        <v>36.4</v>
      </c>
      <c r="F337" s="43"/>
      <c r="G337" s="43">
        <f t="shared" si="22"/>
        <v>0</v>
      </c>
    </row>
    <row r="338" spans="2:79" s="1" customFormat="1" ht="27.6" x14ac:dyDescent="0.25">
      <c r="B338" s="42" t="s">
        <v>30</v>
      </c>
      <c r="C338" s="22" t="s">
        <v>299</v>
      </c>
      <c r="D338" s="42" t="s">
        <v>58</v>
      </c>
      <c r="E338" s="194">
        <v>4.2140000000000004</v>
      </c>
      <c r="F338" s="43"/>
      <c r="G338" s="43">
        <f t="shared" si="22"/>
        <v>0</v>
      </c>
    </row>
    <row r="339" spans="2:79" s="1" customFormat="1" ht="13.8" x14ac:dyDescent="0.25">
      <c r="B339" s="42"/>
      <c r="C339" s="22"/>
      <c r="D339" s="42"/>
      <c r="E339" s="194"/>
      <c r="F339" s="43"/>
      <c r="G339" s="43"/>
    </row>
    <row r="340" spans="2:79" s="1" customFormat="1" ht="13.8" x14ac:dyDescent="0.25">
      <c r="B340" s="42"/>
      <c r="C340" s="20" t="s">
        <v>178</v>
      </c>
      <c r="D340" s="42"/>
      <c r="E340" s="194"/>
      <c r="F340" s="43"/>
      <c r="G340" s="43"/>
    </row>
    <row r="341" spans="2:79" s="1" customFormat="1" ht="27.6" x14ac:dyDescent="0.25">
      <c r="B341" s="42" t="s">
        <v>33</v>
      </c>
      <c r="C341" s="22" t="s">
        <v>300</v>
      </c>
      <c r="D341" s="42" t="s">
        <v>58</v>
      </c>
      <c r="E341" s="194">
        <v>19.5</v>
      </c>
      <c r="F341" s="43"/>
      <c r="G341" s="43">
        <f t="shared" si="22"/>
        <v>0</v>
      </c>
    </row>
    <row r="342" spans="2:79" s="1" customFormat="1" ht="27.6" x14ac:dyDescent="0.25">
      <c r="B342" s="42" t="s">
        <v>36</v>
      </c>
      <c r="C342" s="22" t="s">
        <v>301</v>
      </c>
      <c r="D342" s="42" t="s">
        <v>9</v>
      </c>
      <c r="E342" s="194">
        <v>1</v>
      </c>
      <c r="F342" s="43"/>
      <c r="G342" s="43">
        <f t="shared" si="22"/>
        <v>0</v>
      </c>
    </row>
    <row r="343" spans="2:79" s="1" customFormat="1" ht="13.8" x14ac:dyDescent="0.25">
      <c r="B343" s="42" t="s">
        <v>39</v>
      </c>
      <c r="C343" s="22" t="s">
        <v>302</v>
      </c>
      <c r="D343" s="42" t="s">
        <v>9</v>
      </c>
      <c r="E343" s="194">
        <v>1</v>
      </c>
      <c r="F343" s="43"/>
      <c r="G343" s="43">
        <f t="shared" si="22"/>
        <v>0</v>
      </c>
    </row>
    <row r="344" spans="2:79" s="1" customFormat="1" ht="13.8" x14ac:dyDescent="0.25">
      <c r="B344" s="45"/>
      <c r="C344" s="27"/>
      <c r="D344" s="45"/>
      <c r="E344" s="204"/>
      <c r="F344" s="49"/>
      <c r="G344" s="49"/>
    </row>
    <row r="345" spans="2:79" s="1" customFormat="1" ht="13.8" x14ac:dyDescent="0.25">
      <c r="B345" s="45"/>
      <c r="C345" s="19" t="s">
        <v>303</v>
      </c>
      <c r="D345" s="45"/>
      <c r="E345" s="204"/>
      <c r="F345" s="49"/>
      <c r="G345" s="50">
        <f>SUM(G333:G344)</f>
        <v>0</v>
      </c>
    </row>
    <row r="346" spans="2:79" s="1" customFormat="1" ht="13.8" x14ac:dyDescent="0.25">
      <c r="B346" s="45"/>
      <c r="C346" s="27"/>
      <c r="D346" s="45"/>
      <c r="E346" s="204"/>
      <c r="F346" s="49"/>
      <c r="G346" s="49"/>
    </row>
    <row r="347" spans="2:79" s="1" customFormat="1" ht="13.8" x14ac:dyDescent="0.25">
      <c r="B347" s="45"/>
      <c r="C347" s="27"/>
      <c r="D347" s="45"/>
      <c r="E347" s="204"/>
      <c r="F347" s="49"/>
      <c r="G347" s="49"/>
    </row>
    <row r="348" spans="2:79" s="9" customFormat="1" ht="13.8" x14ac:dyDescent="0.25">
      <c r="B348" s="51">
        <v>10</v>
      </c>
      <c r="C348" s="25" t="s">
        <v>304</v>
      </c>
      <c r="D348" s="51"/>
      <c r="E348" s="203"/>
      <c r="F348" s="52"/>
      <c r="G348" s="52"/>
      <c r="H348" s="116"/>
      <c r="I348" s="116"/>
      <c r="J348" s="116"/>
      <c r="K348" s="116"/>
      <c r="L348" s="116"/>
      <c r="M348" s="116"/>
      <c r="N348" s="116"/>
      <c r="O348" s="116"/>
      <c r="P348" s="116"/>
      <c r="Q348" s="116"/>
      <c r="R348" s="116"/>
      <c r="S348" s="116"/>
      <c r="T348" s="116"/>
      <c r="U348" s="116"/>
      <c r="V348" s="116"/>
      <c r="W348" s="116"/>
      <c r="X348" s="116"/>
      <c r="Y348" s="116"/>
      <c r="Z348" s="116"/>
      <c r="AA348" s="116"/>
      <c r="AB348" s="116"/>
      <c r="AC348" s="116"/>
      <c r="AD348" s="116"/>
      <c r="AE348" s="116"/>
      <c r="AF348" s="116"/>
      <c r="AG348" s="116"/>
      <c r="AH348" s="116"/>
      <c r="AI348" s="116"/>
      <c r="AJ348" s="116"/>
      <c r="AK348" s="116"/>
      <c r="AL348" s="116"/>
      <c r="AM348" s="116"/>
      <c r="AN348" s="116"/>
      <c r="AO348" s="116"/>
      <c r="AP348" s="116"/>
      <c r="AQ348" s="116"/>
      <c r="AR348" s="116"/>
      <c r="AS348" s="116"/>
      <c r="AT348" s="116"/>
      <c r="AU348" s="116"/>
      <c r="AV348" s="116"/>
      <c r="AW348" s="116"/>
      <c r="AX348" s="116"/>
      <c r="AY348" s="116"/>
      <c r="AZ348" s="116"/>
      <c r="BA348" s="116"/>
      <c r="BB348" s="116"/>
      <c r="BC348" s="116"/>
      <c r="BD348" s="116"/>
      <c r="BE348" s="116"/>
      <c r="BF348" s="116"/>
      <c r="BG348" s="116"/>
      <c r="BH348" s="116"/>
      <c r="BI348" s="116"/>
      <c r="BJ348" s="116"/>
      <c r="BK348" s="116"/>
      <c r="BL348" s="116"/>
      <c r="BM348" s="116"/>
      <c r="BN348" s="116"/>
      <c r="BO348" s="116"/>
      <c r="BP348" s="116"/>
      <c r="BQ348" s="116"/>
      <c r="BR348" s="116"/>
      <c r="BS348" s="116"/>
      <c r="BT348" s="116"/>
      <c r="BU348" s="116"/>
      <c r="BV348" s="116"/>
      <c r="BW348" s="116"/>
      <c r="BX348" s="116"/>
      <c r="BY348" s="116"/>
      <c r="BZ348" s="116"/>
      <c r="CA348" s="116"/>
    </row>
    <row r="349" spans="2:79" s="1" customFormat="1" ht="13.8" x14ac:dyDescent="0.25">
      <c r="B349" s="45"/>
      <c r="C349" s="27"/>
      <c r="D349" s="45"/>
      <c r="E349" s="204"/>
      <c r="F349" s="49"/>
      <c r="G349" s="49"/>
    </row>
    <row r="350" spans="2:79" s="1" customFormat="1" ht="13.8" x14ac:dyDescent="0.25">
      <c r="B350" s="42" t="s">
        <v>18</v>
      </c>
      <c r="C350" s="22" t="s">
        <v>305</v>
      </c>
      <c r="D350" s="42" t="s">
        <v>48</v>
      </c>
      <c r="E350" s="194">
        <v>4</v>
      </c>
      <c r="F350" s="43"/>
      <c r="G350" s="43">
        <f t="shared" si="22"/>
        <v>0</v>
      </c>
    </row>
    <row r="351" spans="2:79" s="1" customFormat="1" ht="27.6" x14ac:dyDescent="0.25">
      <c r="B351" s="42" t="s">
        <v>21</v>
      </c>
      <c r="C351" s="22" t="s">
        <v>306</v>
      </c>
      <c r="D351" s="42" t="s">
        <v>48</v>
      </c>
      <c r="E351" s="194">
        <v>8</v>
      </c>
      <c r="F351" s="43"/>
      <c r="G351" s="43">
        <f t="shared" si="22"/>
        <v>0</v>
      </c>
    </row>
    <row r="352" spans="2:79" s="1" customFormat="1" ht="41.4" x14ac:dyDescent="0.25">
      <c r="B352" s="42" t="s">
        <v>23</v>
      </c>
      <c r="C352" s="22" t="s">
        <v>307</v>
      </c>
      <c r="D352" s="42" t="s">
        <v>58</v>
      </c>
      <c r="E352" s="194">
        <f>0.6*45</f>
        <v>27</v>
      </c>
      <c r="F352" s="43"/>
      <c r="G352" s="43">
        <f t="shared" si="22"/>
        <v>0</v>
      </c>
    </row>
    <row r="353" spans="2:79" s="1" customFormat="1" ht="41.4" x14ac:dyDescent="0.25">
      <c r="B353" s="42" t="s">
        <v>25</v>
      </c>
      <c r="C353" s="22" t="s">
        <v>308</v>
      </c>
      <c r="D353" s="42" t="s">
        <v>48</v>
      </c>
      <c r="E353" s="194">
        <v>1</v>
      </c>
      <c r="F353" s="43"/>
      <c r="G353" s="43">
        <f t="shared" si="22"/>
        <v>0</v>
      </c>
    </row>
    <row r="354" spans="2:79" s="1" customFormat="1" ht="27.6" x14ac:dyDescent="0.25">
      <c r="B354" s="42" t="s">
        <v>27</v>
      </c>
      <c r="C354" s="22" t="s">
        <v>309</v>
      </c>
      <c r="D354" s="42" t="s">
        <v>48</v>
      </c>
      <c r="E354" s="194">
        <v>1</v>
      </c>
      <c r="F354" s="43"/>
      <c r="G354" s="43">
        <f t="shared" si="22"/>
        <v>0</v>
      </c>
    </row>
    <row r="355" spans="2:79" s="1" customFormat="1" ht="13.8" x14ac:dyDescent="0.25">
      <c r="B355" s="42" t="s">
        <v>30</v>
      </c>
      <c r="C355" s="22" t="s">
        <v>310</v>
      </c>
      <c r="D355" s="42" t="s">
        <v>58</v>
      </c>
      <c r="E355" s="194">
        <v>4</v>
      </c>
      <c r="F355" s="43"/>
      <c r="G355" s="43">
        <f t="shared" si="22"/>
        <v>0</v>
      </c>
    </row>
    <row r="356" spans="2:79" s="1" customFormat="1" ht="13.8" x14ac:dyDescent="0.25">
      <c r="B356" s="45"/>
      <c r="C356" s="27"/>
      <c r="D356" s="45"/>
      <c r="E356" s="204"/>
      <c r="F356" s="49"/>
      <c r="G356" s="49"/>
    </row>
    <row r="357" spans="2:79" s="10" customFormat="1" ht="13.8" x14ac:dyDescent="0.25">
      <c r="B357" s="56"/>
      <c r="C357" s="57" t="s">
        <v>311</v>
      </c>
      <c r="D357" s="56"/>
      <c r="E357" s="205"/>
      <c r="F357" s="58"/>
      <c r="G357" s="58">
        <f>SUM(G350:G356)</f>
        <v>0</v>
      </c>
    </row>
    <row r="358" spans="2:79" s="1" customFormat="1" ht="13.8" x14ac:dyDescent="0.25">
      <c r="B358" s="45"/>
      <c r="C358" s="27"/>
      <c r="D358" s="45"/>
      <c r="E358" s="204"/>
      <c r="F358" s="49"/>
      <c r="G358" s="49"/>
    </row>
    <row r="359" spans="2:79" s="9" customFormat="1" ht="13.8" x14ac:dyDescent="0.25">
      <c r="B359" s="59">
        <v>11</v>
      </c>
      <c r="C359" s="60" t="s">
        <v>312</v>
      </c>
      <c r="D359" s="59"/>
      <c r="E359" s="206"/>
      <c r="F359" s="61"/>
      <c r="G359" s="61"/>
      <c r="H359" s="116"/>
      <c r="I359" s="116"/>
      <c r="J359" s="116"/>
      <c r="K359" s="116"/>
      <c r="L359" s="116"/>
      <c r="M359" s="116"/>
      <c r="N359" s="116"/>
      <c r="O359" s="116"/>
      <c r="P359" s="116"/>
      <c r="Q359" s="116"/>
      <c r="R359" s="116"/>
      <c r="S359" s="116"/>
      <c r="T359" s="116"/>
      <c r="U359" s="116"/>
      <c r="V359" s="116"/>
      <c r="W359" s="116"/>
      <c r="X359" s="116"/>
      <c r="Y359" s="116"/>
      <c r="Z359" s="116"/>
      <c r="AA359" s="116"/>
      <c r="AB359" s="116"/>
      <c r="AC359" s="116"/>
      <c r="AD359" s="116"/>
      <c r="AE359" s="116"/>
      <c r="AF359" s="116"/>
      <c r="AG359" s="116"/>
      <c r="AH359" s="116"/>
      <c r="AI359" s="116"/>
      <c r="AJ359" s="116"/>
      <c r="AK359" s="116"/>
      <c r="AL359" s="116"/>
      <c r="AM359" s="116"/>
      <c r="AN359" s="116"/>
      <c r="AO359" s="116"/>
      <c r="AP359" s="116"/>
      <c r="AQ359" s="116"/>
      <c r="AR359" s="116"/>
      <c r="AS359" s="116"/>
      <c r="AT359" s="116"/>
      <c r="AU359" s="116"/>
      <c r="AV359" s="116"/>
      <c r="AW359" s="116"/>
      <c r="AX359" s="116"/>
      <c r="AY359" s="116"/>
      <c r="AZ359" s="116"/>
      <c r="BA359" s="116"/>
      <c r="BB359" s="116"/>
      <c r="BC359" s="116"/>
      <c r="BD359" s="116"/>
      <c r="BE359" s="116"/>
      <c r="BF359" s="116"/>
      <c r="BG359" s="116"/>
      <c r="BH359" s="116"/>
      <c r="BI359" s="116"/>
      <c r="BJ359" s="116"/>
      <c r="BK359" s="116"/>
      <c r="BL359" s="116"/>
      <c r="BM359" s="116"/>
      <c r="BN359" s="116"/>
      <c r="BO359" s="116"/>
      <c r="BP359" s="116"/>
      <c r="BQ359" s="116"/>
      <c r="BR359" s="116"/>
      <c r="BS359" s="116"/>
      <c r="BT359" s="116"/>
      <c r="BU359" s="116"/>
      <c r="BV359" s="116"/>
      <c r="BW359" s="116"/>
      <c r="BX359" s="116"/>
      <c r="BY359" s="116"/>
      <c r="BZ359" s="116"/>
      <c r="CA359" s="116"/>
    </row>
    <row r="360" spans="2:79" s="1" customFormat="1" ht="69" x14ac:dyDescent="0.25">
      <c r="B360" s="42" t="s">
        <v>18</v>
      </c>
      <c r="C360" s="22" t="s">
        <v>313</v>
      </c>
      <c r="D360" s="42" t="s">
        <v>9</v>
      </c>
      <c r="E360" s="194">
        <v>20</v>
      </c>
      <c r="F360" s="43"/>
      <c r="G360" s="43">
        <f t="shared" si="22"/>
        <v>0</v>
      </c>
    </row>
    <row r="361" spans="2:79" s="2" customFormat="1" x14ac:dyDescent="0.3">
      <c r="B361" s="19"/>
      <c r="C361" s="19"/>
      <c r="D361" s="19"/>
      <c r="E361" s="193"/>
      <c r="F361" s="29"/>
      <c r="G361" s="29"/>
    </row>
    <row r="362" spans="2:79" s="2" customFormat="1" x14ac:dyDescent="0.3">
      <c r="B362" s="19"/>
      <c r="C362" s="19" t="s">
        <v>314</v>
      </c>
      <c r="D362" s="19"/>
      <c r="E362" s="193"/>
      <c r="F362" s="29"/>
      <c r="G362" s="29">
        <f>G360</f>
        <v>0</v>
      </c>
    </row>
    <row r="363" spans="2:79" x14ac:dyDescent="0.3">
      <c r="B363" s="27"/>
      <c r="C363" s="27"/>
      <c r="D363" s="27"/>
      <c r="E363" s="184"/>
      <c r="F363" s="28"/>
      <c r="G363" s="28"/>
    </row>
    <row r="364" spans="2:79" x14ac:dyDescent="0.3">
      <c r="B364" s="27"/>
      <c r="C364" s="27"/>
      <c r="D364" s="27"/>
      <c r="E364" s="184"/>
      <c r="F364" s="28"/>
      <c r="G364" s="28"/>
    </row>
    <row r="365" spans="2:79" s="8" customFormat="1" x14ac:dyDescent="0.3">
      <c r="B365" s="30">
        <v>12</v>
      </c>
      <c r="C365" s="25" t="s">
        <v>315</v>
      </c>
      <c r="D365" s="30"/>
      <c r="E365" s="183"/>
      <c r="F365" s="26"/>
      <c r="G365" s="26"/>
      <c r="H365" s="115"/>
      <c r="I365" s="115"/>
      <c r="J365" s="115"/>
      <c r="K365" s="115"/>
      <c r="L365" s="115"/>
      <c r="M365" s="115"/>
      <c r="N365" s="115"/>
      <c r="O365" s="115"/>
      <c r="P365" s="115"/>
      <c r="Q365" s="115"/>
      <c r="R365" s="115"/>
      <c r="S365" s="115"/>
      <c r="T365" s="115"/>
      <c r="U365" s="115"/>
      <c r="V365" s="115"/>
      <c r="W365" s="115"/>
      <c r="X365" s="115"/>
      <c r="Y365" s="115"/>
      <c r="Z365" s="115"/>
      <c r="AA365" s="115"/>
      <c r="AB365" s="115"/>
      <c r="AC365" s="115"/>
      <c r="AD365" s="115"/>
      <c r="AE365" s="115"/>
      <c r="AF365" s="115"/>
      <c r="AG365" s="115"/>
      <c r="AH365" s="115"/>
      <c r="AI365" s="115"/>
      <c r="AJ365" s="115"/>
      <c r="AK365" s="115"/>
      <c r="AL365" s="115"/>
      <c r="AM365" s="115"/>
      <c r="AN365" s="115"/>
      <c r="AO365" s="115"/>
      <c r="AP365" s="115"/>
      <c r="AQ365" s="115"/>
      <c r="AR365" s="115"/>
      <c r="AS365" s="115"/>
      <c r="AT365" s="115"/>
      <c r="AU365" s="115"/>
      <c r="AV365" s="115"/>
      <c r="AW365" s="115"/>
      <c r="AX365" s="115"/>
      <c r="AY365" s="115"/>
      <c r="AZ365" s="115"/>
      <c r="BA365" s="115"/>
      <c r="BB365" s="115"/>
      <c r="BC365" s="115"/>
      <c r="BD365" s="115"/>
      <c r="BE365" s="115"/>
      <c r="BF365" s="115"/>
      <c r="BG365" s="115"/>
      <c r="BH365" s="115"/>
      <c r="BI365" s="115"/>
      <c r="BJ365" s="115"/>
      <c r="BK365" s="115"/>
      <c r="BL365" s="115"/>
      <c r="BM365" s="115"/>
      <c r="BN365" s="115"/>
      <c r="BO365" s="115"/>
      <c r="BP365" s="115"/>
      <c r="BQ365" s="115"/>
      <c r="BR365" s="115"/>
      <c r="BS365" s="115"/>
      <c r="BT365" s="115"/>
      <c r="BU365" s="115"/>
      <c r="BV365" s="115"/>
      <c r="BW365" s="115"/>
      <c r="BX365" s="115"/>
      <c r="BY365" s="115"/>
      <c r="BZ365" s="115"/>
      <c r="CA365" s="115"/>
    </row>
    <row r="366" spans="2:79" x14ac:dyDescent="0.3">
      <c r="B366" s="27"/>
      <c r="C366" s="19"/>
      <c r="D366" s="27"/>
      <c r="E366" s="184"/>
      <c r="F366" s="28"/>
      <c r="G366" s="28"/>
    </row>
    <row r="367" spans="2:79" ht="27.6" x14ac:dyDescent="0.3">
      <c r="B367" s="22" t="s">
        <v>18</v>
      </c>
      <c r="C367" s="91" t="s">
        <v>316</v>
      </c>
      <c r="D367" s="42" t="s">
        <v>48</v>
      </c>
      <c r="E367" s="182">
        <v>22.5</v>
      </c>
      <c r="F367" s="23"/>
      <c r="G367" s="23">
        <f>E367*F367</f>
        <v>0</v>
      </c>
    </row>
    <row r="368" spans="2:79" ht="27.6" x14ac:dyDescent="0.3">
      <c r="B368" s="22" t="s">
        <v>21</v>
      </c>
      <c r="C368" s="22" t="s">
        <v>317</v>
      </c>
      <c r="D368" s="42" t="s">
        <v>64</v>
      </c>
      <c r="E368" s="182">
        <v>4.0999999999999996</v>
      </c>
      <c r="F368" s="23"/>
      <c r="G368" s="23">
        <f t="shared" ref="G368:G373" si="23">E368*F368</f>
        <v>0</v>
      </c>
    </row>
    <row r="369" spans="2:7" ht="27.6" x14ac:dyDescent="0.3">
      <c r="B369" s="22" t="s">
        <v>23</v>
      </c>
      <c r="C369" s="22" t="s">
        <v>318</v>
      </c>
      <c r="D369" s="42" t="s">
        <v>9</v>
      </c>
      <c r="E369" s="182">
        <v>100</v>
      </c>
      <c r="F369" s="23"/>
      <c r="G369" s="23">
        <f t="shared" si="23"/>
        <v>0</v>
      </c>
    </row>
    <row r="370" spans="2:7" ht="55.2" x14ac:dyDescent="0.3">
      <c r="B370" s="22" t="s">
        <v>25</v>
      </c>
      <c r="C370" s="22" t="s">
        <v>319</v>
      </c>
      <c r="D370" s="42" t="s">
        <v>64</v>
      </c>
      <c r="E370" s="182">
        <v>7</v>
      </c>
      <c r="F370" s="23"/>
      <c r="G370" s="23">
        <f t="shared" si="23"/>
        <v>0</v>
      </c>
    </row>
    <row r="371" spans="2:7" ht="27.6" x14ac:dyDescent="0.3">
      <c r="B371" s="22" t="s">
        <v>27</v>
      </c>
      <c r="C371" s="22" t="s">
        <v>320</v>
      </c>
      <c r="D371" s="42" t="s">
        <v>48</v>
      </c>
      <c r="E371" s="182">
        <v>38</v>
      </c>
      <c r="F371" s="23"/>
      <c r="G371" s="23">
        <f t="shared" si="23"/>
        <v>0</v>
      </c>
    </row>
    <row r="372" spans="2:7" ht="41.4" x14ac:dyDescent="0.3">
      <c r="B372" s="22" t="s">
        <v>30</v>
      </c>
      <c r="C372" s="22" t="s">
        <v>321</v>
      </c>
      <c r="D372" s="42" t="s">
        <v>48</v>
      </c>
      <c r="E372" s="182">
        <v>60</v>
      </c>
      <c r="F372" s="23"/>
      <c r="G372" s="23">
        <f t="shared" si="23"/>
        <v>0</v>
      </c>
    </row>
    <row r="373" spans="2:7" ht="41.4" x14ac:dyDescent="0.3">
      <c r="B373" s="22" t="s">
        <v>33</v>
      </c>
      <c r="C373" s="22" t="s">
        <v>322</v>
      </c>
      <c r="D373" s="42" t="s">
        <v>75</v>
      </c>
      <c r="E373" s="182">
        <v>200</v>
      </c>
      <c r="F373" s="23"/>
      <c r="G373" s="23">
        <f t="shared" si="23"/>
        <v>0</v>
      </c>
    </row>
    <row r="374" spans="2:7" s="2" customFormat="1" x14ac:dyDescent="0.3">
      <c r="B374" s="19"/>
      <c r="C374" s="19" t="s">
        <v>323</v>
      </c>
      <c r="D374" s="19"/>
      <c r="E374" s="193"/>
      <c r="F374" s="29"/>
      <c r="G374" s="29">
        <f>SUM(G367:G373)</f>
        <v>0</v>
      </c>
    </row>
    <row r="375" spans="2:7" s="2" customFormat="1" x14ac:dyDescent="0.3">
      <c r="B375" s="19"/>
      <c r="C375" s="19"/>
      <c r="D375" s="19"/>
      <c r="E375" s="193"/>
      <c r="F375" s="29"/>
      <c r="G375" s="29"/>
    </row>
    <row r="376" spans="2:7" x14ac:dyDescent="0.3">
      <c r="B376" s="27"/>
      <c r="C376" s="27"/>
      <c r="D376" s="27"/>
      <c r="E376" s="184"/>
      <c r="F376" s="28"/>
      <c r="G376" s="28"/>
    </row>
    <row r="377" spans="2:7" x14ac:dyDescent="0.3">
      <c r="B377" s="27"/>
      <c r="C377" s="62" t="s">
        <v>324</v>
      </c>
      <c r="D377" s="63"/>
      <c r="E377" s="207"/>
      <c r="F377" s="64"/>
      <c r="G377" s="65"/>
    </row>
    <row r="378" spans="2:7" x14ac:dyDescent="0.3">
      <c r="B378" s="27"/>
      <c r="C378" s="66"/>
      <c r="D378" s="27"/>
      <c r="E378" s="184"/>
      <c r="F378" s="28"/>
      <c r="G378" s="67"/>
    </row>
    <row r="379" spans="2:7" x14ac:dyDescent="0.3">
      <c r="B379" s="27"/>
      <c r="C379" s="68" t="str">
        <f>C167</f>
        <v xml:space="preserve"> SUM FOR 84 GIRL'S DORMITORY  </v>
      </c>
      <c r="D379" s="69"/>
      <c r="E379" s="208"/>
      <c r="F379" s="70"/>
      <c r="G379" s="71">
        <f>G167</f>
        <v>0</v>
      </c>
    </row>
    <row r="380" spans="2:7" x14ac:dyDescent="0.3">
      <c r="B380" s="27"/>
      <c r="C380" s="68"/>
      <c r="D380" s="69"/>
      <c r="E380" s="208"/>
      <c r="F380" s="70"/>
      <c r="G380" s="71"/>
    </row>
    <row r="381" spans="2:7" x14ac:dyDescent="0.3">
      <c r="B381" s="27"/>
      <c r="C381" s="68" t="str">
        <f>C312</f>
        <v xml:space="preserve">SUM TOILET AND LAUNDRY </v>
      </c>
      <c r="D381" s="69"/>
      <c r="E381" s="208"/>
      <c r="F381" s="70"/>
      <c r="G381" s="71">
        <f>G312</f>
        <v>0</v>
      </c>
    </row>
    <row r="382" spans="2:7" x14ac:dyDescent="0.3">
      <c r="B382" s="27"/>
      <c r="C382" s="68"/>
      <c r="D382" s="69"/>
      <c r="E382" s="208"/>
      <c r="F382" s="70"/>
      <c r="G382" s="71"/>
    </row>
    <row r="383" spans="2:7" x14ac:dyDescent="0.3">
      <c r="B383" s="27"/>
      <c r="C383" s="68" t="str">
        <f>C329</f>
        <v>TOTAL WATER TOWER</v>
      </c>
      <c r="D383" s="69"/>
      <c r="E383" s="208"/>
      <c r="F383" s="70"/>
      <c r="G383" s="71">
        <f>G329</f>
        <v>0</v>
      </c>
    </row>
    <row r="384" spans="2:7" x14ac:dyDescent="0.3">
      <c r="B384" s="27"/>
      <c r="C384" s="68"/>
      <c r="D384" s="69"/>
      <c r="E384" s="208"/>
      <c r="F384" s="70"/>
      <c r="G384" s="71"/>
    </row>
    <row r="385" spans="2:7" x14ac:dyDescent="0.3">
      <c r="B385" s="27"/>
      <c r="C385" s="68" t="str">
        <f>C345</f>
        <v>TOTAL INCINERATOR</v>
      </c>
      <c r="D385" s="69"/>
      <c r="E385" s="208"/>
      <c r="F385" s="70"/>
      <c r="G385" s="71">
        <f>G345</f>
        <v>0</v>
      </c>
    </row>
    <row r="386" spans="2:7" x14ac:dyDescent="0.3">
      <c r="B386" s="27"/>
      <c r="C386" s="68"/>
      <c r="D386" s="69"/>
      <c r="E386" s="208"/>
      <c r="F386" s="70"/>
      <c r="G386" s="71"/>
    </row>
    <row r="387" spans="2:7" x14ac:dyDescent="0.3">
      <c r="B387" s="27"/>
      <c r="C387" s="68" t="str">
        <f>C357</f>
        <v>TOTAL FENCE</v>
      </c>
      <c r="D387" s="69"/>
      <c r="E387" s="208"/>
      <c r="F387" s="70"/>
      <c r="G387" s="71">
        <f>G357</f>
        <v>0</v>
      </c>
    </row>
    <row r="388" spans="2:7" x14ac:dyDescent="0.3">
      <c r="B388" s="27"/>
      <c r="C388" s="68"/>
      <c r="D388" s="69"/>
      <c r="E388" s="208"/>
      <c r="F388" s="70"/>
      <c r="G388" s="71"/>
    </row>
    <row r="389" spans="2:7" x14ac:dyDescent="0.3">
      <c r="B389" s="27"/>
      <c r="C389" s="68" t="str">
        <f>C362</f>
        <v xml:space="preserve">TOTAL STREET SOLAR LIGHTINGS </v>
      </c>
      <c r="D389" s="69"/>
      <c r="E389" s="208"/>
      <c r="F389" s="70"/>
      <c r="G389" s="71">
        <f>G362</f>
        <v>0</v>
      </c>
    </row>
    <row r="390" spans="2:7" x14ac:dyDescent="0.3">
      <c r="B390" s="27"/>
      <c r="C390" s="68"/>
      <c r="D390" s="69"/>
      <c r="E390" s="208"/>
      <c r="F390" s="70"/>
      <c r="G390" s="71"/>
    </row>
    <row r="391" spans="2:7" x14ac:dyDescent="0.3">
      <c r="B391" s="27"/>
      <c r="C391" s="68" t="str">
        <f>C374</f>
        <v>TOTAL  LANDISCAPING</v>
      </c>
      <c r="D391" s="69"/>
      <c r="E391" s="208"/>
      <c r="F391" s="70"/>
      <c r="G391" s="71">
        <f>G374</f>
        <v>0</v>
      </c>
    </row>
    <row r="392" spans="2:7" x14ac:dyDescent="0.3">
      <c r="B392" s="27"/>
      <c r="C392" s="68"/>
      <c r="D392" s="69"/>
      <c r="E392" s="208"/>
      <c r="F392" s="70"/>
      <c r="G392" s="71"/>
    </row>
    <row r="393" spans="2:7" x14ac:dyDescent="0.3">
      <c r="B393" s="27"/>
      <c r="C393" s="68" t="s">
        <v>325</v>
      </c>
      <c r="D393" s="69"/>
      <c r="E393" s="208"/>
      <c r="F393" s="70"/>
      <c r="G393" s="71">
        <f>SUM(G379:G392)</f>
        <v>0</v>
      </c>
    </row>
    <row r="394" spans="2:7" x14ac:dyDescent="0.3">
      <c r="B394" s="27"/>
      <c r="C394" s="68"/>
      <c r="D394" s="69"/>
      <c r="E394" s="208"/>
      <c r="F394" s="70"/>
      <c r="G394" s="71"/>
    </row>
    <row r="395" spans="2:7" x14ac:dyDescent="0.3">
      <c r="B395" s="27"/>
      <c r="C395" s="68" t="s">
        <v>326</v>
      </c>
      <c r="D395" s="69"/>
      <c r="E395" s="208"/>
      <c r="F395" s="70"/>
      <c r="G395" s="71">
        <f>0.1*G393</f>
        <v>0</v>
      </c>
    </row>
    <row r="396" spans="2:7" x14ac:dyDescent="0.3">
      <c r="B396" s="27"/>
      <c r="C396" s="68"/>
      <c r="D396" s="69"/>
      <c r="E396" s="208"/>
      <c r="F396" s="70"/>
      <c r="G396" s="71"/>
    </row>
    <row r="397" spans="2:7" x14ac:dyDescent="0.3">
      <c r="B397" s="27"/>
      <c r="C397" s="68" t="s">
        <v>327</v>
      </c>
      <c r="D397" s="69"/>
      <c r="E397" s="208"/>
      <c r="F397" s="70"/>
      <c r="G397" s="71">
        <f>0.18*G393</f>
        <v>0</v>
      </c>
    </row>
    <row r="398" spans="2:7" x14ac:dyDescent="0.3">
      <c r="B398" s="27"/>
      <c r="C398" s="66"/>
      <c r="D398" s="27"/>
      <c r="E398" s="184"/>
      <c r="F398" s="28"/>
      <c r="G398" s="67"/>
    </row>
    <row r="399" spans="2:7" s="2" customFormat="1" x14ac:dyDescent="0.3">
      <c r="B399" s="19"/>
      <c r="C399" s="72" t="s">
        <v>328</v>
      </c>
      <c r="D399" s="73"/>
      <c r="E399" s="209"/>
      <c r="F399" s="74"/>
      <c r="G399" s="75">
        <f>SUM(G393:G398)</f>
        <v>0</v>
      </c>
    </row>
    <row r="400" spans="2:7" x14ac:dyDescent="0.3">
      <c r="B400" s="27"/>
      <c r="C400" s="27"/>
      <c r="D400" s="27"/>
      <c r="E400" s="184"/>
      <c r="F400" s="28"/>
      <c r="G400" s="28"/>
    </row>
    <row r="401" spans="2:7" x14ac:dyDescent="0.3">
      <c r="B401" s="27"/>
      <c r="C401" s="27"/>
      <c r="D401" s="27"/>
      <c r="E401" s="286"/>
      <c r="F401" s="286"/>
      <c r="G401" s="286"/>
    </row>
    <row r="402" spans="2:7" x14ac:dyDescent="0.3">
      <c r="B402" s="27"/>
      <c r="C402" s="27"/>
      <c r="D402" s="27"/>
      <c r="E402" s="286"/>
      <c r="F402" s="286"/>
      <c r="G402" s="286"/>
    </row>
    <row r="403" spans="2:7" x14ac:dyDescent="0.3">
      <c r="B403" s="27"/>
      <c r="C403" s="27"/>
      <c r="D403" s="27"/>
      <c r="E403" s="184"/>
      <c r="F403" s="28"/>
      <c r="G403" s="28"/>
    </row>
    <row r="404" spans="2:7" x14ac:dyDescent="0.3">
      <c r="B404" s="27"/>
      <c r="C404" s="27"/>
      <c r="D404" s="27"/>
      <c r="E404" s="286"/>
      <c r="F404" s="286"/>
      <c r="G404" s="28"/>
    </row>
    <row r="405" spans="2:7" x14ac:dyDescent="0.3">
      <c r="B405" s="27"/>
      <c r="C405" s="27"/>
      <c r="D405" s="27"/>
      <c r="E405" s="184"/>
      <c r="F405" s="28"/>
      <c r="G405" s="28"/>
    </row>
    <row r="406" spans="2:7" x14ac:dyDescent="0.3">
      <c r="B406" s="27"/>
      <c r="C406" s="27"/>
      <c r="D406" s="27"/>
      <c r="E406" s="286"/>
      <c r="F406" s="286"/>
      <c r="G406" s="286"/>
    </row>
    <row r="407" spans="2:7" x14ac:dyDescent="0.3">
      <c r="B407" s="27"/>
      <c r="C407" s="27"/>
      <c r="D407" s="27"/>
      <c r="E407" s="286"/>
      <c r="F407" s="286"/>
      <c r="G407" s="286"/>
    </row>
    <row r="408" spans="2:7" x14ac:dyDescent="0.3">
      <c r="B408" s="27"/>
      <c r="C408" s="27"/>
      <c r="D408" s="27"/>
      <c r="E408" s="184"/>
      <c r="F408" s="28"/>
      <c r="G408" s="28"/>
    </row>
    <row r="409" spans="2:7" x14ac:dyDescent="0.3">
      <c r="B409" s="27"/>
      <c r="C409" s="27"/>
      <c r="D409" s="27"/>
      <c r="E409" s="286"/>
      <c r="F409" s="286"/>
      <c r="G409" s="28"/>
    </row>
    <row r="410" spans="2:7" x14ac:dyDescent="0.3">
      <c r="B410" s="27"/>
      <c r="C410" s="27"/>
      <c r="D410" s="27"/>
      <c r="E410" s="184"/>
      <c r="F410" s="28"/>
      <c r="G410" s="28"/>
    </row>
    <row r="411" spans="2:7" x14ac:dyDescent="0.3">
      <c r="B411" s="27"/>
      <c r="C411" s="27"/>
      <c r="D411" s="27"/>
      <c r="E411" s="184"/>
      <c r="F411" s="28"/>
      <c r="G411" s="28"/>
    </row>
    <row r="412" spans="2:7" x14ac:dyDescent="0.3">
      <c r="B412" s="27"/>
      <c r="C412" s="27"/>
      <c r="D412" s="27"/>
      <c r="E412" s="184"/>
      <c r="F412" s="28"/>
      <c r="G412" s="28"/>
    </row>
    <row r="413" spans="2:7" x14ac:dyDescent="0.3">
      <c r="B413" s="27"/>
      <c r="C413" s="27"/>
      <c r="D413" s="27"/>
      <c r="E413" s="184"/>
      <c r="F413" s="28"/>
      <c r="G413" s="28"/>
    </row>
    <row r="414" spans="2:7" x14ac:dyDescent="0.3">
      <c r="B414" s="27"/>
      <c r="C414" s="27"/>
      <c r="D414" s="27"/>
      <c r="E414" s="184"/>
      <c r="F414" s="28"/>
      <c r="G414" s="28"/>
    </row>
  </sheetData>
  <mergeCells count="8">
    <mergeCell ref="E407:G407"/>
    <mergeCell ref="E409:F409"/>
    <mergeCell ref="C2:G2"/>
    <mergeCell ref="B148:G148"/>
    <mergeCell ref="E401:G401"/>
    <mergeCell ref="E402:G402"/>
    <mergeCell ref="E404:F404"/>
    <mergeCell ref="E406:G406"/>
  </mergeCells>
  <pageMargins left="0.7" right="0.7" top="0.75" bottom="0.75" header="0.3" footer="0.3"/>
  <pageSetup paperSize="9" scale="87" fitToHeight="0" orientation="portrait" r:id="rId1"/>
  <rowBreaks count="2" manualBreakCount="2">
    <brk id="100" min="1" max="6" man="1"/>
    <brk id="113"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2:CM416"/>
  <sheetViews>
    <sheetView view="pageBreakPreview" topLeftCell="A353" zoomScale="117" zoomScaleNormal="100" zoomScaleSheetLayoutView="117" workbookViewId="0">
      <selection activeCell="E376" sqref="E376"/>
    </sheetView>
  </sheetViews>
  <sheetFormatPr defaultColWidth="8.88671875" defaultRowHeight="14.4" x14ac:dyDescent="0.3"/>
  <cols>
    <col min="1" max="1" width="3.44140625" style="5" customWidth="1"/>
    <col min="2" max="2" width="4.33203125" style="4" customWidth="1"/>
    <col min="3" max="3" width="65.6640625" style="221" customWidth="1"/>
    <col min="4" max="4" width="5.5546875" style="126" bestFit="1" customWidth="1"/>
    <col min="5" max="5" width="9.88671875" style="181" bestFit="1" customWidth="1"/>
    <col min="6" max="6" width="14.88671875" style="3" customWidth="1"/>
    <col min="7" max="7" width="17.88671875" style="3" customWidth="1"/>
    <col min="8" max="19" width="17.88671875" style="264" customWidth="1"/>
    <col min="20" max="22" width="8.88671875" style="5"/>
    <col min="23" max="23" width="74.109375" style="5" customWidth="1"/>
    <col min="24" max="46" width="8.88671875" style="5"/>
    <col min="47" max="47" width="4.5546875" style="5" bestFit="1" customWidth="1"/>
    <col min="48" max="48" width="8.88671875" style="5"/>
    <col min="49" max="49" width="4.5546875" style="5" bestFit="1" customWidth="1"/>
    <col min="50" max="50" width="10.44140625" style="5" bestFit="1" customWidth="1"/>
    <col min="51" max="52" width="8.88671875" style="5"/>
    <col min="53" max="53" width="20.109375" style="5" customWidth="1"/>
    <col min="54" max="58" width="8.88671875" style="5"/>
    <col min="59" max="59" width="22.109375" style="5" bestFit="1" customWidth="1"/>
    <col min="60" max="60" width="13.6640625" style="5" bestFit="1" customWidth="1"/>
    <col min="61" max="16384" width="8.88671875" style="5"/>
  </cols>
  <sheetData>
    <row r="2" spans="1:91" s="2" customFormat="1" ht="15" x14ac:dyDescent="0.3">
      <c r="B2" s="19"/>
      <c r="C2" s="287" t="s">
        <v>329</v>
      </c>
      <c r="D2" s="287"/>
      <c r="E2" s="287"/>
      <c r="F2" s="287"/>
      <c r="G2" s="287"/>
      <c r="H2" s="268"/>
      <c r="I2" s="268"/>
      <c r="J2" s="268"/>
      <c r="K2" s="268"/>
      <c r="L2" s="268"/>
      <c r="M2" s="268"/>
      <c r="N2" s="268"/>
      <c r="O2" s="268"/>
      <c r="P2" s="268"/>
      <c r="Q2" s="268"/>
      <c r="R2" s="268"/>
      <c r="S2" s="268"/>
    </row>
    <row r="3" spans="1:91" ht="27.6" x14ac:dyDescent="0.3">
      <c r="B3" s="20" t="s">
        <v>14</v>
      </c>
      <c r="C3" s="20" t="s">
        <v>15</v>
      </c>
      <c r="D3" s="106" t="s">
        <v>4</v>
      </c>
      <c r="E3" s="155" t="s">
        <v>5</v>
      </c>
      <c r="F3" s="21" t="s">
        <v>16</v>
      </c>
      <c r="G3" s="21" t="s">
        <v>7</v>
      </c>
      <c r="H3" s="270"/>
      <c r="I3" s="270"/>
      <c r="J3" s="270"/>
      <c r="K3" s="270"/>
      <c r="L3" s="270"/>
      <c r="M3" s="270"/>
      <c r="N3" s="270"/>
      <c r="O3" s="270"/>
      <c r="P3" s="270"/>
      <c r="Q3" s="270"/>
      <c r="R3" s="270"/>
      <c r="S3" s="270"/>
    </row>
    <row r="4" spans="1:91" x14ac:dyDescent="0.3">
      <c r="B4" s="22"/>
      <c r="C4" s="22"/>
      <c r="D4" s="128"/>
      <c r="E4" s="156"/>
      <c r="F4" s="23"/>
      <c r="G4" s="23"/>
      <c r="H4" s="44"/>
      <c r="I4" s="44"/>
      <c r="J4" s="44"/>
      <c r="K4" s="44"/>
      <c r="L4" s="44"/>
      <c r="M4" s="44"/>
      <c r="N4" s="44"/>
      <c r="O4" s="44"/>
      <c r="P4" s="44"/>
      <c r="Q4" s="44"/>
      <c r="R4" s="44"/>
      <c r="S4" s="44"/>
    </row>
    <row r="5" spans="1:91" x14ac:dyDescent="0.3">
      <c r="B5" s="24">
        <v>1</v>
      </c>
      <c r="C5" s="25" t="s">
        <v>17</v>
      </c>
      <c r="D5" s="129"/>
      <c r="E5" s="157"/>
      <c r="F5" s="26"/>
      <c r="G5" s="26"/>
      <c r="H5" s="271"/>
      <c r="I5" s="271"/>
      <c r="J5" s="271"/>
      <c r="K5" s="271"/>
      <c r="L5" s="271"/>
      <c r="M5" s="271"/>
      <c r="N5" s="271"/>
      <c r="O5" s="271"/>
      <c r="P5" s="271"/>
      <c r="Q5" s="271"/>
      <c r="R5" s="271"/>
      <c r="S5" s="271"/>
    </row>
    <row r="6" spans="1:91" x14ac:dyDescent="0.3">
      <c r="B6" s="22"/>
      <c r="C6" s="22"/>
      <c r="D6" s="128"/>
      <c r="E6" s="156"/>
      <c r="F6" s="23"/>
      <c r="G6" s="23"/>
      <c r="H6" s="44"/>
      <c r="I6" s="44"/>
      <c r="J6" s="44"/>
      <c r="K6" s="44"/>
      <c r="L6" s="44"/>
      <c r="M6" s="44"/>
      <c r="N6" s="44"/>
      <c r="O6" s="44"/>
      <c r="P6" s="44"/>
      <c r="Q6" s="44"/>
      <c r="R6" s="44"/>
      <c r="S6" s="44"/>
    </row>
    <row r="7" spans="1:91" ht="55.2" x14ac:dyDescent="0.3">
      <c r="A7" s="119"/>
      <c r="B7" s="120" t="s">
        <v>18</v>
      </c>
      <c r="C7" s="213" t="s">
        <v>19</v>
      </c>
      <c r="D7" s="152" t="s">
        <v>330</v>
      </c>
      <c r="E7" s="158" t="s">
        <v>330</v>
      </c>
      <c r="F7" s="121" t="s">
        <v>331</v>
      </c>
      <c r="G7" s="121" t="s">
        <v>331</v>
      </c>
      <c r="H7" s="232"/>
      <c r="I7" s="232"/>
      <c r="J7" s="232"/>
      <c r="K7" s="232"/>
      <c r="L7" s="232"/>
      <c r="M7" s="232"/>
      <c r="N7" s="232"/>
      <c r="O7" s="232"/>
      <c r="P7" s="232"/>
      <c r="Q7" s="232"/>
      <c r="R7" s="232"/>
      <c r="S7" s="232"/>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row>
    <row r="8" spans="1:91" x14ac:dyDescent="0.3">
      <c r="A8" s="119"/>
      <c r="B8" s="122" t="s">
        <v>330</v>
      </c>
      <c r="C8" s="214" t="s">
        <v>330</v>
      </c>
      <c r="D8" s="153" t="s">
        <v>330</v>
      </c>
      <c r="E8" s="159" t="s">
        <v>330</v>
      </c>
      <c r="F8" s="123" t="s">
        <v>330</v>
      </c>
      <c r="G8" s="125" t="s">
        <v>330</v>
      </c>
      <c r="H8" s="232"/>
      <c r="I8" s="232"/>
      <c r="J8" s="232"/>
      <c r="K8" s="232"/>
      <c r="L8" s="232"/>
      <c r="M8" s="232"/>
      <c r="N8" s="232"/>
      <c r="O8" s="232"/>
      <c r="P8" s="232"/>
      <c r="Q8" s="232"/>
      <c r="R8" s="232"/>
      <c r="S8" s="232"/>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row>
    <row r="9" spans="1:91" x14ac:dyDescent="0.3">
      <c r="A9" s="119"/>
      <c r="B9" s="122" t="s">
        <v>21</v>
      </c>
      <c r="C9" s="214" t="s">
        <v>22</v>
      </c>
      <c r="D9" s="153" t="s">
        <v>3</v>
      </c>
      <c r="E9" s="159">
        <v>1</v>
      </c>
      <c r="F9" s="123"/>
      <c r="G9" s="125">
        <f>E9*F9</f>
        <v>0</v>
      </c>
      <c r="H9" s="232"/>
      <c r="I9" s="232"/>
      <c r="J9" s="232"/>
      <c r="K9" s="232"/>
      <c r="L9" s="232"/>
      <c r="M9" s="232"/>
      <c r="N9" s="232"/>
      <c r="O9" s="232"/>
      <c r="P9" s="232"/>
      <c r="Q9" s="232"/>
      <c r="R9" s="232"/>
      <c r="S9" s="232"/>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row>
    <row r="10" spans="1:91" x14ac:dyDescent="0.3">
      <c r="A10" s="119"/>
      <c r="B10" s="122"/>
      <c r="C10" s="214"/>
      <c r="D10" s="153"/>
      <c r="E10" s="159"/>
      <c r="F10" s="123"/>
      <c r="G10" s="125"/>
      <c r="H10" s="232"/>
      <c r="I10" s="232"/>
      <c r="J10" s="232"/>
      <c r="K10" s="232"/>
      <c r="L10" s="232"/>
      <c r="M10" s="232"/>
      <c r="N10" s="232"/>
      <c r="O10" s="232"/>
      <c r="P10" s="232"/>
      <c r="Q10" s="232"/>
      <c r="R10" s="232"/>
      <c r="S10" s="232"/>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row>
    <row r="11" spans="1:91" x14ac:dyDescent="0.3">
      <c r="A11" s="119"/>
      <c r="B11" s="122" t="s">
        <v>23</v>
      </c>
      <c r="C11" s="214" t="s">
        <v>24</v>
      </c>
      <c r="D11" s="153" t="s">
        <v>3</v>
      </c>
      <c r="E11" s="159">
        <v>1</v>
      </c>
      <c r="F11" s="123"/>
      <c r="G11" s="125">
        <f t="shared" ref="G11:G18" si="0">E11*F11</f>
        <v>0</v>
      </c>
      <c r="H11" s="232"/>
      <c r="I11" s="232"/>
      <c r="J11" s="232"/>
      <c r="K11" s="232"/>
      <c r="L11" s="232"/>
      <c r="M11" s="232"/>
      <c r="N11" s="232"/>
      <c r="O11" s="232"/>
      <c r="P11" s="232"/>
      <c r="Q11" s="232"/>
      <c r="R11" s="232"/>
      <c r="S11" s="232"/>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c r="CD11" s="119"/>
      <c r="CE11" s="119"/>
      <c r="CF11" s="119"/>
      <c r="CG11" s="119"/>
      <c r="CH11" s="119"/>
      <c r="CI11" s="119"/>
      <c r="CJ11" s="119"/>
      <c r="CK11" s="119"/>
      <c r="CL11" s="119"/>
      <c r="CM11" s="119"/>
    </row>
    <row r="12" spans="1:91" x14ac:dyDescent="0.3">
      <c r="A12" s="119"/>
      <c r="B12" s="122" t="s">
        <v>25</v>
      </c>
      <c r="C12" s="214" t="s">
        <v>26</v>
      </c>
      <c r="D12" s="153" t="s">
        <v>3</v>
      </c>
      <c r="E12" s="159">
        <v>1</v>
      </c>
      <c r="F12" s="123"/>
      <c r="G12" s="125">
        <f t="shared" si="0"/>
        <v>0</v>
      </c>
      <c r="H12" s="232"/>
      <c r="I12" s="232"/>
      <c r="J12" s="232"/>
      <c r="K12" s="232"/>
      <c r="L12" s="232"/>
      <c r="M12" s="232"/>
      <c r="N12" s="232"/>
      <c r="O12" s="232"/>
      <c r="P12" s="232"/>
      <c r="Q12" s="232"/>
      <c r="R12" s="232"/>
      <c r="S12" s="232"/>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row>
    <row r="13" spans="1:91" ht="28.8" x14ac:dyDescent="0.3">
      <c r="A13" s="119"/>
      <c r="B13" s="122" t="s">
        <v>27</v>
      </c>
      <c r="C13" s="214" t="s">
        <v>28</v>
      </c>
      <c r="D13" s="153" t="s">
        <v>3</v>
      </c>
      <c r="E13" s="159">
        <v>1</v>
      </c>
      <c r="F13" s="123"/>
      <c r="G13" s="125">
        <f t="shared" si="0"/>
        <v>0</v>
      </c>
      <c r="H13" s="232"/>
      <c r="I13" s="232"/>
      <c r="J13" s="232"/>
      <c r="K13" s="232"/>
      <c r="L13" s="232"/>
      <c r="M13" s="232"/>
      <c r="N13" s="232"/>
      <c r="O13" s="232"/>
      <c r="P13" s="232"/>
      <c r="Q13" s="232"/>
      <c r="R13" s="232"/>
      <c r="S13" s="232"/>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t="s">
        <v>332</v>
      </c>
      <c r="AV13" s="119" t="s">
        <v>333</v>
      </c>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row>
    <row r="14" spans="1:91" x14ac:dyDescent="0.3">
      <c r="A14" s="119"/>
      <c r="B14" s="122"/>
      <c r="C14" s="214"/>
      <c r="D14" s="153"/>
      <c r="E14" s="159"/>
      <c r="F14" s="123"/>
      <c r="G14" s="125"/>
      <c r="H14" s="232"/>
      <c r="I14" s="232"/>
      <c r="J14" s="232"/>
      <c r="K14" s="232"/>
      <c r="L14" s="232"/>
      <c r="M14" s="232"/>
      <c r="N14" s="232"/>
      <c r="O14" s="232"/>
      <c r="P14" s="232"/>
      <c r="Q14" s="232"/>
      <c r="R14" s="232"/>
      <c r="S14" s="232"/>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row>
    <row r="15" spans="1:91" ht="28.8" x14ac:dyDescent="0.3">
      <c r="A15" s="119"/>
      <c r="B15" s="122" t="s">
        <v>30</v>
      </c>
      <c r="C15" s="214" t="s">
        <v>31</v>
      </c>
      <c r="D15" s="153" t="s">
        <v>3</v>
      </c>
      <c r="E15" s="159">
        <v>1</v>
      </c>
      <c r="F15" s="123"/>
      <c r="G15" s="125">
        <f t="shared" si="0"/>
        <v>0</v>
      </c>
      <c r="H15" s="232"/>
      <c r="I15" s="232"/>
      <c r="J15" s="232"/>
      <c r="K15" s="232"/>
      <c r="L15" s="232"/>
      <c r="M15" s="232"/>
      <c r="N15" s="232"/>
      <c r="O15" s="232"/>
      <c r="P15" s="232"/>
      <c r="Q15" s="232"/>
      <c r="R15" s="232"/>
      <c r="S15" s="232"/>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t="s">
        <v>332</v>
      </c>
      <c r="AV15" s="119" t="s">
        <v>333</v>
      </c>
      <c r="AW15" s="119"/>
      <c r="AX15" s="119"/>
      <c r="AY15" s="119"/>
      <c r="AZ15" s="119"/>
      <c r="BA15" s="119"/>
      <c r="BB15" s="119"/>
      <c r="BC15" s="119"/>
      <c r="BD15" s="119"/>
      <c r="BE15" s="119" t="s">
        <v>32</v>
      </c>
      <c r="BF15" s="119">
        <v>23</v>
      </c>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row>
    <row r="16" spans="1:91" ht="69" x14ac:dyDescent="0.3">
      <c r="A16" s="119"/>
      <c r="B16" s="122" t="s">
        <v>33</v>
      </c>
      <c r="C16" s="215" t="s">
        <v>334</v>
      </c>
      <c r="D16" s="153" t="s">
        <v>3</v>
      </c>
      <c r="E16" s="159">
        <v>1</v>
      </c>
      <c r="F16" s="124"/>
      <c r="G16" s="125">
        <f t="shared" si="0"/>
        <v>0</v>
      </c>
      <c r="H16" s="232"/>
      <c r="I16" s="232"/>
      <c r="J16" s="232"/>
      <c r="K16" s="232"/>
      <c r="L16" s="232"/>
      <c r="M16" s="232"/>
      <c r="N16" s="232"/>
      <c r="O16" s="232"/>
      <c r="P16" s="232"/>
      <c r="Q16" s="232"/>
      <c r="R16" s="232"/>
      <c r="S16" s="232"/>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t="s">
        <v>332</v>
      </c>
      <c r="AV16" s="119" t="s">
        <v>333</v>
      </c>
      <c r="AW16" s="119"/>
      <c r="AX16" s="119"/>
      <c r="AY16" s="119"/>
      <c r="AZ16" s="119"/>
      <c r="BA16" s="119"/>
      <c r="BB16" s="119"/>
      <c r="BC16" s="119"/>
      <c r="BD16" s="119"/>
      <c r="BE16" s="119" t="s">
        <v>35</v>
      </c>
      <c r="BF16" s="119">
        <v>10</v>
      </c>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c r="CD16" s="119"/>
      <c r="CE16" s="119"/>
      <c r="CF16" s="119"/>
      <c r="CG16" s="119"/>
      <c r="CH16" s="119"/>
      <c r="CI16" s="119"/>
      <c r="CJ16" s="119"/>
      <c r="CK16" s="119"/>
      <c r="CL16" s="119"/>
      <c r="CM16" s="119"/>
    </row>
    <row r="17" spans="1:91" x14ac:dyDescent="0.3">
      <c r="A17" s="119"/>
      <c r="B17" s="122"/>
      <c r="C17" s="214"/>
      <c r="D17" s="153"/>
      <c r="E17" s="159"/>
      <c r="F17" s="5"/>
      <c r="G17" s="125"/>
      <c r="H17" s="232"/>
      <c r="I17" s="232"/>
      <c r="J17" s="232"/>
      <c r="K17" s="232"/>
      <c r="L17" s="232"/>
      <c r="M17" s="232"/>
      <c r="N17" s="232"/>
      <c r="O17" s="232"/>
      <c r="P17" s="232"/>
      <c r="Q17" s="232"/>
      <c r="R17" s="232"/>
      <c r="S17" s="232"/>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row>
    <row r="18" spans="1:91" ht="69" x14ac:dyDescent="0.3">
      <c r="A18" s="119"/>
      <c r="B18" s="122" t="s">
        <v>36</v>
      </c>
      <c r="C18" s="216" t="s">
        <v>335</v>
      </c>
      <c r="D18" s="154" t="s">
        <v>3</v>
      </c>
      <c r="E18" s="159">
        <v>1</v>
      </c>
      <c r="F18" s="123"/>
      <c r="G18" s="125">
        <f t="shared" si="0"/>
        <v>0</v>
      </c>
      <c r="H18" s="232"/>
      <c r="I18" s="232"/>
      <c r="J18" s="232"/>
      <c r="K18" s="232"/>
      <c r="L18" s="232"/>
      <c r="M18" s="232"/>
      <c r="N18" s="232"/>
      <c r="O18" s="232"/>
      <c r="P18" s="232"/>
      <c r="Q18" s="232"/>
      <c r="R18" s="232"/>
      <c r="S18" s="232"/>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row>
    <row r="19" spans="1:91" x14ac:dyDescent="0.3">
      <c r="A19" s="119"/>
      <c r="B19" s="122"/>
      <c r="C19" s="213"/>
      <c r="D19" s="153"/>
      <c r="E19" s="159"/>
      <c r="F19" s="123"/>
      <c r="G19" s="123"/>
      <c r="H19" s="232"/>
      <c r="I19" s="232"/>
      <c r="J19" s="232"/>
      <c r="K19" s="232"/>
      <c r="L19" s="232"/>
      <c r="M19" s="232"/>
      <c r="N19" s="232"/>
      <c r="O19" s="232"/>
      <c r="P19" s="232"/>
      <c r="Q19" s="232"/>
      <c r="R19" s="232"/>
      <c r="S19" s="232"/>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row>
    <row r="20" spans="1:91" ht="55.2" x14ac:dyDescent="0.3">
      <c r="A20" s="119"/>
      <c r="B20" s="122" t="s">
        <v>39</v>
      </c>
      <c r="C20" s="217" t="s">
        <v>336</v>
      </c>
      <c r="D20" s="153" t="s">
        <v>41</v>
      </c>
      <c r="E20" s="159">
        <v>1</v>
      </c>
      <c r="F20" s="123"/>
      <c r="G20" s="125">
        <f>E20*F20</f>
        <v>0</v>
      </c>
      <c r="H20" s="272"/>
      <c r="I20" s="272"/>
      <c r="J20" s="272"/>
      <c r="K20" s="272"/>
      <c r="L20" s="272"/>
      <c r="M20" s="272"/>
      <c r="N20" s="272"/>
      <c r="O20" s="272"/>
      <c r="P20" s="272"/>
      <c r="Q20" s="272"/>
      <c r="R20" s="272"/>
      <c r="S20" s="272"/>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t="s">
        <v>332</v>
      </c>
      <c r="AV20" s="119" t="s">
        <v>333</v>
      </c>
      <c r="AW20" s="119"/>
      <c r="AX20" s="119"/>
      <c r="AY20" s="119"/>
      <c r="AZ20" s="119"/>
      <c r="BA20" s="119"/>
      <c r="BB20" s="119"/>
      <c r="BC20" s="119"/>
      <c r="BD20" s="119"/>
      <c r="BE20" s="119" t="s">
        <v>42</v>
      </c>
      <c r="BF20" s="119" t="s">
        <v>337</v>
      </c>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c r="CD20" s="119"/>
      <c r="CE20" s="119"/>
      <c r="CF20" s="119"/>
      <c r="CG20" s="119"/>
      <c r="CH20" s="119"/>
      <c r="CI20" s="119"/>
      <c r="CJ20" s="119"/>
      <c r="CK20" s="119"/>
      <c r="CL20" s="119"/>
      <c r="CM20" s="119"/>
    </row>
    <row r="21" spans="1:91" x14ac:dyDescent="0.3">
      <c r="B21" s="22"/>
      <c r="C21" s="22"/>
      <c r="D21" s="128"/>
      <c r="E21" s="156"/>
      <c r="F21" s="23"/>
      <c r="G21" s="23"/>
      <c r="H21" s="44"/>
      <c r="I21" s="44"/>
      <c r="J21" s="44"/>
      <c r="K21" s="44"/>
      <c r="L21" s="44"/>
      <c r="M21" s="44"/>
      <c r="N21" s="44"/>
      <c r="O21" s="44"/>
      <c r="P21" s="44"/>
      <c r="Q21" s="44"/>
      <c r="R21" s="44"/>
      <c r="S21" s="44"/>
    </row>
    <row r="22" spans="1:91" x14ac:dyDescent="0.3">
      <c r="B22" s="27"/>
      <c r="C22" s="19" t="s">
        <v>43</v>
      </c>
      <c r="D22" s="130"/>
      <c r="E22" s="160"/>
      <c r="F22" s="28"/>
      <c r="G22" s="29">
        <f>G20+G18+G16+G15+G13+G12+G11+G9</f>
        <v>0</v>
      </c>
      <c r="H22" s="270"/>
      <c r="I22" s="270"/>
      <c r="J22" s="270"/>
      <c r="K22" s="270"/>
      <c r="L22" s="270"/>
      <c r="M22" s="270"/>
      <c r="N22" s="270"/>
      <c r="O22" s="270"/>
      <c r="P22" s="270"/>
      <c r="Q22" s="270"/>
      <c r="R22" s="270"/>
      <c r="S22" s="270"/>
      <c r="AW22" s="5">
        <v>0.6</v>
      </c>
      <c r="AX22" s="11">
        <f t="shared" ref="AX22:AX80" si="1">AW22*E22</f>
        <v>0</v>
      </c>
    </row>
    <row r="23" spans="1:91" x14ac:dyDescent="0.3">
      <c r="B23" s="27"/>
      <c r="C23" s="27"/>
      <c r="D23" s="130"/>
      <c r="E23" s="160"/>
      <c r="F23" s="28"/>
      <c r="G23" s="28"/>
      <c r="H23" s="44"/>
      <c r="I23" s="44"/>
      <c r="J23" s="44"/>
      <c r="K23" s="44"/>
      <c r="L23" s="44"/>
      <c r="M23" s="44"/>
      <c r="N23" s="44"/>
      <c r="O23" s="44"/>
      <c r="P23" s="44"/>
      <c r="Q23" s="44"/>
      <c r="R23" s="44"/>
      <c r="S23" s="44"/>
      <c r="AW23" s="5">
        <v>0.6</v>
      </c>
      <c r="AX23" s="11">
        <f t="shared" si="1"/>
        <v>0</v>
      </c>
    </row>
    <row r="24" spans="1:91" x14ac:dyDescent="0.3">
      <c r="B24" s="30">
        <v>2</v>
      </c>
      <c r="C24" s="25" t="s">
        <v>44</v>
      </c>
      <c r="D24" s="129"/>
      <c r="E24" s="157"/>
      <c r="F24" s="26"/>
      <c r="G24" s="26"/>
      <c r="H24" s="271"/>
      <c r="I24" s="271"/>
      <c r="J24" s="271"/>
      <c r="K24" s="271"/>
      <c r="L24" s="271"/>
      <c r="M24" s="271"/>
      <c r="N24" s="271"/>
      <c r="O24" s="271"/>
      <c r="P24" s="271"/>
      <c r="Q24" s="271"/>
      <c r="R24" s="271"/>
      <c r="S24" s="271"/>
      <c r="AW24" s="5">
        <v>0.6</v>
      </c>
      <c r="AX24" s="11">
        <f t="shared" si="1"/>
        <v>0</v>
      </c>
    </row>
    <row r="25" spans="1:91" ht="27.6" x14ac:dyDescent="0.3">
      <c r="B25" s="20" t="s">
        <v>14</v>
      </c>
      <c r="C25" s="20" t="s">
        <v>15</v>
      </c>
      <c r="D25" s="106" t="s">
        <v>4</v>
      </c>
      <c r="E25" s="155" t="s">
        <v>5</v>
      </c>
      <c r="F25" s="21" t="s">
        <v>16</v>
      </c>
      <c r="G25" s="21" t="s">
        <v>7</v>
      </c>
      <c r="H25" s="270"/>
      <c r="I25" s="270"/>
      <c r="J25" s="270"/>
      <c r="K25" s="270"/>
      <c r="L25" s="270"/>
      <c r="M25" s="270"/>
      <c r="N25" s="270"/>
      <c r="O25" s="270"/>
      <c r="P25" s="270"/>
      <c r="Q25" s="270"/>
      <c r="R25" s="270"/>
      <c r="S25" s="270"/>
      <c r="AW25" s="5">
        <v>0.6</v>
      </c>
      <c r="AX25" s="11" t="e">
        <f t="shared" si="1"/>
        <v>#VALUE!</v>
      </c>
    </row>
    <row r="26" spans="1:91" x14ac:dyDescent="0.3">
      <c r="B26" s="22"/>
      <c r="C26" s="20"/>
      <c r="D26" s="128"/>
      <c r="E26" s="156"/>
      <c r="F26" s="23"/>
      <c r="G26" s="23"/>
      <c r="H26" s="44"/>
      <c r="I26" s="44"/>
      <c r="J26" s="44"/>
      <c r="K26" s="44"/>
      <c r="L26" s="44"/>
      <c r="M26" s="44"/>
      <c r="N26" s="44"/>
      <c r="O26" s="44"/>
      <c r="P26" s="44"/>
      <c r="Q26" s="44"/>
      <c r="R26" s="44"/>
      <c r="S26" s="44"/>
      <c r="AW26" s="5">
        <v>0.6</v>
      </c>
      <c r="AX26" s="11">
        <f t="shared" si="1"/>
        <v>0</v>
      </c>
      <c r="BG26" s="5" t="s">
        <v>32</v>
      </c>
      <c r="BH26" s="5">
        <f>33*30</f>
        <v>990</v>
      </c>
    </row>
    <row r="27" spans="1:91" x14ac:dyDescent="0.3">
      <c r="B27" s="22"/>
      <c r="C27" s="20" t="s">
        <v>45</v>
      </c>
      <c r="D27" s="128"/>
      <c r="E27" s="156"/>
      <c r="F27" s="23"/>
      <c r="G27" s="23"/>
      <c r="H27" s="44"/>
      <c r="I27" s="44"/>
      <c r="J27" s="44"/>
      <c r="K27" s="44"/>
      <c r="L27" s="44"/>
      <c r="M27" s="44"/>
      <c r="N27" s="44"/>
      <c r="O27" s="44"/>
      <c r="P27" s="44"/>
      <c r="Q27" s="44"/>
      <c r="R27" s="44"/>
      <c r="S27" s="44"/>
      <c r="AW27" s="5">
        <v>0.6</v>
      </c>
      <c r="AX27" s="11">
        <f t="shared" si="1"/>
        <v>0</v>
      </c>
      <c r="BG27" s="5" t="s">
        <v>46</v>
      </c>
      <c r="BH27" s="5">
        <f>44.8*41.7</f>
        <v>1868.16</v>
      </c>
    </row>
    <row r="28" spans="1:91" x14ac:dyDescent="0.3">
      <c r="B28" s="22" t="s">
        <v>18</v>
      </c>
      <c r="C28" s="22" t="s">
        <v>47</v>
      </c>
      <c r="D28" s="128" t="s">
        <v>48</v>
      </c>
      <c r="E28" s="156">
        <v>203</v>
      </c>
      <c r="F28" s="23"/>
      <c r="G28" s="23">
        <f t="shared" ref="G28:G29" si="2">E28*F28</f>
        <v>0</v>
      </c>
      <c r="H28" s="44"/>
      <c r="I28" s="44"/>
      <c r="J28" s="44"/>
      <c r="K28" s="44"/>
      <c r="L28" s="44"/>
      <c r="M28" s="44"/>
      <c r="N28" s="44"/>
      <c r="O28" s="44"/>
      <c r="P28" s="44"/>
      <c r="Q28" s="44"/>
      <c r="R28" s="44"/>
      <c r="S28" s="44"/>
      <c r="AW28" s="5">
        <v>0.6</v>
      </c>
      <c r="AX28" s="11">
        <f t="shared" si="1"/>
        <v>121.8</v>
      </c>
      <c r="BG28" s="5" t="s">
        <v>49</v>
      </c>
      <c r="BH28" s="5">
        <f>BH27-BH26</f>
        <v>878.16000000000008</v>
      </c>
    </row>
    <row r="29" spans="1:91" x14ac:dyDescent="0.3">
      <c r="B29" s="22" t="s">
        <v>21</v>
      </c>
      <c r="C29" s="22" t="s">
        <v>50</v>
      </c>
      <c r="D29" s="128" t="s">
        <v>48</v>
      </c>
      <c r="E29" s="156">
        <v>203</v>
      </c>
      <c r="F29" s="23"/>
      <c r="G29" s="23">
        <f t="shared" si="2"/>
        <v>0</v>
      </c>
      <c r="H29" s="44"/>
      <c r="I29" s="44"/>
      <c r="J29" s="44"/>
      <c r="K29" s="44"/>
      <c r="L29" s="44"/>
      <c r="M29" s="44"/>
      <c r="N29" s="44"/>
      <c r="O29" s="44"/>
      <c r="P29" s="44"/>
      <c r="Q29" s="44"/>
      <c r="R29" s="44"/>
      <c r="S29" s="44"/>
      <c r="AW29" s="5">
        <v>0.6</v>
      </c>
      <c r="AX29" s="11">
        <f t="shared" si="1"/>
        <v>121.8</v>
      </c>
      <c r="BG29" s="5" t="s">
        <v>38</v>
      </c>
      <c r="BH29" s="5">
        <f>BH28/BH26</f>
        <v>0.88703030303030306</v>
      </c>
    </row>
    <row r="30" spans="1:91" x14ac:dyDescent="0.3">
      <c r="B30" s="22" t="s">
        <v>23</v>
      </c>
      <c r="C30" s="212" t="s">
        <v>51</v>
      </c>
      <c r="D30" s="128" t="s">
        <v>48</v>
      </c>
      <c r="E30" s="161">
        <v>345</v>
      </c>
      <c r="F30" s="23"/>
      <c r="G30" s="23">
        <f>E30*F30</f>
        <v>0</v>
      </c>
      <c r="H30" s="44"/>
      <c r="I30" s="44"/>
      <c r="J30" s="44"/>
      <c r="K30" s="44"/>
      <c r="L30" s="44"/>
      <c r="M30" s="44"/>
      <c r="N30" s="44"/>
      <c r="O30" s="44"/>
      <c r="P30" s="44"/>
      <c r="Q30" s="44"/>
      <c r="R30" s="44"/>
      <c r="S30" s="44"/>
      <c r="AW30" s="5">
        <v>0.6</v>
      </c>
      <c r="AX30" s="11">
        <f t="shared" si="1"/>
        <v>207</v>
      </c>
    </row>
    <row r="31" spans="1:91" x14ac:dyDescent="0.3">
      <c r="B31" s="22"/>
      <c r="C31" s="22"/>
      <c r="D31" s="128"/>
      <c r="E31" s="156"/>
      <c r="F31" s="23"/>
      <c r="G31" s="23"/>
      <c r="H31" s="44"/>
      <c r="I31" s="44"/>
      <c r="J31" s="44"/>
      <c r="K31" s="44"/>
      <c r="L31" s="44"/>
      <c r="M31" s="44"/>
      <c r="N31" s="44"/>
      <c r="O31" s="44"/>
      <c r="P31" s="44"/>
      <c r="Q31" s="44"/>
      <c r="R31" s="44"/>
      <c r="S31" s="44"/>
      <c r="AW31" s="5">
        <v>0.6</v>
      </c>
      <c r="AX31" s="11">
        <f t="shared" si="1"/>
        <v>0</v>
      </c>
    </row>
    <row r="32" spans="1:91" x14ac:dyDescent="0.3">
      <c r="B32" s="22"/>
      <c r="C32" s="20" t="s">
        <v>52</v>
      </c>
      <c r="D32" s="128"/>
      <c r="E32" s="156"/>
      <c r="F32" s="23"/>
      <c r="G32" s="23"/>
      <c r="H32" s="44"/>
      <c r="I32" s="44"/>
      <c r="J32" s="44"/>
      <c r="K32" s="44"/>
      <c r="L32" s="44"/>
      <c r="M32" s="44"/>
      <c r="N32" s="44"/>
      <c r="O32" s="44"/>
      <c r="P32" s="44"/>
      <c r="Q32" s="44"/>
      <c r="R32" s="44"/>
      <c r="S32" s="44"/>
      <c r="AW32" s="5">
        <v>0.6</v>
      </c>
      <c r="AX32" s="11">
        <f t="shared" si="1"/>
        <v>0</v>
      </c>
    </row>
    <row r="33" spans="2:50" x14ac:dyDescent="0.3">
      <c r="B33" s="22"/>
      <c r="C33" s="22"/>
      <c r="D33" s="128"/>
      <c r="E33" s="156"/>
      <c r="F33" s="23"/>
      <c r="G33" s="23"/>
      <c r="H33" s="44"/>
      <c r="I33" s="44"/>
      <c r="J33" s="44"/>
      <c r="K33" s="44"/>
      <c r="L33" s="44"/>
      <c r="M33" s="44"/>
      <c r="N33" s="44"/>
      <c r="O33" s="44"/>
      <c r="P33" s="44"/>
      <c r="Q33" s="44"/>
      <c r="R33" s="44"/>
      <c r="S33" s="44"/>
      <c r="AW33" s="5">
        <v>0.6</v>
      </c>
      <c r="AX33" s="11">
        <f t="shared" si="1"/>
        <v>0</v>
      </c>
    </row>
    <row r="34" spans="2:50" ht="41.4" x14ac:dyDescent="0.3">
      <c r="B34" s="22" t="s">
        <v>25</v>
      </c>
      <c r="C34" s="22" t="s">
        <v>53</v>
      </c>
      <c r="D34" s="128" t="s">
        <v>54</v>
      </c>
      <c r="E34" s="156">
        <v>1</v>
      </c>
      <c r="F34" s="23"/>
      <c r="G34" s="23">
        <f>F34*E34</f>
        <v>0</v>
      </c>
      <c r="H34" s="44"/>
      <c r="I34" s="44"/>
      <c r="J34" s="44"/>
      <c r="K34" s="44"/>
      <c r="L34" s="44"/>
      <c r="M34" s="44"/>
      <c r="N34" s="44"/>
      <c r="O34" s="44"/>
      <c r="P34" s="44"/>
      <c r="Q34" s="44"/>
      <c r="R34" s="44"/>
      <c r="S34" s="44"/>
      <c r="AW34" s="5">
        <v>0.6</v>
      </c>
      <c r="AX34" s="11">
        <f t="shared" si="1"/>
        <v>0.6</v>
      </c>
    </row>
    <row r="35" spans="2:50" x14ac:dyDescent="0.3">
      <c r="B35" s="22"/>
      <c r="C35" s="22"/>
      <c r="D35" s="128"/>
      <c r="E35" s="156"/>
      <c r="F35" s="23"/>
      <c r="G35" s="23"/>
      <c r="H35" s="44"/>
      <c r="I35" s="44"/>
      <c r="J35" s="44"/>
      <c r="K35" s="44"/>
      <c r="L35" s="44"/>
      <c r="M35" s="44"/>
      <c r="N35" s="44"/>
      <c r="O35" s="44"/>
      <c r="P35" s="44"/>
      <c r="Q35" s="44"/>
      <c r="R35" s="44"/>
      <c r="S35" s="44"/>
      <c r="AW35" s="5">
        <v>0.6</v>
      </c>
      <c r="AX35" s="11">
        <f t="shared" si="1"/>
        <v>0</v>
      </c>
    </row>
    <row r="36" spans="2:50" ht="124.2" x14ac:dyDescent="0.3">
      <c r="B36" s="22" t="s">
        <v>27</v>
      </c>
      <c r="C36" s="20" t="s">
        <v>55</v>
      </c>
      <c r="D36" s="128" t="s">
        <v>48</v>
      </c>
      <c r="E36" s="161">
        <v>421</v>
      </c>
      <c r="F36" s="48"/>
      <c r="G36" s="48">
        <f t="shared" ref="G36:G41" si="3">F36*E36</f>
        <v>0</v>
      </c>
      <c r="H36" s="44"/>
      <c r="I36" s="44"/>
      <c r="J36" s="44"/>
      <c r="K36" s="44"/>
      <c r="L36" s="44"/>
      <c r="M36" s="44"/>
      <c r="N36" s="44"/>
      <c r="O36" s="44"/>
      <c r="P36" s="44"/>
      <c r="Q36" s="44"/>
      <c r="R36" s="44"/>
      <c r="S36" s="44"/>
      <c r="AW36" s="5">
        <v>0.6</v>
      </c>
      <c r="AX36" s="11">
        <f t="shared" si="1"/>
        <v>252.6</v>
      </c>
    </row>
    <row r="37" spans="2:50" ht="55.2" x14ac:dyDescent="0.3">
      <c r="B37" s="22" t="s">
        <v>30</v>
      </c>
      <c r="C37" s="96" t="s">
        <v>56</v>
      </c>
      <c r="D37" s="131" t="s">
        <v>48</v>
      </c>
      <c r="E37" s="162">
        <v>380</v>
      </c>
      <c r="F37" s="89"/>
      <c r="G37" s="23">
        <f t="shared" si="3"/>
        <v>0</v>
      </c>
      <c r="H37" s="44"/>
      <c r="I37" s="44"/>
      <c r="J37" s="44"/>
      <c r="K37" s="44"/>
      <c r="L37" s="44"/>
      <c r="M37" s="44"/>
      <c r="N37" s="44"/>
      <c r="O37" s="44"/>
      <c r="P37" s="44"/>
      <c r="Q37" s="44"/>
      <c r="R37" s="44"/>
      <c r="S37" s="44"/>
      <c r="AW37" s="5">
        <v>0.6</v>
      </c>
      <c r="AX37" s="11">
        <f t="shared" si="1"/>
        <v>228</v>
      </c>
    </row>
    <row r="38" spans="2:50" ht="41.4" x14ac:dyDescent="0.3">
      <c r="B38" s="22" t="s">
        <v>33</v>
      </c>
      <c r="C38" s="91" t="s">
        <v>57</v>
      </c>
      <c r="D38" s="131" t="s">
        <v>58</v>
      </c>
      <c r="E38" s="162">
        <v>572</v>
      </c>
      <c r="F38" s="89"/>
      <c r="G38" s="23">
        <f t="shared" si="3"/>
        <v>0</v>
      </c>
      <c r="H38" s="44"/>
      <c r="I38" s="44"/>
      <c r="J38" s="44"/>
      <c r="K38" s="44"/>
      <c r="L38" s="44"/>
      <c r="M38" s="44"/>
      <c r="N38" s="44"/>
      <c r="O38" s="44"/>
      <c r="P38" s="44"/>
      <c r="Q38" s="44"/>
      <c r="R38" s="44"/>
      <c r="S38" s="44"/>
      <c r="AW38" s="5">
        <v>0.6</v>
      </c>
      <c r="AX38" s="11">
        <f t="shared" si="1"/>
        <v>343.2</v>
      </c>
    </row>
    <row r="39" spans="2:50" ht="41.4" x14ac:dyDescent="0.3">
      <c r="B39" s="22" t="s">
        <v>36</v>
      </c>
      <c r="C39" s="91" t="s">
        <v>59</v>
      </c>
      <c r="D39" s="131" t="s">
        <v>60</v>
      </c>
      <c r="E39" s="162">
        <f>E38</f>
        <v>572</v>
      </c>
      <c r="F39" s="89"/>
      <c r="G39" s="23">
        <f t="shared" si="3"/>
        <v>0</v>
      </c>
      <c r="H39" s="44"/>
      <c r="I39" s="44"/>
      <c r="J39" s="44"/>
      <c r="K39" s="44"/>
      <c r="L39" s="44"/>
      <c r="M39" s="44"/>
      <c r="N39" s="44"/>
      <c r="O39" s="44"/>
      <c r="P39" s="44"/>
      <c r="Q39" s="44"/>
      <c r="R39" s="44"/>
      <c r="S39" s="44"/>
      <c r="AW39" s="5">
        <v>0.6</v>
      </c>
      <c r="AX39" s="11">
        <f t="shared" si="1"/>
        <v>343.2</v>
      </c>
    </row>
    <row r="40" spans="2:50" ht="41.4" x14ac:dyDescent="0.3">
      <c r="B40" s="22" t="s">
        <v>39</v>
      </c>
      <c r="C40" s="96" t="s">
        <v>61</v>
      </c>
      <c r="D40" s="131" t="s">
        <v>60</v>
      </c>
      <c r="E40" s="162">
        <f>E39</f>
        <v>572</v>
      </c>
      <c r="F40" s="89"/>
      <c r="G40" s="23">
        <f t="shared" si="3"/>
        <v>0</v>
      </c>
      <c r="H40" s="44"/>
      <c r="I40" s="44"/>
      <c r="J40" s="44"/>
      <c r="K40" s="44"/>
      <c r="L40" s="44"/>
      <c r="M40" s="44"/>
      <c r="N40" s="44"/>
      <c r="O40" s="44"/>
      <c r="P40" s="44"/>
      <c r="Q40" s="44"/>
      <c r="R40" s="44"/>
      <c r="S40" s="44"/>
      <c r="AW40" s="5">
        <v>0.6</v>
      </c>
      <c r="AX40" s="11">
        <f t="shared" si="1"/>
        <v>343.2</v>
      </c>
    </row>
    <row r="41" spans="2:50" ht="55.2" x14ac:dyDescent="0.3">
      <c r="B41" s="22" t="s">
        <v>62</v>
      </c>
      <c r="C41" s="96" t="s">
        <v>338</v>
      </c>
      <c r="D41" s="131" t="s">
        <v>58</v>
      </c>
      <c r="E41" s="162">
        <f>84</f>
        <v>84</v>
      </c>
      <c r="F41" s="89"/>
      <c r="G41" s="23">
        <f t="shared" si="3"/>
        <v>0</v>
      </c>
      <c r="H41" s="44"/>
      <c r="I41" s="44"/>
      <c r="J41" s="44"/>
      <c r="K41" s="44"/>
      <c r="L41" s="44"/>
      <c r="M41" s="44"/>
      <c r="N41" s="44"/>
      <c r="O41" s="44"/>
      <c r="P41" s="44"/>
      <c r="Q41" s="44"/>
      <c r="R41" s="44"/>
      <c r="S41" s="44"/>
      <c r="AW41" s="5">
        <v>0.6</v>
      </c>
      <c r="AX41" s="11">
        <f t="shared" si="1"/>
        <v>50.4</v>
      </c>
    </row>
    <row r="42" spans="2:50" x14ac:dyDescent="0.3">
      <c r="B42" s="27"/>
      <c r="C42" s="97"/>
      <c r="D42" s="132"/>
      <c r="E42" s="163"/>
      <c r="F42" s="94"/>
      <c r="G42" s="28"/>
      <c r="H42" s="44"/>
      <c r="I42" s="44"/>
      <c r="J42" s="44"/>
      <c r="K42" s="44"/>
      <c r="L42" s="44"/>
      <c r="M42" s="44"/>
      <c r="N42" s="44"/>
      <c r="O42" s="44"/>
      <c r="P42" s="44"/>
      <c r="Q42" s="44"/>
      <c r="R42" s="44"/>
      <c r="S42" s="44"/>
      <c r="AW42" s="5">
        <v>0.6</v>
      </c>
      <c r="AX42" s="11">
        <f t="shared" si="1"/>
        <v>0</v>
      </c>
    </row>
    <row r="43" spans="2:50" x14ac:dyDescent="0.3">
      <c r="B43" s="22"/>
      <c r="C43" s="96" t="s">
        <v>65</v>
      </c>
      <c r="D43" s="131"/>
      <c r="E43" s="162"/>
      <c r="F43" s="89"/>
      <c r="G43" s="23"/>
      <c r="H43" s="44"/>
      <c r="I43" s="44"/>
      <c r="J43" s="44"/>
      <c r="K43" s="44"/>
      <c r="L43" s="44"/>
      <c r="M43" s="44"/>
      <c r="N43" s="44"/>
      <c r="O43" s="44"/>
      <c r="P43" s="44"/>
      <c r="Q43" s="44"/>
      <c r="R43" s="44"/>
      <c r="S43" s="44"/>
      <c r="AW43" s="5">
        <v>0.6</v>
      </c>
      <c r="AX43" s="11">
        <f t="shared" si="1"/>
        <v>0</v>
      </c>
    </row>
    <row r="44" spans="2:50" ht="27.6" x14ac:dyDescent="0.3">
      <c r="B44" s="22" t="s">
        <v>66</v>
      </c>
      <c r="C44" s="212" t="s">
        <v>67</v>
      </c>
      <c r="D44" s="131" t="s">
        <v>48</v>
      </c>
      <c r="E44" s="162">
        <v>61</v>
      </c>
      <c r="F44" s="89"/>
      <c r="G44" s="23">
        <f>F44*E44</f>
        <v>0</v>
      </c>
      <c r="H44" s="44"/>
      <c r="I44" s="44"/>
      <c r="J44" s="44"/>
      <c r="K44" s="44"/>
      <c r="L44" s="44"/>
      <c r="M44" s="44"/>
      <c r="N44" s="44"/>
      <c r="O44" s="44"/>
      <c r="P44" s="44"/>
      <c r="Q44" s="44"/>
      <c r="R44" s="44"/>
      <c r="S44" s="44"/>
      <c r="AW44" s="5">
        <v>0.6</v>
      </c>
      <c r="AX44" s="11">
        <f t="shared" si="1"/>
        <v>36.6</v>
      </c>
    </row>
    <row r="45" spans="2:50" x14ac:dyDescent="0.3">
      <c r="B45" s="22" t="s">
        <v>68</v>
      </c>
      <c r="C45" s="91" t="s">
        <v>69</v>
      </c>
      <c r="D45" s="131" t="s">
        <v>58</v>
      </c>
      <c r="E45" s="162">
        <v>35</v>
      </c>
      <c r="F45" s="89"/>
      <c r="G45" s="23">
        <f t="shared" ref="G45:G46" si="4">F45*E45</f>
        <v>0</v>
      </c>
      <c r="H45" s="44"/>
      <c r="I45" s="44"/>
      <c r="J45" s="44"/>
      <c r="K45" s="44"/>
      <c r="L45" s="44"/>
      <c r="M45" s="44"/>
      <c r="N45" s="44"/>
      <c r="O45" s="44"/>
      <c r="P45" s="44"/>
      <c r="Q45" s="44"/>
      <c r="R45" s="44"/>
      <c r="S45" s="44"/>
      <c r="AW45" s="5">
        <v>0.6</v>
      </c>
      <c r="AX45" s="11">
        <f t="shared" si="1"/>
        <v>21</v>
      </c>
    </row>
    <row r="46" spans="2:50" x14ac:dyDescent="0.3">
      <c r="B46" s="22" t="s">
        <v>70</v>
      </c>
      <c r="C46" s="22" t="s">
        <v>71</v>
      </c>
      <c r="D46" s="128" t="s">
        <v>58</v>
      </c>
      <c r="E46" s="156">
        <v>35</v>
      </c>
      <c r="F46" s="23"/>
      <c r="G46" s="23">
        <f t="shared" si="4"/>
        <v>0</v>
      </c>
      <c r="H46" s="44"/>
      <c r="I46" s="44"/>
      <c r="J46" s="44"/>
      <c r="K46" s="44"/>
      <c r="L46" s="44"/>
      <c r="M46" s="44"/>
      <c r="N46" s="44"/>
      <c r="O46" s="44"/>
      <c r="P46" s="44"/>
      <c r="Q46" s="44"/>
      <c r="R46" s="44"/>
      <c r="S46" s="44"/>
      <c r="AW46" s="5">
        <v>0.6</v>
      </c>
      <c r="AX46" s="11">
        <f t="shared" si="1"/>
        <v>21</v>
      </c>
    </row>
    <row r="47" spans="2:50" x14ac:dyDescent="0.3">
      <c r="B47" s="22"/>
      <c r="C47" s="22"/>
      <c r="D47" s="128"/>
      <c r="E47" s="156"/>
      <c r="F47" s="23"/>
      <c r="G47" s="23"/>
      <c r="H47" s="44"/>
      <c r="I47" s="44"/>
      <c r="J47" s="44"/>
      <c r="K47" s="44"/>
      <c r="L47" s="44"/>
      <c r="M47" s="44"/>
      <c r="N47" s="44"/>
      <c r="O47" s="44"/>
      <c r="P47" s="44"/>
      <c r="Q47" s="44"/>
      <c r="R47" s="44"/>
      <c r="S47" s="44"/>
      <c r="AW47" s="5">
        <v>0.6</v>
      </c>
      <c r="AX47" s="11">
        <f t="shared" si="1"/>
        <v>0</v>
      </c>
    </row>
    <row r="48" spans="2:50" x14ac:dyDescent="0.3">
      <c r="B48" s="27"/>
      <c r="C48" s="19" t="s">
        <v>72</v>
      </c>
      <c r="D48" s="130"/>
      <c r="E48" s="160"/>
      <c r="F48" s="28"/>
      <c r="G48" s="29">
        <f>SUM(G28:G47)</f>
        <v>0</v>
      </c>
      <c r="H48" s="270"/>
      <c r="I48" s="270"/>
      <c r="J48" s="270"/>
      <c r="K48" s="270"/>
      <c r="L48" s="270"/>
      <c r="M48" s="270"/>
      <c r="N48" s="270"/>
      <c r="O48" s="270"/>
      <c r="P48" s="270"/>
      <c r="Q48" s="270"/>
      <c r="R48" s="270"/>
      <c r="S48" s="270"/>
      <c r="AW48" s="5">
        <v>0.6</v>
      </c>
      <c r="AX48" s="11">
        <f t="shared" si="1"/>
        <v>0</v>
      </c>
    </row>
    <row r="49" spans="2:50" x14ac:dyDescent="0.3">
      <c r="B49" s="27"/>
      <c r="C49" s="27"/>
      <c r="D49" s="130"/>
      <c r="E49" s="160"/>
      <c r="F49" s="28"/>
      <c r="G49" s="28"/>
      <c r="H49" s="44"/>
      <c r="I49" s="44"/>
      <c r="J49" s="44"/>
      <c r="K49" s="44"/>
      <c r="L49" s="44"/>
      <c r="M49" s="44"/>
      <c r="N49" s="44"/>
      <c r="O49" s="44"/>
      <c r="P49" s="44"/>
      <c r="Q49" s="44"/>
      <c r="R49" s="44"/>
      <c r="S49" s="44"/>
      <c r="AW49" s="5">
        <v>0.6</v>
      </c>
      <c r="AX49" s="11">
        <f t="shared" si="1"/>
        <v>0</v>
      </c>
    </row>
    <row r="50" spans="2:50" x14ac:dyDescent="0.3">
      <c r="B50" s="30">
        <v>3</v>
      </c>
      <c r="C50" s="25" t="s">
        <v>73</v>
      </c>
      <c r="D50" s="129"/>
      <c r="E50" s="157"/>
      <c r="F50" s="26"/>
      <c r="G50" s="26"/>
      <c r="H50" s="271"/>
      <c r="I50" s="271"/>
      <c r="J50" s="271"/>
      <c r="K50" s="271"/>
      <c r="L50" s="271"/>
      <c r="M50" s="271"/>
      <c r="N50" s="271"/>
      <c r="O50" s="271"/>
      <c r="P50" s="271"/>
      <c r="Q50" s="271"/>
      <c r="R50" s="271"/>
      <c r="S50" s="271"/>
      <c r="AW50" s="5">
        <v>0.6</v>
      </c>
      <c r="AX50" s="11">
        <f t="shared" si="1"/>
        <v>0</v>
      </c>
    </row>
    <row r="51" spans="2:50" ht="27.6" x14ac:dyDescent="0.3">
      <c r="B51" s="20" t="s">
        <v>14</v>
      </c>
      <c r="C51" s="20" t="s">
        <v>15</v>
      </c>
      <c r="D51" s="106" t="s">
        <v>4</v>
      </c>
      <c r="E51" s="155" t="s">
        <v>5</v>
      </c>
      <c r="F51" s="21" t="s">
        <v>16</v>
      </c>
      <c r="G51" s="21" t="s">
        <v>7</v>
      </c>
      <c r="H51" s="270"/>
      <c r="I51" s="270"/>
      <c r="J51" s="270"/>
      <c r="K51" s="270"/>
      <c r="L51" s="270"/>
      <c r="M51" s="270"/>
      <c r="N51" s="270"/>
      <c r="O51" s="270"/>
      <c r="P51" s="270"/>
      <c r="Q51" s="270"/>
      <c r="R51" s="270"/>
      <c r="S51" s="270"/>
      <c r="AW51" s="5">
        <v>0.6</v>
      </c>
      <c r="AX51" s="11" t="e">
        <f t="shared" si="1"/>
        <v>#VALUE!</v>
      </c>
    </row>
    <row r="52" spans="2:50" ht="41.4" x14ac:dyDescent="0.3">
      <c r="B52" s="22" t="s">
        <v>18</v>
      </c>
      <c r="C52" s="22" t="s">
        <v>74</v>
      </c>
      <c r="D52" s="128" t="s">
        <v>75</v>
      </c>
      <c r="E52" s="156">
        <v>357</v>
      </c>
      <c r="F52" s="23"/>
      <c r="G52" s="23">
        <f>F52*E52</f>
        <v>0</v>
      </c>
      <c r="H52" s="44"/>
      <c r="I52" s="44"/>
      <c r="J52" s="44"/>
      <c r="K52" s="44"/>
      <c r="L52" s="44"/>
      <c r="M52" s="44"/>
      <c r="N52" s="44"/>
      <c r="O52" s="44"/>
      <c r="P52" s="44"/>
      <c r="Q52" s="44"/>
      <c r="R52" s="44"/>
      <c r="S52" s="44"/>
      <c r="AW52" s="5">
        <v>0.6</v>
      </c>
      <c r="AX52" s="11">
        <f t="shared" si="1"/>
        <v>214.2</v>
      </c>
    </row>
    <row r="53" spans="2:50" x14ac:dyDescent="0.3">
      <c r="B53" s="22"/>
      <c r="C53" s="20"/>
      <c r="D53" s="128"/>
      <c r="E53" s="156"/>
      <c r="F53" s="23"/>
      <c r="G53" s="23"/>
      <c r="H53" s="44"/>
      <c r="I53" s="44"/>
      <c r="J53" s="44"/>
      <c r="K53" s="44"/>
      <c r="L53" s="44"/>
      <c r="M53" s="44"/>
      <c r="N53" s="44"/>
      <c r="O53" s="44"/>
      <c r="P53" s="44"/>
      <c r="Q53" s="44"/>
      <c r="R53" s="44"/>
      <c r="S53" s="44"/>
      <c r="AW53" s="5">
        <v>0.6</v>
      </c>
      <c r="AX53" s="11">
        <f t="shared" si="1"/>
        <v>0</v>
      </c>
    </row>
    <row r="54" spans="2:50" x14ac:dyDescent="0.3">
      <c r="B54" s="22"/>
      <c r="C54" s="20" t="s">
        <v>76</v>
      </c>
      <c r="D54" s="128"/>
      <c r="E54" s="156"/>
      <c r="F54" s="23"/>
      <c r="G54" s="23"/>
      <c r="H54" s="44"/>
      <c r="I54" s="44"/>
      <c r="J54" s="44"/>
      <c r="K54" s="44"/>
      <c r="L54" s="44"/>
      <c r="M54" s="44"/>
      <c r="N54" s="44"/>
      <c r="O54" s="44"/>
      <c r="P54" s="44"/>
      <c r="Q54" s="44"/>
      <c r="R54" s="44"/>
      <c r="S54" s="44"/>
      <c r="AW54" s="5">
        <v>0.6</v>
      </c>
      <c r="AX54" s="11">
        <f t="shared" si="1"/>
        <v>0</v>
      </c>
    </row>
    <row r="55" spans="2:50" ht="41.4" x14ac:dyDescent="0.3">
      <c r="B55" s="22" t="s">
        <v>21</v>
      </c>
      <c r="C55" s="22" t="s">
        <v>77</v>
      </c>
      <c r="D55" s="128" t="s">
        <v>60</v>
      </c>
      <c r="E55" s="156">
        <v>1260</v>
      </c>
      <c r="F55" s="23"/>
      <c r="G55" s="23">
        <f>F55*E55</f>
        <v>0</v>
      </c>
      <c r="H55" s="44"/>
      <c r="I55" s="44"/>
      <c r="J55" s="44"/>
      <c r="K55" s="44"/>
      <c r="L55" s="44"/>
      <c r="M55" s="44"/>
      <c r="N55" s="44"/>
      <c r="O55" s="44"/>
      <c r="P55" s="44"/>
      <c r="Q55" s="44"/>
      <c r="R55" s="44"/>
      <c r="S55" s="44"/>
      <c r="AW55" s="5">
        <v>0.6</v>
      </c>
      <c r="AX55" s="11">
        <f t="shared" si="1"/>
        <v>756</v>
      </c>
    </row>
    <row r="56" spans="2:50" ht="41.4" x14ac:dyDescent="0.3">
      <c r="B56" s="22" t="s">
        <v>23</v>
      </c>
      <c r="C56" s="22" t="s">
        <v>78</v>
      </c>
      <c r="D56" s="128" t="s">
        <v>60</v>
      </c>
      <c r="E56" s="156">
        <v>145</v>
      </c>
      <c r="F56" s="23"/>
      <c r="G56" s="23">
        <f>F56*E56</f>
        <v>0</v>
      </c>
      <c r="H56" s="44"/>
      <c r="I56" s="44"/>
      <c r="J56" s="44"/>
      <c r="K56" s="44"/>
      <c r="L56" s="44"/>
      <c r="M56" s="44"/>
      <c r="N56" s="44"/>
      <c r="O56" s="44"/>
      <c r="P56" s="44"/>
      <c r="Q56" s="44"/>
      <c r="R56" s="44"/>
      <c r="S56" s="44"/>
      <c r="AW56" s="5">
        <v>0.6</v>
      </c>
      <c r="AX56" s="11">
        <f t="shared" si="1"/>
        <v>87</v>
      </c>
    </row>
    <row r="57" spans="2:50" ht="15" x14ac:dyDescent="0.3">
      <c r="B57" s="31"/>
      <c r="C57" s="15" t="s">
        <v>79</v>
      </c>
      <c r="D57" s="133"/>
      <c r="E57" s="164"/>
      <c r="F57" s="32"/>
      <c r="G57" s="33"/>
      <c r="H57" s="269"/>
      <c r="I57" s="269"/>
      <c r="J57" s="269"/>
      <c r="K57" s="269"/>
      <c r="L57" s="269"/>
      <c r="M57" s="269"/>
      <c r="N57" s="269"/>
      <c r="O57" s="269"/>
      <c r="P57" s="269"/>
      <c r="Q57" s="269"/>
      <c r="R57" s="269"/>
      <c r="S57" s="269"/>
      <c r="AX57" s="11"/>
    </row>
    <row r="58" spans="2:50" ht="30" x14ac:dyDescent="0.3">
      <c r="B58" s="31"/>
      <c r="C58" s="15" t="s">
        <v>80</v>
      </c>
      <c r="D58" s="133"/>
      <c r="E58" s="164"/>
      <c r="F58" s="32"/>
      <c r="G58" s="33"/>
      <c r="H58" s="269"/>
      <c r="I58" s="269"/>
      <c r="J58" s="269"/>
      <c r="K58" s="269"/>
      <c r="L58" s="269"/>
      <c r="M58" s="269"/>
      <c r="N58" s="269"/>
      <c r="O58" s="269"/>
      <c r="P58" s="269"/>
      <c r="Q58" s="269"/>
      <c r="R58" s="269"/>
      <c r="S58" s="269"/>
      <c r="AX58" s="11"/>
    </row>
    <row r="59" spans="2:50" ht="15" x14ac:dyDescent="0.3">
      <c r="B59" s="34"/>
      <c r="C59" s="16"/>
      <c r="D59" s="134"/>
      <c r="E59" s="165"/>
      <c r="F59" s="36"/>
      <c r="G59" s="37"/>
      <c r="H59" s="273"/>
      <c r="I59" s="273"/>
      <c r="J59" s="273"/>
      <c r="K59" s="273"/>
      <c r="L59" s="273"/>
      <c r="M59" s="273"/>
      <c r="N59" s="273"/>
      <c r="O59" s="273"/>
      <c r="P59" s="273"/>
      <c r="Q59" s="273"/>
      <c r="R59" s="273"/>
      <c r="S59" s="273"/>
      <c r="AX59" s="11"/>
    </row>
    <row r="60" spans="2:50" ht="15" x14ac:dyDescent="0.3">
      <c r="B60" s="34" t="s">
        <v>25</v>
      </c>
      <c r="C60" s="16" t="s">
        <v>339</v>
      </c>
      <c r="D60" s="126" t="s">
        <v>64</v>
      </c>
      <c r="E60" s="165">
        <v>28</v>
      </c>
      <c r="F60" s="36"/>
      <c r="G60" s="37">
        <f>(E60*F60)</f>
        <v>0</v>
      </c>
      <c r="H60" s="273"/>
      <c r="I60" s="273"/>
      <c r="J60" s="273"/>
      <c r="K60" s="273"/>
      <c r="L60" s="273"/>
      <c r="M60" s="273"/>
      <c r="N60" s="273"/>
      <c r="O60" s="273"/>
      <c r="P60" s="273"/>
      <c r="Q60" s="273"/>
      <c r="R60" s="273"/>
      <c r="S60" s="273"/>
      <c r="AX60" s="11"/>
    </row>
    <row r="61" spans="2:50" ht="15" x14ac:dyDescent="0.3">
      <c r="B61" s="34"/>
      <c r="C61" s="16"/>
      <c r="D61" s="134"/>
      <c r="E61" s="165"/>
      <c r="F61" s="36"/>
      <c r="G61" s="37"/>
      <c r="H61" s="273"/>
      <c r="I61" s="273"/>
      <c r="J61" s="273"/>
      <c r="K61" s="273"/>
      <c r="L61" s="273"/>
      <c r="M61" s="273"/>
      <c r="N61" s="273"/>
      <c r="O61" s="273"/>
      <c r="P61" s="273"/>
      <c r="Q61" s="273"/>
      <c r="R61" s="273"/>
      <c r="S61" s="273"/>
      <c r="AX61" s="11"/>
    </row>
    <row r="62" spans="2:50" ht="15" x14ac:dyDescent="0.3">
      <c r="B62" s="34"/>
      <c r="C62" s="17" t="s">
        <v>340</v>
      </c>
      <c r="D62" s="134"/>
      <c r="E62" s="165"/>
      <c r="F62" s="36"/>
      <c r="G62" s="37"/>
      <c r="H62" s="273"/>
      <c r="I62" s="273"/>
      <c r="J62" s="273"/>
      <c r="K62" s="273"/>
      <c r="L62" s="273"/>
      <c r="M62" s="273"/>
      <c r="N62" s="273"/>
      <c r="O62" s="273"/>
      <c r="P62" s="273"/>
      <c r="Q62" s="273"/>
      <c r="R62" s="273"/>
      <c r="S62" s="273"/>
      <c r="AX62" s="11"/>
    </row>
    <row r="63" spans="2:50" ht="15" x14ac:dyDescent="0.3">
      <c r="B63" s="34"/>
      <c r="C63" s="16"/>
      <c r="D63" s="134"/>
      <c r="E63" s="165"/>
      <c r="F63" s="36"/>
      <c r="G63" s="37"/>
      <c r="H63" s="273"/>
      <c r="I63" s="273"/>
      <c r="J63" s="273"/>
      <c r="K63" s="273"/>
      <c r="L63" s="273"/>
      <c r="M63" s="273"/>
      <c r="N63" s="273"/>
      <c r="O63" s="273"/>
      <c r="P63" s="273"/>
      <c r="Q63" s="273"/>
      <c r="R63" s="273"/>
      <c r="S63" s="273"/>
      <c r="AX63" s="11"/>
    </row>
    <row r="64" spans="2:50" ht="45" x14ac:dyDescent="0.3">
      <c r="B64" s="34"/>
      <c r="C64" s="17" t="s">
        <v>82</v>
      </c>
      <c r="D64" s="134"/>
      <c r="E64" s="165"/>
      <c r="F64" s="36"/>
      <c r="G64" s="37"/>
      <c r="H64" s="273"/>
      <c r="I64" s="273"/>
      <c r="J64" s="273"/>
      <c r="K64" s="273"/>
      <c r="L64" s="273"/>
      <c r="M64" s="273"/>
      <c r="N64" s="273"/>
      <c r="O64" s="273"/>
      <c r="P64" s="273"/>
      <c r="Q64" s="273"/>
      <c r="R64" s="273"/>
      <c r="S64" s="273"/>
      <c r="AW64" s="5">
        <v>0.6</v>
      </c>
      <c r="AX64" s="11">
        <f t="shared" si="1"/>
        <v>0</v>
      </c>
    </row>
    <row r="65" spans="2:50" ht="15" x14ac:dyDescent="0.3">
      <c r="B65" s="34"/>
      <c r="C65" s="17"/>
      <c r="D65" s="134"/>
      <c r="E65" s="165"/>
      <c r="F65" s="36"/>
      <c r="G65" s="37"/>
      <c r="H65" s="273"/>
      <c r="I65" s="273"/>
      <c r="J65" s="273"/>
      <c r="K65" s="273"/>
      <c r="L65" s="273"/>
      <c r="M65" s="273"/>
      <c r="N65" s="273"/>
      <c r="O65" s="273"/>
      <c r="P65" s="273"/>
      <c r="Q65" s="273"/>
      <c r="R65" s="273"/>
      <c r="S65" s="273"/>
      <c r="AW65" s="5">
        <v>0.6</v>
      </c>
      <c r="AX65" s="11">
        <f t="shared" si="1"/>
        <v>0</v>
      </c>
    </row>
    <row r="66" spans="2:50" ht="15" x14ac:dyDescent="0.3">
      <c r="B66" s="34" t="s">
        <v>27</v>
      </c>
      <c r="C66" s="16" t="s">
        <v>83</v>
      </c>
      <c r="D66" s="126" t="s">
        <v>84</v>
      </c>
      <c r="E66" s="166">
        <v>3247</v>
      </c>
      <c r="F66" s="36"/>
      <c r="G66" s="37">
        <f>(E66*F66)</f>
        <v>0</v>
      </c>
      <c r="H66" s="273"/>
      <c r="I66" s="273"/>
      <c r="J66" s="273"/>
      <c r="K66" s="273"/>
      <c r="L66" s="273"/>
      <c r="M66" s="273"/>
      <c r="N66" s="273"/>
      <c r="O66" s="273"/>
      <c r="P66" s="273"/>
      <c r="Q66" s="273"/>
      <c r="R66" s="273"/>
      <c r="S66" s="273"/>
      <c r="AX66" s="11"/>
    </row>
    <row r="67" spans="2:50" ht="15" x14ac:dyDescent="0.3">
      <c r="B67" s="34"/>
      <c r="C67" s="16"/>
      <c r="E67" s="166"/>
      <c r="F67" s="36"/>
      <c r="G67" s="37"/>
      <c r="H67" s="273"/>
      <c r="I67" s="273"/>
      <c r="J67" s="273"/>
      <c r="K67" s="273"/>
      <c r="L67" s="273"/>
      <c r="M67" s="273"/>
      <c r="N67" s="273"/>
      <c r="O67" s="273"/>
      <c r="P67" s="273"/>
      <c r="Q67" s="273"/>
      <c r="R67" s="273"/>
      <c r="S67" s="273"/>
      <c r="AX67" s="11"/>
    </row>
    <row r="68" spans="2:50" ht="15" x14ac:dyDescent="0.3">
      <c r="B68" s="34" t="s">
        <v>30</v>
      </c>
      <c r="C68" s="16" t="s">
        <v>85</v>
      </c>
      <c r="D68" s="126" t="s">
        <v>84</v>
      </c>
      <c r="E68" s="166">
        <v>928</v>
      </c>
      <c r="F68" s="36"/>
      <c r="G68" s="37">
        <f>(E68*F68)</f>
        <v>0</v>
      </c>
      <c r="H68" s="273"/>
      <c r="I68" s="273"/>
      <c r="J68" s="273"/>
      <c r="K68" s="273"/>
      <c r="L68" s="273"/>
      <c r="M68" s="273"/>
      <c r="N68" s="273"/>
      <c r="O68" s="273"/>
      <c r="P68" s="273"/>
      <c r="Q68" s="273"/>
      <c r="R68" s="273"/>
      <c r="S68" s="273"/>
      <c r="AX68" s="11"/>
    </row>
    <row r="69" spans="2:50" ht="15" x14ac:dyDescent="0.3">
      <c r="B69" s="34"/>
      <c r="C69" s="16"/>
      <c r="E69" s="166"/>
      <c r="F69" s="36"/>
      <c r="G69" s="39"/>
      <c r="H69" s="274"/>
      <c r="I69" s="274"/>
      <c r="J69" s="274"/>
      <c r="K69" s="274"/>
      <c r="L69" s="274"/>
      <c r="M69" s="274"/>
      <c r="N69" s="274"/>
      <c r="O69" s="274"/>
      <c r="P69" s="274"/>
      <c r="Q69" s="274"/>
      <c r="R69" s="274"/>
      <c r="S69" s="274"/>
      <c r="AX69" s="11"/>
    </row>
    <row r="70" spans="2:50" ht="15" x14ac:dyDescent="0.3">
      <c r="B70" s="34"/>
      <c r="C70" s="17" t="s">
        <v>86</v>
      </c>
      <c r="E70" s="166"/>
      <c r="F70" s="36"/>
      <c r="G70" s="39"/>
      <c r="H70" s="274"/>
      <c r="I70" s="274"/>
      <c r="J70" s="274"/>
      <c r="K70" s="274"/>
      <c r="L70" s="274"/>
      <c r="M70" s="274"/>
      <c r="N70" s="274"/>
      <c r="O70" s="274"/>
      <c r="P70" s="274"/>
      <c r="Q70" s="274"/>
      <c r="R70" s="274"/>
      <c r="S70" s="274"/>
      <c r="AW70" s="5">
        <v>0.6</v>
      </c>
      <c r="AX70" s="11" t="e">
        <f>AW70*#REF!</f>
        <v>#REF!</v>
      </c>
    </row>
    <row r="71" spans="2:50" ht="15" x14ac:dyDescent="0.3">
      <c r="B71" s="34"/>
      <c r="C71" s="16"/>
      <c r="E71" s="166"/>
      <c r="F71" s="36"/>
      <c r="G71" s="39"/>
      <c r="H71" s="274"/>
      <c r="I71" s="274"/>
      <c r="J71" s="274"/>
      <c r="K71" s="274"/>
      <c r="L71" s="274"/>
      <c r="M71" s="274"/>
      <c r="N71" s="274"/>
      <c r="O71" s="274"/>
      <c r="P71" s="274"/>
      <c r="Q71" s="274"/>
      <c r="R71" s="274"/>
      <c r="S71" s="274"/>
      <c r="AW71" s="5">
        <v>0.6</v>
      </c>
      <c r="AX71" s="11" t="e">
        <f>AW71*#REF!</f>
        <v>#REF!</v>
      </c>
    </row>
    <row r="72" spans="2:50" ht="45" x14ac:dyDescent="0.3">
      <c r="B72" s="34" t="s">
        <v>33</v>
      </c>
      <c r="C72" s="218" t="s">
        <v>341</v>
      </c>
      <c r="D72" s="126" t="s">
        <v>60</v>
      </c>
      <c r="E72" s="166">
        <v>235</v>
      </c>
      <c r="F72" s="36"/>
      <c r="G72" s="39">
        <f>(E72*F72)</f>
        <v>0</v>
      </c>
      <c r="H72" s="274"/>
      <c r="I72" s="274"/>
      <c r="J72" s="274"/>
      <c r="K72" s="274"/>
      <c r="L72" s="274"/>
      <c r="M72" s="274"/>
      <c r="N72" s="274"/>
      <c r="O72" s="274"/>
      <c r="P72" s="274"/>
      <c r="Q72" s="274"/>
      <c r="R72" s="274"/>
      <c r="S72" s="274"/>
      <c r="AW72" s="5">
        <v>0.6</v>
      </c>
      <c r="AX72" s="11" t="e">
        <f>AW72*#REF!</f>
        <v>#REF!</v>
      </c>
    </row>
    <row r="73" spans="2:50" s="2" customFormat="1" ht="27.6" x14ac:dyDescent="0.3">
      <c r="B73" s="22" t="s">
        <v>36</v>
      </c>
      <c r="C73" s="22" t="s">
        <v>342</v>
      </c>
      <c r="D73" s="42" t="s">
        <v>9</v>
      </c>
      <c r="E73" s="187">
        <v>15</v>
      </c>
      <c r="F73" s="21"/>
      <c r="G73" s="23">
        <f t="shared" ref="G73" si="5">E73*F73</f>
        <v>0</v>
      </c>
      <c r="H73" s="44"/>
      <c r="I73" s="44"/>
      <c r="J73" s="44"/>
      <c r="K73" s="44"/>
      <c r="L73" s="44"/>
      <c r="M73" s="44"/>
      <c r="N73" s="44"/>
      <c r="O73" s="44"/>
      <c r="P73" s="44"/>
      <c r="Q73" s="44"/>
      <c r="R73" s="44"/>
      <c r="S73" s="44"/>
    </row>
    <row r="74" spans="2:50" ht="15" x14ac:dyDescent="0.3">
      <c r="B74" s="34"/>
      <c r="C74" s="16"/>
      <c r="D74" s="135"/>
      <c r="E74" s="165"/>
      <c r="F74" s="36"/>
      <c r="G74" s="39"/>
      <c r="H74" s="274"/>
      <c r="I74" s="274"/>
      <c r="J74" s="274"/>
      <c r="K74" s="274"/>
      <c r="L74" s="274"/>
      <c r="M74" s="274"/>
      <c r="N74" s="274"/>
      <c r="O74" s="274"/>
      <c r="P74" s="274"/>
      <c r="Q74" s="274"/>
      <c r="R74" s="274"/>
      <c r="S74" s="274"/>
      <c r="AW74" s="5">
        <v>0.6</v>
      </c>
      <c r="AX74" s="11">
        <f t="shared" si="1"/>
        <v>0</v>
      </c>
    </row>
    <row r="75" spans="2:50" s="2" customFormat="1" x14ac:dyDescent="0.3">
      <c r="B75" s="19"/>
      <c r="C75" s="19" t="s">
        <v>90</v>
      </c>
      <c r="D75" s="136"/>
      <c r="E75" s="167"/>
      <c r="F75" s="29"/>
      <c r="G75" s="29">
        <f>SUM(G52:G74)</f>
        <v>0</v>
      </c>
      <c r="H75" s="270"/>
      <c r="I75" s="270"/>
      <c r="J75" s="270"/>
      <c r="K75" s="270"/>
      <c r="L75" s="270"/>
      <c r="M75" s="270"/>
      <c r="N75" s="270"/>
      <c r="O75" s="270"/>
      <c r="P75" s="270"/>
      <c r="Q75" s="270"/>
      <c r="R75" s="270"/>
      <c r="S75" s="270"/>
      <c r="AW75" s="5">
        <v>0.6</v>
      </c>
      <c r="AX75" s="11">
        <f t="shared" si="1"/>
        <v>0</v>
      </c>
    </row>
    <row r="76" spans="2:50" x14ac:dyDescent="0.3">
      <c r="B76" s="27"/>
      <c r="C76" s="27"/>
      <c r="D76" s="130"/>
      <c r="E76" s="160"/>
      <c r="F76" s="28"/>
      <c r="G76" s="28"/>
      <c r="H76" s="44"/>
      <c r="I76" s="44"/>
      <c r="J76" s="44"/>
      <c r="K76" s="44"/>
      <c r="L76" s="44"/>
      <c r="M76" s="44"/>
      <c r="N76" s="44"/>
      <c r="O76" s="44"/>
      <c r="P76" s="44"/>
      <c r="Q76" s="44"/>
      <c r="R76" s="44"/>
      <c r="S76" s="44"/>
      <c r="AW76" s="5">
        <v>0.6</v>
      </c>
      <c r="AX76" s="11">
        <f t="shared" si="1"/>
        <v>0</v>
      </c>
    </row>
    <row r="77" spans="2:50" ht="15" x14ac:dyDescent="0.3">
      <c r="B77" s="30">
        <v>4</v>
      </c>
      <c r="C77" s="41" t="s">
        <v>91</v>
      </c>
      <c r="D77" s="137"/>
      <c r="E77" s="157"/>
      <c r="F77" s="26"/>
      <c r="G77" s="26"/>
      <c r="H77" s="271"/>
      <c r="I77" s="271"/>
      <c r="J77" s="271"/>
      <c r="K77" s="271"/>
      <c r="L77" s="271"/>
      <c r="M77" s="271"/>
      <c r="N77" s="271"/>
      <c r="O77" s="271"/>
      <c r="P77" s="271"/>
      <c r="Q77" s="271"/>
      <c r="R77" s="271"/>
      <c r="S77" s="271"/>
      <c r="AW77" s="5">
        <v>0.6</v>
      </c>
      <c r="AX77" s="11">
        <f t="shared" si="1"/>
        <v>0</v>
      </c>
    </row>
    <row r="78" spans="2:50" x14ac:dyDescent="0.3">
      <c r="B78" s="27"/>
      <c r="C78" s="27" t="s">
        <v>92</v>
      </c>
      <c r="D78" s="130"/>
      <c r="E78" s="160"/>
      <c r="F78" s="28"/>
      <c r="G78" s="28"/>
      <c r="H78" s="44"/>
      <c r="I78" s="44"/>
      <c r="J78" s="44"/>
      <c r="K78" s="44"/>
      <c r="L78" s="44"/>
      <c r="M78" s="44"/>
      <c r="N78" s="44"/>
      <c r="O78" s="44"/>
      <c r="P78" s="44"/>
      <c r="Q78" s="44"/>
      <c r="R78" s="44"/>
      <c r="S78" s="44"/>
      <c r="AW78" s="5">
        <v>0.6</v>
      </c>
      <c r="AX78" s="11">
        <f t="shared" si="1"/>
        <v>0</v>
      </c>
    </row>
    <row r="79" spans="2:50" s="6" customFormat="1" ht="358.8" x14ac:dyDescent="0.3">
      <c r="B79" s="42" t="s">
        <v>18</v>
      </c>
      <c r="C79" s="127" t="s">
        <v>343</v>
      </c>
      <c r="D79" s="138" t="s">
        <v>9</v>
      </c>
      <c r="E79" s="168">
        <v>169</v>
      </c>
      <c r="F79" s="43"/>
      <c r="G79" s="23">
        <f>E79*F79</f>
        <v>0</v>
      </c>
      <c r="H79" s="44"/>
      <c r="I79" s="44"/>
      <c r="J79" s="44"/>
      <c r="K79" s="44"/>
      <c r="L79" s="44"/>
      <c r="M79" s="44"/>
      <c r="N79" s="44"/>
      <c r="O79" s="44"/>
      <c r="P79" s="44"/>
      <c r="Q79" s="44"/>
      <c r="R79" s="44"/>
      <c r="S79" s="44"/>
      <c r="W79" s="275" t="s">
        <v>344</v>
      </c>
      <c r="AW79" s="5">
        <v>0.6</v>
      </c>
      <c r="AX79" s="11">
        <f t="shared" si="1"/>
        <v>101.39999999999999</v>
      </c>
    </row>
    <row r="80" spans="2:50" s="6" customFormat="1" ht="41.4" x14ac:dyDescent="0.3">
      <c r="B80" s="42" t="s">
        <v>21</v>
      </c>
      <c r="C80" s="219" t="s">
        <v>94</v>
      </c>
      <c r="D80" s="138" t="s">
        <v>58</v>
      </c>
      <c r="E80" s="168">
        <v>1168</v>
      </c>
      <c r="F80" s="43"/>
      <c r="G80" s="43">
        <f t="shared" ref="G80:G81" si="6">E80*F80</f>
        <v>0</v>
      </c>
      <c r="H80" s="256"/>
      <c r="I80" s="256"/>
      <c r="J80" s="256"/>
      <c r="K80" s="256"/>
      <c r="L80" s="256"/>
      <c r="M80" s="256"/>
      <c r="N80" s="256"/>
      <c r="O80" s="256"/>
      <c r="P80" s="256"/>
      <c r="Q80" s="256"/>
      <c r="R80" s="256"/>
      <c r="S80" s="256"/>
      <c r="W80" s="259" t="s">
        <v>161</v>
      </c>
      <c r="AW80" s="5">
        <v>0.6</v>
      </c>
      <c r="AX80" s="11">
        <f t="shared" si="1"/>
        <v>700.8</v>
      </c>
    </row>
    <row r="81" spans="2:50" s="6" customFormat="1" ht="41.4" x14ac:dyDescent="0.3">
      <c r="B81" s="42" t="s">
        <v>23</v>
      </c>
      <c r="C81" s="219" t="s">
        <v>95</v>
      </c>
      <c r="D81" s="138" t="s">
        <v>75</v>
      </c>
      <c r="E81" s="168">
        <v>298</v>
      </c>
      <c r="F81" s="43"/>
      <c r="G81" s="43">
        <f t="shared" si="6"/>
        <v>0</v>
      </c>
      <c r="H81" s="256"/>
      <c r="I81" s="256"/>
      <c r="J81" s="256"/>
      <c r="K81" s="256"/>
      <c r="L81" s="256"/>
      <c r="M81" s="256"/>
      <c r="N81" s="256"/>
      <c r="O81" s="256"/>
      <c r="P81" s="256"/>
      <c r="Q81" s="256"/>
      <c r="R81" s="256"/>
      <c r="S81" s="256"/>
      <c r="W81" s="259" t="s">
        <v>345</v>
      </c>
      <c r="AW81" s="5">
        <v>0.6</v>
      </c>
      <c r="AX81" s="11">
        <f t="shared" ref="AX81:AX143" si="7">AW81*E81</f>
        <v>178.79999999999998</v>
      </c>
    </row>
    <row r="82" spans="2:50" s="6" customFormat="1" x14ac:dyDescent="0.3">
      <c r="B82" s="92" t="s">
        <v>25</v>
      </c>
      <c r="C82" s="219" t="s">
        <v>346</v>
      </c>
      <c r="D82" s="6" t="s">
        <v>97</v>
      </c>
      <c r="E82" s="138">
        <v>135</v>
      </c>
      <c r="F82" s="43"/>
      <c r="G82" s="43">
        <f>E82*F82</f>
        <v>0</v>
      </c>
      <c r="H82" s="256"/>
      <c r="I82" s="256"/>
      <c r="J82" s="256"/>
      <c r="K82" s="256"/>
      <c r="L82" s="256"/>
      <c r="M82" s="256"/>
      <c r="N82" s="256"/>
      <c r="O82" s="256"/>
      <c r="P82" s="256"/>
      <c r="Q82" s="256"/>
      <c r="R82" s="256"/>
      <c r="S82" s="256"/>
      <c r="W82" s="5"/>
      <c r="AW82" s="5"/>
      <c r="AX82" s="11"/>
    </row>
    <row r="83" spans="2:50" s="6" customFormat="1" ht="55.2" x14ac:dyDescent="0.3">
      <c r="B83" s="92" t="s">
        <v>27</v>
      </c>
      <c r="C83" s="127" t="s">
        <v>347</v>
      </c>
      <c r="D83" s="138" t="s">
        <v>60</v>
      </c>
      <c r="E83" s="168">
        <v>662</v>
      </c>
      <c r="F83" s="43"/>
      <c r="G83" s="43">
        <f t="shared" ref="G83:G85" si="8">E83*F83</f>
        <v>0</v>
      </c>
      <c r="H83" s="256"/>
      <c r="I83" s="256"/>
      <c r="J83" s="256"/>
      <c r="K83" s="256"/>
      <c r="L83" s="256"/>
      <c r="M83" s="256"/>
      <c r="N83" s="256"/>
      <c r="O83" s="256"/>
      <c r="P83" s="256"/>
      <c r="Q83" s="256"/>
      <c r="R83" s="256"/>
      <c r="S83" s="256"/>
      <c r="W83" s="5"/>
      <c r="AW83" s="5"/>
      <c r="AX83" s="11"/>
    </row>
    <row r="84" spans="2:50" ht="41.4" x14ac:dyDescent="0.3">
      <c r="B84" s="22" t="s">
        <v>30</v>
      </c>
      <c r="C84" s="22" t="s">
        <v>99</v>
      </c>
      <c r="D84" s="128" t="s">
        <v>58</v>
      </c>
      <c r="E84" s="156">
        <v>49</v>
      </c>
      <c r="F84" s="23"/>
      <c r="G84" s="43">
        <f t="shared" si="8"/>
        <v>0</v>
      </c>
      <c r="H84" s="256"/>
      <c r="I84" s="256"/>
      <c r="J84" s="256"/>
      <c r="K84" s="256"/>
      <c r="L84" s="256"/>
      <c r="M84" s="256"/>
      <c r="N84" s="256"/>
      <c r="O84" s="256"/>
      <c r="P84" s="256"/>
      <c r="Q84" s="256"/>
      <c r="R84" s="256"/>
      <c r="S84" s="256"/>
      <c r="AW84" s="5">
        <v>0.6</v>
      </c>
      <c r="AX84" s="11">
        <f t="shared" ref="AX84:AX85" si="9">AW84*E84</f>
        <v>29.4</v>
      </c>
    </row>
    <row r="85" spans="2:50" s="6" customFormat="1" ht="41.4" x14ac:dyDescent="0.3">
      <c r="B85" s="42" t="s">
        <v>33</v>
      </c>
      <c r="C85" s="212" t="s">
        <v>98</v>
      </c>
      <c r="D85" s="138" t="s">
        <v>58</v>
      </c>
      <c r="E85" s="168">
        <v>106</v>
      </c>
      <c r="F85" s="43"/>
      <c r="G85" s="43">
        <f t="shared" si="8"/>
        <v>0</v>
      </c>
      <c r="H85" s="256"/>
      <c r="I85" s="256"/>
      <c r="J85" s="256"/>
      <c r="K85" s="256"/>
      <c r="L85" s="256"/>
      <c r="M85" s="256"/>
      <c r="N85" s="256"/>
      <c r="O85" s="256"/>
      <c r="P85" s="256"/>
      <c r="Q85" s="256"/>
      <c r="R85" s="256"/>
      <c r="S85" s="256"/>
      <c r="AW85" s="5">
        <v>0.6</v>
      </c>
      <c r="AX85" s="11">
        <f t="shared" si="9"/>
        <v>63.599999999999994</v>
      </c>
    </row>
    <row r="86" spans="2:50" s="6" customFormat="1" x14ac:dyDescent="0.3">
      <c r="B86" s="42"/>
      <c r="C86" s="91"/>
      <c r="D86" s="138"/>
      <c r="E86" s="168"/>
      <c r="F86" s="43"/>
      <c r="G86" s="43"/>
      <c r="H86" s="256"/>
      <c r="I86" s="256"/>
      <c r="J86" s="256"/>
      <c r="K86" s="256"/>
      <c r="L86" s="256"/>
      <c r="M86" s="256"/>
      <c r="N86" s="256"/>
      <c r="O86" s="256"/>
      <c r="P86" s="256"/>
      <c r="Q86" s="256"/>
      <c r="R86" s="256"/>
      <c r="S86" s="256"/>
      <c r="AW86" s="5">
        <v>0.6</v>
      </c>
      <c r="AX86" s="11">
        <f t="shared" si="7"/>
        <v>0</v>
      </c>
    </row>
    <row r="87" spans="2:50" s="6" customFormat="1" x14ac:dyDescent="0.3">
      <c r="B87" s="42"/>
      <c r="C87" s="96" t="s">
        <v>101</v>
      </c>
      <c r="D87" s="138"/>
      <c r="E87" s="168"/>
      <c r="F87" s="43"/>
      <c r="G87" s="43"/>
      <c r="H87" s="256"/>
      <c r="I87" s="256"/>
      <c r="J87" s="256"/>
      <c r="K87" s="256"/>
      <c r="L87" s="256"/>
      <c r="M87" s="256"/>
      <c r="N87" s="256"/>
      <c r="O87" s="256"/>
      <c r="P87" s="256"/>
      <c r="Q87" s="256"/>
      <c r="R87" s="256"/>
      <c r="S87" s="256"/>
      <c r="AW87" s="5">
        <v>0.6</v>
      </c>
      <c r="AX87" s="11">
        <f t="shared" si="7"/>
        <v>0</v>
      </c>
    </row>
    <row r="88" spans="2:50" s="6" customFormat="1" ht="55.2" x14ac:dyDescent="0.3">
      <c r="B88" s="42" t="s">
        <v>36</v>
      </c>
      <c r="C88" s="220" t="s">
        <v>348</v>
      </c>
      <c r="D88" s="138" t="s">
        <v>75</v>
      </c>
      <c r="E88" s="168">
        <v>177.3</v>
      </c>
      <c r="F88" s="43"/>
      <c r="G88" s="43">
        <f t="shared" ref="G88:G90" si="10">E88*F88</f>
        <v>0</v>
      </c>
      <c r="H88" s="256"/>
      <c r="I88" s="256"/>
      <c r="J88" s="256"/>
      <c r="K88" s="256"/>
      <c r="L88" s="256"/>
      <c r="M88" s="256"/>
      <c r="N88" s="256"/>
      <c r="O88" s="256"/>
      <c r="P88" s="256"/>
      <c r="Q88" s="256"/>
      <c r="R88" s="256"/>
      <c r="S88" s="256"/>
      <c r="AW88" s="5">
        <v>0.6</v>
      </c>
      <c r="AX88" s="11">
        <f t="shared" si="7"/>
        <v>106.38000000000001</v>
      </c>
    </row>
    <row r="89" spans="2:50" s="6" customFormat="1" ht="69.599999999999994" x14ac:dyDescent="0.3">
      <c r="B89" s="42" t="s">
        <v>39</v>
      </c>
      <c r="C89" s="211" t="s">
        <v>349</v>
      </c>
      <c r="D89" s="138" t="s">
        <v>9</v>
      </c>
      <c r="E89" s="168">
        <v>4</v>
      </c>
      <c r="F89" s="43"/>
      <c r="G89" s="43">
        <f t="shared" si="10"/>
        <v>0</v>
      </c>
      <c r="H89" s="256"/>
      <c r="I89" s="256"/>
      <c r="J89" s="256"/>
      <c r="K89" s="256"/>
      <c r="L89" s="256"/>
      <c r="M89" s="256"/>
      <c r="N89" s="256"/>
      <c r="O89" s="256"/>
      <c r="P89" s="256"/>
      <c r="Q89" s="256"/>
      <c r="R89" s="256"/>
      <c r="S89" s="256"/>
      <c r="AW89" s="5">
        <v>0.6</v>
      </c>
      <c r="AX89" s="11">
        <f t="shared" si="7"/>
        <v>2.4</v>
      </c>
    </row>
    <row r="90" spans="2:50" s="2" customFormat="1" ht="27.6" x14ac:dyDescent="0.3">
      <c r="B90" s="22" t="s">
        <v>25</v>
      </c>
      <c r="C90" s="22" t="s">
        <v>89</v>
      </c>
      <c r="D90" s="138" t="s">
        <v>9</v>
      </c>
      <c r="E90" s="162">
        <v>25</v>
      </c>
      <c r="F90" s="21"/>
      <c r="G90" s="23">
        <f t="shared" si="10"/>
        <v>0</v>
      </c>
      <c r="H90" s="44"/>
      <c r="I90" s="44"/>
      <c r="J90" s="44"/>
      <c r="K90" s="44"/>
      <c r="L90" s="44"/>
      <c r="M90" s="44"/>
      <c r="N90" s="44"/>
      <c r="O90" s="44"/>
      <c r="P90" s="44"/>
      <c r="Q90" s="44"/>
      <c r="R90" s="44"/>
      <c r="S90" s="44"/>
    </row>
    <row r="91" spans="2:50" x14ac:dyDescent="0.3">
      <c r="B91" s="27"/>
      <c r="C91" s="27"/>
      <c r="D91" s="130"/>
      <c r="E91" s="160"/>
      <c r="F91" s="28"/>
      <c r="G91" s="28"/>
      <c r="H91" s="44"/>
      <c r="I91" s="44"/>
      <c r="J91" s="44"/>
      <c r="K91" s="44"/>
      <c r="L91" s="44"/>
      <c r="M91" s="44"/>
      <c r="N91" s="44"/>
      <c r="O91" s="44"/>
      <c r="P91" s="44"/>
      <c r="Q91" s="44"/>
      <c r="R91" s="44"/>
      <c r="S91" s="44"/>
      <c r="AW91" s="5">
        <v>0.6</v>
      </c>
      <c r="AX91" s="11">
        <f t="shared" si="7"/>
        <v>0</v>
      </c>
    </row>
    <row r="92" spans="2:50" s="2" customFormat="1" x14ac:dyDescent="0.3">
      <c r="B92" s="19"/>
      <c r="C92" s="19" t="s">
        <v>104</v>
      </c>
      <c r="D92" s="136"/>
      <c r="E92" s="167"/>
      <c r="F92" s="29"/>
      <c r="G92" s="29">
        <f>SUM(G79:G91)</f>
        <v>0</v>
      </c>
      <c r="H92" s="270"/>
      <c r="I92" s="270"/>
      <c r="J92" s="270"/>
      <c r="K92" s="270"/>
      <c r="L92" s="270"/>
      <c r="M92" s="270"/>
      <c r="N92" s="270"/>
      <c r="O92" s="270"/>
      <c r="P92" s="270"/>
      <c r="Q92" s="270"/>
      <c r="R92" s="270"/>
      <c r="S92" s="270"/>
      <c r="AW92" s="5">
        <v>0.6</v>
      </c>
      <c r="AX92" s="11">
        <f t="shared" si="7"/>
        <v>0</v>
      </c>
    </row>
    <row r="93" spans="2:50" x14ac:dyDescent="0.3">
      <c r="B93" s="27"/>
      <c r="C93" s="27"/>
      <c r="D93" s="130"/>
      <c r="E93" s="169"/>
      <c r="F93" s="44"/>
      <c r="G93" s="44"/>
      <c r="H93" s="44"/>
      <c r="I93" s="44"/>
      <c r="J93" s="44"/>
      <c r="K93" s="44"/>
      <c r="L93" s="44"/>
      <c r="M93" s="44"/>
      <c r="N93" s="44"/>
      <c r="O93" s="44"/>
      <c r="P93" s="44"/>
      <c r="Q93" s="44"/>
      <c r="R93" s="44"/>
      <c r="S93" s="44"/>
      <c r="AW93" s="5">
        <v>0.6</v>
      </c>
      <c r="AX93" s="11">
        <f t="shared" si="7"/>
        <v>0</v>
      </c>
    </row>
    <row r="94" spans="2:50" x14ac:dyDescent="0.3">
      <c r="B94" s="30">
        <v>5</v>
      </c>
      <c r="C94" s="25" t="s">
        <v>105</v>
      </c>
      <c r="D94" s="129"/>
      <c r="E94" s="157"/>
      <c r="F94" s="26"/>
      <c r="G94" s="26"/>
      <c r="H94" s="271"/>
      <c r="I94" s="271"/>
      <c r="J94" s="271"/>
      <c r="K94" s="271"/>
      <c r="L94" s="271"/>
      <c r="M94" s="271"/>
      <c r="N94" s="271"/>
      <c r="O94" s="271"/>
      <c r="P94" s="271"/>
      <c r="Q94" s="271"/>
      <c r="R94" s="271"/>
      <c r="S94" s="271"/>
      <c r="AW94" s="5">
        <v>0.6</v>
      </c>
      <c r="AX94" s="11">
        <f t="shared" si="7"/>
        <v>0</v>
      </c>
    </row>
    <row r="95" spans="2:50" ht="27.6" x14ac:dyDescent="0.3">
      <c r="B95" s="20" t="s">
        <v>14</v>
      </c>
      <c r="C95" s="20" t="s">
        <v>15</v>
      </c>
      <c r="D95" s="106" t="s">
        <v>4</v>
      </c>
      <c r="E95" s="155" t="s">
        <v>5</v>
      </c>
      <c r="F95" s="21" t="s">
        <v>16</v>
      </c>
      <c r="G95" s="21" t="s">
        <v>7</v>
      </c>
      <c r="H95" s="270"/>
      <c r="I95" s="270"/>
      <c r="J95" s="270"/>
      <c r="K95" s="270"/>
      <c r="L95" s="270"/>
      <c r="M95" s="270"/>
      <c r="N95" s="270"/>
      <c r="O95" s="270"/>
      <c r="P95" s="270"/>
      <c r="Q95" s="270"/>
      <c r="R95" s="270"/>
      <c r="S95" s="270"/>
      <c r="AW95" s="5">
        <v>0.6</v>
      </c>
      <c r="AX95" s="11" t="e">
        <f t="shared" si="7"/>
        <v>#VALUE!</v>
      </c>
    </row>
    <row r="96" spans="2:50" x14ac:dyDescent="0.3">
      <c r="B96" s="22"/>
      <c r="C96" s="20" t="s">
        <v>106</v>
      </c>
      <c r="D96" s="138"/>
      <c r="E96" s="156"/>
      <c r="F96" s="23"/>
      <c r="G96" s="23"/>
      <c r="H96" s="44"/>
      <c r="I96" s="44"/>
      <c r="J96" s="44"/>
      <c r="K96" s="44"/>
      <c r="L96" s="44"/>
      <c r="M96" s="44"/>
      <c r="N96" s="44"/>
      <c r="O96" s="44"/>
      <c r="P96" s="44"/>
      <c r="Q96" s="44"/>
      <c r="R96" s="44"/>
      <c r="S96" s="44"/>
      <c r="AW96" s="5">
        <v>0.6</v>
      </c>
      <c r="AX96" s="11">
        <f t="shared" si="7"/>
        <v>0</v>
      </c>
    </row>
    <row r="97" spans="2:50" ht="55.2" x14ac:dyDescent="0.3">
      <c r="B97" s="22" t="s">
        <v>18</v>
      </c>
      <c r="C97" s="22" t="s">
        <v>350</v>
      </c>
      <c r="D97" s="138" t="s">
        <v>58</v>
      </c>
      <c r="E97" s="156">
        <v>153</v>
      </c>
      <c r="F97" s="23"/>
      <c r="G97" s="23">
        <f>E97*F97</f>
        <v>0</v>
      </c>
      <c r="H97" s="44"/>
      <c r="I97" s="44"/>
      <c r="J97" s="44"/>
      <c r="K97" s="44"/>
      <c r="L97" s="44"/>
      <c r="M97" s="44"/>
      <c r="N97" s="44"/>
      <c r="O97" s="44"/>
      <c r="P97" s="44"/>
      <c r="Q97" s="44"/>
      <c r="R97" s="44"/>
      <c r="S97" s="44"/>
      <c r="AW97" s="5">
        <v>0.6</v>
      </c>
      <c r="AX97" s="11">
        <f t="shared" si="7"/>
        <v>91.8</v>
      </c>
    </row>
    <row r="98" spans="2:50" ht="27.6" x14ac:dyDescent="0.25">
      <c r="B98" s="22" t="s">
        <v>21</v>
      </c>
      <c r="C98" s="222" t="s">
        <v>351</v>
      </c>
      <c r="D98" s="138" t="s">
        <v>58</v>
      </c>
      <c r="E98" s="156">
        <v>180</v>
      </c>
      <c r="F98" s="23"/>
      <c r="G98" s="23">
        <f t="shared" ref="G98:G115" si="11">E98*F98</f>
        <v>0</v>
      </c>
      <c r="H98" s="44"/>
      <c r="I98" s="44"/>
      <c r="J98" s="44"/>
      <c r="K98" s="44"/>
      <c r="L98" s="44"/>
      <c r="M98" s="44"/>
      <c r="N98" s="44"/>
      <c r="O98" s="44"/>
      <c r="P98" s="44"/>
      <c r="Q98" s="44"/>
      <c r="R98" s="44"/>
      <c r="S98" s="44"/>
      <c r="AW98" s="5">
        <v>0.6</v>
      </c>
      <c r="AX98" s="11">
        <f t="shared" si="7"/>
        <v>108</v>
      </c>
    </row>
    <row r="99" spans="2:50" ht="41.4" x14ac:dyDescent="0.3">
      <c r="B99" s="22" t="s">
        <v>23</v>
      </c>
      <c r="C99" s="22" t="s">
        <v>352</v>
      </c>
      <c r="D99" s="138" t="s">
        <v>58</v>
      </c>
      <c r="E99" s="156">
        <v>139</v>
      </c>
      <c r="F99" s="23"/>
      <c r="G99" s="23">
        <f t="shared" si="11"/>
        <v>0</v>
      </c>
      <c r="H99" s="44"/>
      <c r="I99" s="44"/>
      <c r="J99" s="44"/>
      <c r="K99" s="44"/>
      <c r="L99" s="44"/>
      <c r="M99" s="44"/>
      <c r="N99" s="44"/>
      <c r="O99" s="44"/>
      <c r="P99" s="44"/>
      <c r="Q99" s="44"/>
      <c r="R99" s="44"/>
      <c r="S99" s="44"/>
      <c r="AW99" s="5">
        <v>0.6</v>
      </c>
      <c r="AX99" s="11">
        <f t="shared" si="7"/>
        <v>83.399999999999991</v>
      </c>
    </row>
    <row r="100" spans="2:50" x14ac:dyDescent="0.3">
      <c r="B100" s="22"/>
      <c r="C100" s="22"/>
      <c r="D100" s="138"/>
      <c r="E100" s="156"/>
      <c r="F100" s="23"/>
      <c r="G100" s="23">
        <f t="shared" si="11"/>
        <v>0</v>
      </c>
      <c r="H100" s="44"/>
      <c r="I100" s="44"/>
      <c r="J100" s="44"/>
      <c r="K100" s="44"/>
      <c r="L100" s="44"/>
      <c r="M100" s="44"/>
      <c r="N100" s="44"/>
      <c r="O100" s="44"/>
      <c r="P100" s="44"/>
      <c r="Q100" s="44"/>
      <c r="R100" s="44"/>
      <c r="S100" s="44"/>
      <c r="AW100" s="5">
        <v>0.6</v>
      </c>
      <c r="AX100" s="11">
        <f t="shared" si="7"/>
        <v>0</v>
      </c>
    </row>
    <row r="101" spans="2:50" x14ac:dyDescent="0.3">
      <c r="B101" s="22"/>
      <c r="C101" s="20" t="s">
        <v>110</v>
      </c>
      <c r="D101" s="138"/>
      <c r="E101" s="156"/>
      <c r="F101" s="23"/>
      <c r="G101" s="23">
        <f t="shared" si="11"/>
        <v>0</v>
      </c>
      <c r="H101" s="44"/>
      <c r="I101" s="44"/>
      <c r="J101" s="44"/>
      <c r="K101" s="44"/>
      <c r="L101" s="44"/>
      <c r="M101" s="44"/>
      <c r="N101" s="44"/>
      <c r="O101" s="44"/>
      <c r="P101" s="44"/>
      <c r="Q101" s="44"/>
      <c r="R101" s="44"/>
      <c r="S101" s="44"/>
      <c r="AW101" s="5">
        <v>0.6</v>
      </c>
      <c r="AX101" s="11">
        <f t="shared" si="7"/>
        <v>0</v>
      </c>
    </row>
    <row r="102" spans="2:50" x14ac:dyDescent="0.3">
      <c r="B102" s="22" t="s">
        <v>25</v>
      </c>
      <c r="C102" s="22" t="s">
        <v>111</v>
      </c>
      <c r="D102" s="138" t="s">
        <v>58</v>
      </c>
      <c r="E102" s="156">
        <v>1308</v>
      </c>
      <c r="F102" s="23"/>
      <c r="G102" s="23">
        <f t="shared" si="11"/>
        <v>0</v>
      </c>
      <c r="H102" s="44"/>
      <c r="I102" s="44"/>
      <c r="J102" s="44"/>
      <c r="K102" s="44"/>
      <c r="L102" s="44"/>
      <c r="M102" s="44"/>
      <c r="N102" s="44"/>
      <c r="O102" s="44"/>
      <c r="P102" s="44"/>
      <c r="Q102" s="44"/>
      <c r="R102" s="44"/>
      <c r="S102" s="44"/>
      <c r="AW102" s="5">
        <v>0.6</v>
      </c>
      <c r="AX102" s="11">
        <f t="shared" si="7"/>
        <v>784.8</v>
      </c>
    </row>
    <row r="103" spans="2:50" x14ac:dyDescent="0.3">
      <c r="B103" s="22"/>
      <c r="C103" s="22"/>
      <c r="D103" s="138"/>
      <c r="E103" s="156"/>
      <c r="F103" s="23"/>
      <c r="G103" s="23">
        <f t="shared" si="11"/>
        <v>0</v>
      </c>
      <c r="H103" s="44"/>
      <c r="I103" s="44"/>
      <c r="J103" s="44"/>
      <c r="K103" s="44"/>
      <c r="L103" s="44"/>
      <c r="M103" s="44"/>
      <c r="N103" s="44"/>
      <c r="O103" s="44"/>
      <c r="P103" s="44"/>
      <c r="Q103" s="44"/>
      <c r="R103" s="44"/>
      <c r="S103" s="44"/>
      <c r="AW103" s="5">
        <v>0.6</v>
      </c>
      <c r="AX103" s="11">
        <f t="shared" si="7"/>
        <v>0</v>
      </c>
    </row>
    <row r="104" spans="2:50" x14ac:dyDescent="0.3">
      <c r="B104" s="22"/>
      <c r="C104" s="20" t="s">
        <v>112</v>
      </c>
      <c r="D104" s="138"/>
      <c r="E104" s="156"/>
      <c r="F104" s="23"/>
      <c r="G104" s="23">
        <f t="shared" si="11"/>
        <v>0</v>
      </c>
      <c r="H104" s="44"/>
      <c r="I104" s="44"/>
      <c r="J104" s="44"/>
      <c r="K104" s="44"/>
      <c r="L104" s="44"/>
      <c r="M104" s="44"/>
      <c r="N104" s="44"/>
      <c r="O104" s="44"/>
      <c r="P104" s="44"/>
      <c r="Q104" s="44"/>
      <c r="R104" s="44"/>
      <c r="S104" s="44"/>
      <c r="AW104" s="5">
        <v>0.6</v>
      </c>
      <c r="AX104" s="11">
        <f t="shared" si="7"/>
        <v>0</v>
      </c>
    </row>
    <row r="105" spans="2:50" ht="27.6" x14ac:dyDescent="0.3">
      <c r="B105" s="22" t="s">
        <v>27</v>
      </c>
      <c r="C105" s="91" t="s">
        <v>353</v>
      </c>
      <c r="D105" s="138" t="s">
        <v>58</v>
      </c>
      <c r="E105" s="156">
        <v>662</v>
      </c>
      <c r="F105" s="23"/>
      <c r="G105" s="23">
        <f t="shared" si="11"/>
        <v>0</v>
      </c>
      <c r="H105" s="44"/>
      <c r="I105" s="44"/>
      <c r="J105" s="44"/>
      <c r="K105" s="44"/>
      <c r="L105" s="44"/>
      <c r="M105" s="44"/>
      <c r="N105" s="44"/>
      <c r="O105" s="44"/>
      <c r="P105" s="44"/>
      <c r="Q105" s="44"/>
      <c r="R105" s="44"/>
      <c r="S105" s="44"/>
      <c r="AW105" s="5">
        <v>0.6</v>
      </c>
      <c r="AX105" s="11">
        <f t="shared" si="7"/>
        <v>397.2</v>
      </c>
    </row>
    <row r="106" spans="2:50" x14ac:dyDescent="0.3">
      <c r="B106" s="22"/>
      <c r="C106" s="22"/>
      <c r="D106" s="138"/>
      <c r="E106" s="156"/>
      <c r="F106" s="23"/>
      <c r="G106" s="23">
        <f t="shared" si="11"/>
        <v>0</v>
      </c>
      <c r="H106" s="44"/>
      <c r="I106" s="44"/>
      <c r="J106" s="44"/>
      <c r="K106" s="44"/>
      <c r="L106" s="44"/>
      <c r="M106" s="44"/>
      <c r="N106" s="44"/>
      <c r="O106" s="44"/>
      <c r="P106" s="44"/>
      <c r="Q106" s="44"/>
      <c r="R106" s="44"/>
      <c r="S106" s="44"/>
      <c r="AW106" s="5">
        <v>0.6</v>
      </c>
      <c r="AX106" s="11">
        <f t="shared" si="7"/>
        <v>0</v>
      </c>
    </row>
    <row r="107" spans="2:50" x14ac:dyDescent="0.3">
      <c r="B107" s="22"/>
      <c r="C107" s="20" t="s">
        <v>114</v>
      </c>
      <c r="D107" s="138"/>
      <c r="E107" s="156"/>
      <c r="F107" s="23"/>
      <c r="G107" s="23">
        <f t="shared" si="11"/>
        <v>0</v>
      </c>
      <c r="H107" s="44"/>
      <c r="I107" s="44"/>
      <c r="J107" s="44"/>
      <c r="K107" s="44"/>
      <c r="L107" s="44"/>
      <c r="M107" s="44"/>
      <c r="N107" s="44"/>
      <c r="O107" s="44"/>
      <c r="P107" s="44"/>
      <c r="Q107" s="44"/>
      <c r="R107" s="44"/>
      <c r="S107" s="44"/>
      <c r="AW107" s="5">
        <v>0.6</v>
      </c>
      <c r="AX107" s="11">
        <f t="shared" si="7"/>
        <v>0</v>
      </c>
    </row>
    <row r="108" spans="2:50" x14ac:dyDescent="0.3">
      <c r="B108" s="22"/>
      <c r="C108" s="20" t="s">
        <v>115</v>
      </c>
      <c r="D108" s="138"/>
      <c r="E108" s="156"/>
      <c r="F108" s="23"/>
      <c r="G108" s="23">
        <f t="shared" si="11"/>
        <v>0</v>
      </c>
      <c r="H108" s="44"/>
      <c r="I108" s="44"/>
      <c r="J108" s="44"/>
      <c r="K108" s="44"/>
      <c r="L108" s="44"/>
      <c r="M108" s="44"/>
      <c r="N108" s="44"/>
      <c r="O108" s="44"/>
      <c r="P108" s="44"/>
      <c r="Q108" s="44"/>
      <c r="R108" s="44"/>
      <c r="S108" s="44"/>
      <c r="AW108" s="5">
        <v>0.6</v>
      </c>
      <c r="AX108" s="11">
        <f t="shared" si="7"/>
        <v>0</v>
      </c>
    </row>
    <row r="109" spans="2:50" ht="27.6" x14ac:dyDescent="0.3">
      <c r="B109" s="22" t="s">
        <v>30</v>
      </c>
      <c r="C109" s="22" t="s">
        <v>116</v>
      </c>
      <c r="D109" s="138" t="s">
        <v>58</v>
      </c>
      <c r="E109" s="156">
        <v>728</v>
      </c>
      <c r="F109" s="23"/>
      <c r="G109" s="23">
        <f t="shared" si="11"/>
        <v>0</v>
      </c>
      <c r="H109" s="44"/>
      <c r="I109" s="44"/>
      <c r="J109" s="44"/>
      <c r="K109" s="44"/>
      <c r="L109" s="44"/>
      <c r="M109" s="44"/>
      <c r="N109" s="44"/>
      <c r="O109" s="44"/>
      <c r="P109" s="44"/>
      <c r="Q109" s="44"/>
      <c r="R109" s="44"/>
      <c r="S109" s="44"/>
      <c r="AW109" s="5">
        <v>0.6</v>
      </c>
      <c r="AX109" s="11">
        <f t="shared" si="7"/>
        <v>436.8</v>
      </c>
    </row>
    <row r="110" spans="2:50" ht="55.2" x14ac:dyDescent="0.3">
      <c r="B110" s="22" t="s">
        <v>33</v>
      </c>
      <c r="C110" s="20" t="s">
        <v>354</v>
      </c>
      <c r="D110" s="138" t="s">
        <v>58</v>
      </c>
      <c r="E110" s="156">
        <v>139</v>
      </c>
      <c r="F110" s="23"/>
      <c r="G110" s="23">
        <f t="shared" si="11"/>
        <v>0</v>
      </c>
      <c r="H110" s="44"/>
      <c r="I110" s="44"/>
      <c r="J110" s="44"/>
      <c r="K110" s="44"/>
      <c r="L110" s="44"/>
      <c r="M110" s="44"/>
      <c r="N110" s="44"/>
      <c r="O110" s="44"/>
      <c r="P110" s="44"/>
      <c r="Q110" s="44"/>
      <c r="R110" s="44"/>
      <c r="S110" s="44"/>
      <c r="AW110" s="5">
        <v>0.6</v>
      </c>
      <c r="AX110" s="11">
        <f t="shared" si="7"/>
        <v>83.399999999999991</v>
      </c>
    </row>
    <row r="111" spans="2:50" x14ac:dyDescent="0.3">
      <c r="B111" s="22"/>
      <c r="C111" s="22"/>
      <c r="D111" s="138"/>
      <c r="E111" s="156"/>
      <c r="F111" s="23"/>
      <c r="G111" s="23">
        <f t="shared" si="11"/>
        <v>0</v>
      </c>
      <c r="H111" s="44"/>
      <c r="I111" s="44"/>
      <c r="J111" s="44"/>
      <c r="K111" s="44"/>
      <c r="L111" s="44"/>
      <c r="M111" s="44"/>
      <c r="N111" s="44"/>
      <c r="O111" s="44"/>
      <c r="P111" s="44"/>
      <c r="Q111" s="44"/>
      <c r="R111" s="44"/>
      <c r="S111" s="44"/>
      <c r="AW111" s="5">
        <v>0.6</v>
      </c>
      <c r="AX111" s="11">
        <f t="shared" si="7"/>
        <v>0</v>
      </c>
    </row>
    <row r="112" spans="2:50" x14ac:dyDescent="0.3">
      <c r="B112" s="22"/>
      <c r="C112" s="20" t="s">
        <v>118</v>
      </c>
      <c r="D112" s="138"/>
      <c r="E112" s="156"/>
      <c r="F112" s="23"/>
      <c r="G112" s="23">
        <f t="shared" si="11"/>
        <v>0</v>
      </c>
      <c r="H112" s="44"/>
      <c r="I112" s="44"/>
      <c r="J112" s="44"/>
      <c r="K112" s="44"/>
      <c r="L112" s="44"/>
      <c r="M112" s="44"/>
      <c r="N112" s="44"/>
      <c r="O112" s="44"/>
      <c r="P112" s="44"/>
      <c r="Q112" s="44"/>
      <c r="R112" s="44"/>
      <c r="S112" s="44"/>
      <c r="AW112" s="5">
        <v>0.6</v>
      </c>
      <c r="AX112" s="11">
        <f t="shared" si="7"/>
        <v>0</v>
      </c>
    </row>
    <row r="113" spans="2:50" x14ac:dyDescent="0.3">
      <c r="B113" s="22" t="s">
        <v>36</v>
      </c>
      <c r="C113" s="22" t="s">
        <v>119</v>
      </c>
      <c r="D113" s="138" t="s">
        <v>58</v>
      </c>
      <c r="E113" s="156">
        <v>1308</v>
      </c>
      <c r="F113" s="23"/>
      <c r="G113" s="23">
        <f t="shared" si="11"/>
        <v>0</v>
      </c>
      <c r="H113" s="44"/>
      <c r="I113" s="44"/>
      <c r="J113" s="44"/>
      <c r="K113" s="44"/>
      <c r="L113" s="44"/>
      <c r="M113" s="44"/>
      <c r="N113" s="44"/>
      <c r="O113" s="44"/>
      <c r="P113" s="44"/>
      <c r="Q113" s="44"/>
      <c r="R113" s="44"/>
      <c r="S113" s="44"/>
      <c r="AW113" s="5">
        <v>0.6</v>
      </c>
      <c r="AX113" s="11">
        <f t="shared" si="7"/>
        <v>784.8</v>
      </c>
    </row>
    <row r="114" spans="2:50" x14ac:dyDescent="0.3">
      <c r="B114" s="22" t="s">
        <v>39</v>
      </c>
      <c r="C114" s="22" t="s">
        <v>120</v>
      </c>
      <c r="D114" s="138" t="s">
        <v>58</v>
      </c>
      <c r="E114" s="156">
        <v>570</v>
      </c>
      <c r="F114" s="23"/>
      <c r="G114" s="23">
        <f t="shared" si="11"/>
        <v>0</v>
      </c>
      <c r="H114" s="44"/>
      <c r="I114" s="44"/>
      <c r="J114" s="44"/>
      <c r="K114" s="44"/>
      <c r="L114" s="44"/>
      <c r="M114" s="44"/>
      <c r="N114" s="44"/>
      <c r="O114" s="44"/>
      <c r="P114" s="44"/>
      <c r="Q114" s="44"/>
      <c r="R114" s="44"/>
      <c r="S114" s="44"/>
      <c r="AW114" s="5">
        <v>0.6</v>
      </c>
      <c r="AX114" s="11">
        <f t="shared" si="7"/>
        <v>342</v>
      </c>
    </row>
    <row r="115" spans="2:50" x14ac:dyDescent="0.3">
      <c r="B115" s="22" t="s">
        <v>62</v>
      </c>
      <c r="C115" s="22" t="s">
        <v>355</v>
      </c>
      <c r="D115" s="138" t="s">
        <v>58</v>
      </c>
      <c r="E115" s="156">
        <v>95</v>
      </c>
      <c r="F115" s="23"/>
      <c r="G115" s="23">
        <f t="shared" si="11"/>
        <v>0</v>
      </c>
      <c r="H115" s="44"/>
      <c r="I115" s="44"/>
      <c r="J115" s="44"/>
      <c r="K115" s="44"/>
      <c r="L115" s="44"/>
      <c r="M115" s="44"/>
      <c r="N115" s="44"/>
      <c r="O115" s="44"/>
      <c r="P115" s="44"/>
      <c r="Q115" s="44"/>
      <c r="R115" s="44"/>
      <c r="S115" s="44"/>
      <c r="AW115" s="5">
        <v>0.6</v>
      </c>
      <c r="AX115" s="11">
        <f t="shared" si="7"/>
        <v>57</v>
      </c>
    </row>
    <row r="116" spans="2:50" x14ac:dyDescent="0.3">
      <c r="B116" s="27"/>
      <c r="C116" s="27"/>
      <c r="D116" s="139"/>
      <c r="E116" s="160"/>
      <c r="F116" s="28"/>
      <c r="G116" s="28"/>
      <c r="H116" s="44"/>
      <c r="I116" s="44"/>
      <c r="J116" s="44"/>
      <c r="K116" s="44"/>
      <c r="L116" s="44"/>
      <c r="M116" s="44"/>
      <c r="N116" s="44"/>
      <c r="O116" s="44"/>
      <c r="P116" s="44"/>
      <c r="Q116" s="44"/>
      <c r="R116" s="44"/>
      <c r="S116" s="44"/>
      <c r="AW116" s="5">
        <v>0.6</v>
      </c>
      <c r="AX116" s="11">
        <f t="shared" si="7"/>
        <v>0</v>
      </c>
    </row>
    <row r="117" spans="2:50" s="2" customFormat="1" x14ac:dyDescent="0.3">
      <c r="B117" s="19"/>
      <c r="C117" s="19" t="s">
        <v>122</v>
      </c>
      <c r="D117" s="140"/>
      <c r="E117" s="167"/>
      <c r="F117" s="29"/>
      <c r="G117" s="29">
        <f>SUM(G97:G116)</f>
        <v>0</v>
      </c>
      <c r="H117" s="270"/>
      <c r="I117" s="270"/>
      <c r="J117" s="270"/>
      <c r="K117" s="270"/>
      <c r="L117" s="270"/>
      <c r="M117" s="270"/>
      <c r="N117" s="270"/>
      <c r="O117" s="270"/>
      <c r="P117" s="270"/>
      <c r="Q117" s="270"/>
      <c r="R117" s="270"/>
      <c r="S117" s="270"/>
      <c r="AW117" s="5">
        <v>0.6</v>
      </c>
      <c r="AX117" s="11">
        <f t="shared" si="7"/>
        <v>0</v>
      </c>
    </row>
    <row r="118" spans="2:50" x14ac:dyDescent="0.3">
      <c r="B118" s="27"/>
      <c r="C118" s="27"/>
      <c r="D118" s="130"/>
      <c r="E118" s="160"/>
      <c r="F118" s="28"/>
      <c r="G118" s="28"/>
      <c r="H118" s="44"/>
      <c r="I118" s="44"/>
      <c r="J118" s="44"/>
      <c r="K118" s="44"/>
      <c r="L118" s="44"/>
      <c r="M118" s="44"/>
      <c r="N118" s="44"/>
      <c r="O118" s="44"/>
      <c r="P118" s="44"/>
      <c r="Q118" s="44"/>
      <c r="R118" s="44"/>
      <c r="S118" s="44"/>
      <c r="AW118" s="5">
        <v>0.6</v>
      </c>
      <c r="AX118" s="11">
        <f t="shared" si="7"/>
        <v>0</v>
      </c>
    </row>
    <row r="119" spans="2:50" x14ac:dyDescent="0.3">
      <c r="B119" s="30">
        <v>6</v>
      </c>
      <c r="C119" s="25" t="s">
        <v>123</v>
      </c>
      <c r="D119" s="129"/>
      <c r="E119" s="157"/>
      <c r="F119" s="26"/>
      <c r="G119" s="26"/>
      <c r="H119" s="271"/>
      <c r="I119" s="271"/>
      <c r="J119" s="271"/>
      <c r="K119" s="271"/>
      <c r="L119" s="271"/>
      <c r="M119" s="271"/>
      <c r="N119" s="271"/>
      <c r="O119" s="271"/>
      <c r="P119" s="271"/>
      <c r="Q119" s="271"/>
      <c r="R119" s="271"/>
      <c r="S119" s="271"/>
      <c r="AW119" s="5">
        <v>0.6</v>
      </c>
      <c r="AX119" s="11">
        <f t="shared" si="7"/>
        <v>0</v>
      </c>
    </row>
    <row r="120" spans="2:50" ht="27.6" x14ac:dyDescent="0.3">
      <c r="B120" s="20" t="s">
        <v>14</v>
      </c>
      <c r="C120" s="228" t="s">
        <v>15</v>
      </c>
      <c r="D120" s="229" t="s">
        <v>4</v>
      </c>
      <c r="E120" s="230" t="s">
        <v>5</v>
      </c>
      <c r="F120" s="231" t="s">
        <v>16</v>
      </c>
      <c r="G120" s="231" t="s">
        <v>7</v>
      </c>
      <c r="H120" s="270"/>
      <c r="I120" s="270"/>
      <c r="J120" s="270"/>
      <c r="K120" s="270"/>
      <c r="L120" s="270"/>
      <c r="M120" s="270"/>
      <c r="N120" s="270"/>
      <c r="O120" s="270"/>
      <c r="P120" s="270"/>
      <c r="Q120" s="270"/>
      <c r="R120" s="270"/>
      <c r="S120" s="270"/>
      <c r="AW120" s="5">
        <v>0.6</v>
      </c>
      <c r="AX120" s="11" t="e">
        <f t="shared" si="7"/>
        <v>#VALUE!</v>
      </c>
    </row>
    <row r="121" spans="2:50" ht="124.2" x14ac:dyDescent="0.3">
      <c r="B121" s="224" t="s">
        <v>18</v>
      </c>
      <c r="C121" s="223" t="s">
        <v>356</v>
      </c>
      <c r="D121" s="225" t="s">
        <v>126</v>
      </c>
      <c r="E121" s="226">
        <v>1</v>
      </c>
      <c r="F121" s="227"/>
      <c r="G121" s="227">
        <f>E121*F121</f>
        <v>0</v>
      </c>
      <c r="H121" s="44"/>
      <c r="I121" s="44"/>
      <c r="J121" s="44"/>
      <c r="K121" s="44"/>
      <c r="L121" s="44"/>
      <c r="M121" s="44"/>
      <c r="N121" s="44"/>
      <c r="O121" s="44"/>
      <c r="P121" s="44"/>
      <c r="Q121" s="44"/>
      <c r="R121" s="44"/>
      <c r="S121" s="44"/>
      <c r="AW121" s="5">
        <v>0.6</v>
      </c>
      <c r="AX121" s="11" t="e">
        <f>AW121*#REF!</f>
        <v>#REF!</v>
      </c>
    </row>
    <row r="122" spans="2:50" x14ac:dyDescent="0.3">
      <c r="B122" s="27"/>
      <c r="C122" s="27"/>
      <c r="D122" s="130"/>
      <c r="E122" s="160"/>
      <c r="F122" s="28"/>
      <c r="G122" s="28"/>
      <c r="H122" s="44"/>
      <c r="I122" s="44"/>
      <c r="J122" s="44"/>
      <c r="K122" s="44"/>
      <c r="L122" s="44"/>
      <c r="M122" s="44"/>
      <c r="N122" s="44"/>
      <c r="O122" s="44"/>
      <c r="P122" s="44"/>
      <c r="Q122" s="44"/>
      <c r="R122" s="44"/>
      <c r="S122" s="44"/>
      <c r="AW122" s="5">
        <v>0.6</v>
      </c>
      <c r="AX122" s="11">
        <f t="shared" si="7"/>
        <v>0</v>
      </c>
    </row>
    <row r="123" spans="2:50" s="2" customFormat="1" x14ac:dyDescent="0.3">
      <c r="B123" s="19"/>
      <c r="C123" s="19" t="s">
        <v>127</v>
      </c>
      <c r="D123" s="136"/>
      <c r="E123" s="167"/>
      <c r="F123" s="29"/>
      <c r="G123" s="29">
        <f>SUM(G121:G122)</f>
        <v>0</v>
      </c>
      <c r="H123" s="270"/>
      <c r="I123" s="270"/>
      <c r="J123" s="270"/>
      <c r="K123" s="270"/>
      <c r="L123" s="270"/>
      <c r="M123" s="270"/>
      <c r="N123" s="270"/>
      <c r="O123" s="270"/>
      <c r="P123" s="270"/>
      <c r="Q123" s="270"/>
      <c r="R123" s="270"/>
      <c r="S123" s="270"/>
      <c r="AW123" s="5">
        <v>0.6</v>
      </c>
      <c r="AX123" s="11">
        <f t="shared" si="7"/>
        <v>0</v>
      </c>
    </row>
    <row r="124" spans="2:50" x14ac:dyDescent="0.3">
      <c r="B124" s="27"/>
      <c r="C124" s="27"/>
      <c r="D124" s="130"/>
      <c r="E124" s="169"/>
      <c r="F124" s="44"/>
      <c r="G124" s="44"/>
      <c r="H124" s="44"/>
      <c r="I124" s="44"/>
      <c r="J124" s="44"/>
      <c r="K124" s="44"/>
      <c r="L124" s="44"/>
      <c r="M124" s="44"/>
      <c r="N124" s="44"/>
      <c r="O124" s="44"/>
      <c r="P124" s="44"/>
      <c r="Q124" s="44"/>
      <c r="R124" s="44"/>
      <c r="S124" s="44"/>
      <c r="AW124" s="5">
        <v>0.6</v>
      </c>
      <c r="AX124" s="11">
        <f t="shared" si="7"/>
        <v>0</v>
      </c>
    </row>
    <row r="125" spans="2:50" x14ac:dyDescent="0.3">
      <c r="B125" s="30">
        <v>7</v>
      </c>
      <c r="C125" s="25" t="s">
        <v>128</v>
      </c>
      <c r="D125" s="129"/>
      <c r="E125" s="157"/>
      <c r="F125" s="26"/>
      <c r="G125" s="26"/>
      <c r="H125" s="271"/>
      <c r="I125" s="271"/>
      <c r="J125" s="271"/>
      <c r="K125" s="271"/>
      <c r="L125" s="271"/>
      <c r="M125" s="271"/>
      <c r="N125" s="271"/>
      <c r="O125" s="271"/>
      <c r="P125" s="271"/>
      <c r="Q125" s="271"/>
      <c r="R125" s="271"/>
      <c r="S125" s="271"/>
      <c r="AW125" s="5">
        <v>0.6</v>
      </c>
      <c r="AX125" s="11">
        <f t="shared" si="7"/>
        <v>0</v>
      </c>
    </row>
    <row r="126" spans="2:50" ht="27.6" x14ac:dyDescent="0.3">
      <c r="B126" s="20" t="s">
        <v>14</v>
      </c>
      <c r="C126" s="20" t="s">
        <v>15</v>
      </c>
      <c r="D126" s="106" t="s">
        <v>4</v>
      </c>
      <c r="E126" s="155" t="s">
        <v>5</v>
      </c>
      <c r="F126" s="21" t="s">
        <v>16</v>
      </c>
      <c r="G126" s="21" t="s">
        <v>7</v>
      </c>
      <c r="H126" s="270"/>
      <c r="I126" s="270"/>
      <c r="J126" s="270"/>
      <c r="K126" s="270"/>
      <c r="L126" s="270"/>
      <c r="M126" s="270"/>
      <c r="N126" s="270"/>
      <c r="O126" s="270"/>
      <c r="P126" s="270"/>
      <c r="Q126" s="270"/>
      <c r="R126" s="270"/>
      <c r="S126" s="270"/>
      <c r="AW126" s="5">
        <v>0.6</v>
      </c>
      <c r="AX126" s="11" t="e">
        <f t="shared" si="7"/>
        <v>#VALUE!</v>
      </c>
    </row>
    <row r="127" spans="2:50" ht="207" x14ac:dyDescent="0.3">
      <c r="B127" s="22" t="s">
        <v>18</v>
      </c>
      <c r="C127" s="20" t="s">
        <v>357</v>
      </c>
      <c r="D127" s="128"/>
      <c r="E127" s="156"/>
      <c r="F127" s="23"/>
      <c r="G127" s="23"/>
      <c r="H127" s="44"/>
      <c r="I127" s="44"/>
      <c r="J127" s="44"/>
      <c r="K127" s="44"/>
      <c r="L127" s="44"/>
      <c r="M127" s="44"/>
      <c r="N127" s="44"/>
      <c r="O127" s="44"/>
      <c r="P127" s="44"/>
      <c r="Q127" s="44"/>
      <c r="R127" s="44"/>
      <c r="S127" s="44"/>
      <c r="AW127" s="5">
        <v>0.6</v>
      </c>
      <c r="AX127" s="11">
        <f t="shared" si="7"/>
        <v>0</v>
      </c>
    </row>
    <row r="128" spans="2:50" x14ac:dyDescent="0.3">
      <c r="B128" s="22" t="s">
        <v>21</v>
      </c>
      <c r="C128" s="22" t="s">
        <v>130</v>
      </c>
      <c r="D128" s="128" t="s">
        <v>131</v>
      </c>
      <c r="E128" s="156">
        <v>32</v>
      </c>
      <c r="F128" s="23"/>
      <c r="G128" s="23">
        <f>F128*E128</f>
        <v>0</v>
      </c>
      <c r="H128" s="44"/>
      <c r="I128" s="44"/>
      <c r="J128" s="44"/>
      <c r="K128" s="44"/>
      <c r="L128" s="44"/>
      <c r="M128" s="44"/>
      <c r="N128" s="44"/>
      <c r="O128" s="44"/>
      <c r="P128" s="44"/>
      <c r="Q128" s="44"/>
      <c r="R128" s="44"/>
      <c r="S128" s="44"/>
      <c r="AW128" s="5">
        <v>0.6</v>
      </c>
      <c r="AX128" s="11">
        <f t="shared" si="7"/>
        <v>19.2</v>
      </c>
    </row>
    <row r="129" spans="2:63" x14ac:dyDescent="0.3">
      <c r="B129" s="22"/>
      <c r="C129" s="20" t="s">
        <v>132</v>
      </c>
      <c r="D129" s="128"/>
      <c r="E129" s="156"/>
      <c r="F129" s="23"/>
      <c r="G129" s="23"/>
      <c r="H129" s="44"/>
      <c r="I129" s="44"/>
      <c r="J129" s="44"/>
      <c r="K129" s="44"/>
      <c r="L129" s="44"/>
      <c r="M129" s="44"/>
      <c r="N129" s="44"/>
      <c r="O129" s="44"/>
      <c r="P129" s="44"/>
      <c r="Q129" s="44"/>
      <c r="R129" s="44"/>
      <c r="S129" s="44"/>
      <c r="AW129" s="5">
        <v>0.6</v>
      </c>
      <c r="AX129" s="11">
        <f t="shared" si="7"/>
        <v>0</v>
      </c>
    </row>
    <row r="130" spans="2:63" x14ac:dyDescent="0.3">
      <c r="B130" s="22" t="s">
        <v>23</v>
      </c>
      <c r="C130" s="22" t="s">
        <v>133</v>
      </c>
      <c r="D130" s="128" t="s">
        <v>9</v>
      </c>
      <c r="E130" s="156">
        <v>3</v>
      </c>
      <c r="F130" s="23"/>
      <c r="G130" s="23">
        <f t="shared" ref="G130" si="12">F130*E130</f>
        <v>0</v>
      </c>
      <c r="H130" s="44"/>
      <c r="I130" s="44"/>
      <c r="J130" s="44"/>
      <c r="K130" s="44"/>
      <c r="L130" s="44"/>
      <c r="M130" s="44"/>
      <c r="N130" s="44"/>
      <c r="O130" s="44"/>
      <c r="P130" s="44"/>
      <c r="Q130" s="44"/>
      <c r="R130" s="44"/>
      <c r="S130" s="44"/>
      <c r="AW130" s="5">
        <v>0.6</v>
      </c>
      <c r="AX130" s="11">
        <f t="shared" si="7"/>
        <v>1.7999999999999998</v>
      </c>
    </row>
    <row r="131" spans="2:63" ht="82.8" x14ac:dyDescent="0.3">
      <c r="B131" s="22"/>
      <c r="C131" s="22" t="s">
        <v>358</v>
      </c>
      <c r="D131" s="128"/>
      <c r="E131" s="156"/>
      <c r="F131" s="23"/>
      <c r="G131" s="23"/>
      <c r="H131" s="44"/>
      <c r="I131" s="44"/>
      <c r="J131" s="44"/>
      <c r="K131" s="44"/>
      <c r="L131" s="44"/>
      <c r="M131" s="44"/>
      <c r="N131" s="44"/>
      <c r="O131" s="44"/>
      <c r="P131" s="44"/>
      <c r="Q131" s="44"/>
      <c r="R131" s="44"/>
      <c r="S131" s="44"/>
      <c r="AW131" s="5">
        <v>0.6</v>
      </c>
      <c r="AX131" s="11">
        <f t="shared" si="7"/>
        <v>0</v>
      </c>
    </row>
    <row r="132" spans="2:63" x14ac:dyDescent="0.3">
      <c r="B132" s="22" t="s">
        <v>25</v>
      </c>
      <c r="C132" s="22" t="s">
        <v>136</v>
      </c>
      <c r="D132" s="128" t="s">
        <v>9</v>
      </c>
      <c r="E132" s="156">
        <v>32</v>
      </c>
      <c r="F132" s="23"/>
      <c r="G132" s="23">
        <f>F132*E132</f>
        <v>0</v>
      </c>
      <c r="H132" s="44"/>
      <c r="I132" s="44"/>
      <c r="J132" s="44"/>
      <c r="K132" s="44"/>
      <c r="L132" s="44"/>
      <c r="M132" s="44"/>
      <c r="N132" s="44"/>
      <c r="O132" s="44"/>
      <c r="P132" s="44"/>
      <c r="Q132" s="44"/>
      <c r="R132" s="44"/>
      <c r="S132" s="44"/>
      <c r="AW132" s="5">
        <v>0.6</v>
      </c>
      <c r="AX132" s="11">
        <f t="shared" si="7"/>
        <v>19.2</v>
      </c>
    </row>
    <row r="133" spans="2:63" x14ac:dyDescent="0.3">
      <c r="B133" s="27"/>
      <c r="C133" s="27"/>
      <c r="D133" s="130"/>
      <c r="E133" s="160"/>
      <c r="F133" s="28"/>
      <c r="G133" s="28"/>
      <c r="H133" s="44"/>
      <c r="I133" s="44"/>
      <c r="J133" s="44"/>
      <c r="K133" s="44"/>
      <c r="L133" s="44"/>
      <c r="M133" s="44"/>
      <c r="N133" s="44"/>
      <c r="O133" s="44"/>
      <c r="P133" s="44"/>
      <c r="Q133" s="44"/>
      <c r="R133" s="44"/>
      <c r="S133" s="44"/>
      <c r="AW133" s="5">
        <v>0.6</v>
      </c>
      <c r="AX133" s="11">
        <f t="shared" si="7"/>
        <v>0</v>
      </c>
    </row>
    <row r="134" spans="2:63" x14ac:dyDescent="0.3">
      <c r="B134" s="27"/>
      <c r="C134" s="27"/>
      <c r="D134" s="130"/>
      <c r="E134" s="160"/>
      <c r="F134" s="28"/>
      <c r="G134" s="28"/>
      <c r="H134" s="44"/>
      <c r="I134" s="44"/>
      <c r="J134" s="44"/>
      <c r="K134" s="44"/>
      <c r="L134" s="44"/>
      <c r="M134" s="44"/>
      <c r="N134" s="44"/>
      <c r="O134" s="44"/>
      <c r="P134" s="44"/>
      <c r="Q134" s="44"/>
      <c r="R134" s="44"/>
      <c r="S134" s="44"/>
      <c r="AW134" s="5">
        <v>0.6</v>
      </c>
      <c r="AX134" s="11">
        <f t="shared" si="7"/>
        <v>0</v>
      </c>
    </row>
    <row r="135" spans="2:63" s="2" customFormat="1" x14ac:dyDescent="0.3">
      <c r="B135" s="19"/>
      <c r="C135" s="19" t="s">
        <v>137</v>
      </c>
      <c r="D135" s="136"/>
      <c r="E135" s="167"/>
      <c r="F135" s="29"/>
      <c r="G135" s="29">
        <f>SUM(G128:G134)</f>
        <v>0</v>
      </c>
      <c r="H135" s="270"/>
      <c r="I135" s="270"/>
      <c r="J135" s="270"/>
      <c r="K135" s="270"/>
      <c r="L135" s="270"/>
      <c r="M135" s="270"/>
      <c r="N135" s="270"/>
      <c r="O135" s="270"/>
      <c r="P135" s="270"/>
      <c r="Q135" s="270"/>
      <c r="R135" s="270"/>
      <c r="S135" s="270"/>
      <c r="AW135" s="5">
        <v>0.6</v>
      </c>
      <c r="AX135" s="11">
        <f t="shared" si="7"/>
        <v>0</v>
      </c>
    </row>
    <row r="136" spans="2:63" x14ac:dyDescent="0.3">
      <c r="B136" s="27"/>
      <c r="C136" s="27"/>
      <c r="D136" s="130"/>
      <c r="E136" s="160"/>
      <c r="F136" s="28"/>
      <c r="G136" s="28"/>
      <c r="H136" s="44"/>
      <c r="I136" s="44"/>
      <c r="J136" s="44"/>
      <c r="K136" s="44"/>
      <c r="L136" s="44"/>
      <c r="M136" s="44"/>
      <c r="N136" s="44"/>
      <c r="O136" s="44"/>
      <c r="P136" s="44"/>
      <c r="Q136" s="44"/>
      <c r="R136" s="44"/>
      <c r="S136" s="44"/>
      <c r="AW136" s="5">
        <v>0.6</v>
      </c>
      <c r="AX136" s="11">
        <f t="shared" si="7"/>
        <v>0</v>
      </c>
    </row>
    <row r="137" spans="2:63" x14ac:dyDescent="0.3">
      <c r="B137" s="30">
        <v>8</v>
      </c>
      <c r="C137" s="25" t="s">
        <v>138</v>
      </c>
      <c r="D137" s="129"/>
      <c r="E137" s="157"/>
      <c r="F137" s="26"/>
      <c r="G137" s="26"/>
      <c r="H137" s="271"/>
      <c r="I137" s="271"/>
      <c r="J137" s="271"/>
      <c r="K137" s="271"/>
      <c r="L137" s="271"/>
      <c r="M137" s="271"/>
      <c r="N137" s="271"/>
      <c r="O137" s="271"/>
      <c r="P137" s="271"/>
      <c r="Q137" s="271"/>
      <c r="R137" s="271"/>
      <c r="S137" s="271"/>
      <c r="AW137" s="5">
        <v>0.6</v>
      </c>
      <c r="AX137" s="11">
        <f t="shared" si="7"/>
        <v>0</v>
      </c>
    </row>
    <row r="138" spans="2:63" ht="69" x14ac:dyDescent="0.3">
      <c r="B138" s="22"/>
      <c r="C138" s="22" t="s">
        <v>139</v>
      </c>
      <c r="D138" s="128"/>
      <c r="E138" s="156"/>
      <c r="F138" s="23"/>
      <c r="G138" s="23"/>
      <c r="H138" s="44"/>
      <c r="I138" s="44"/>
      <c r="J138" s="44"/>
      <c r="K138" s="44"/>
      <c r="L138" s="44"/>
      <c r="M138" s="44"/>
      <c r="N138" s="44"/>
      <c r="O138" s="44"/>
      <c r="P138" s="44"/>
      <c r="Q138" s="44"/>
      <c r="R138" s="44"/>
      <c r="S138" s="44"/>
      <c r="AW138" s="5">
        <v>0.6</v>
      </c>
      <c r="AX138" s="11">
        <f t="shared" si="7"/>
        <v>0</v>
      </c>
    </row>
    <row r="139" spans="2:63" x14ac:dyDescent="0.3">
      <c r="B139" s="22" t="s">
        <v>18</v>
      </c>
      <c r="C139" s="22" t="s">
        <v>140</v>
      </c>
      <c r="D139" s="128" t="s">
        <v>9</v>
      </c>
      <c r="E139" s="156">
        <v>33</v>
      </c>
      <c r="F139" s="23"/>
      <c r="G139" s="23">
        <f>F139*E139</f>
        <v>0</v>
      </c>
      <c r="H139" s="44"/>
      <c r="I139" s="44"/>
      <c r="J139" s="44"/>
      <c r="K139" s="44"/>
      <c r="L139" s="44"/>
      <c r="M139" s="44"/>
      <c r="N139" s="44"/>
      <c r="O139" s="44"/>
      <c r="P139" s="44"/>
      <c r="Q139" s="44"/>
      <c r="R139" s="44"/>
      <c r="S139" s="44"/>
      <c r="AW139" s="5">
        <v>0.6</v>
      </c>
      <c r="AX139" s="11">
        <f t="shared" si="7"/>
        <v>19.8</v>
      </c>
    </row>
    <row r="140" spans="2:63" x14ac:dyDescent="0.3">
      <c r="B140" s="27"/>
      <c r="C140" s="27"/>
      <c r="D140" s="130"/>
      <c r="E140" s="160"/>
      <c r="F140" s="28"/>
      <c r="G140" s="28"/>
      <c r="H140" s="44"/>
      <c r="I140" s="44"/>
      <c r="J140" s="44"/>
      <c r="K140" s="44"/>
      <c r="L140" s="44"/>
      <c r="M140" s="44"/>
      <c r="N140" s="44"/>
      <c r="O140" s="44"/>
      <c r="P140" s="44"/>
      <c r="Q140" s="44"/>
      <c r="R140" s="44"/>
      <c r="S140" s="44"/>
      <c r="AW140" s="5">
        <v>0.6</v>
      </c>
      <c r="AX140" s="11">
        <f t="shared" si="7"/>
        <v>0</v>
      </c>
    </row>
    <row r="141" spans="2:63" s="2" customFormat="1" x14ac:dyDescent="0.3">
      <c r="B141" s="19"/>
      <c r="C141" s="19" t="s">
        <v>141</v>
      </c>
      <c r="D141" s="136"/>
      <c r="E141" s="167"/>
      <c r="F141" s="29"/>
      <c r="G141" s="29">
        <f>SUM(G139:G140)</f>
        <v>0</v>
      </c>
      <c r="H141" s="270"/>
      <c r="I141" s="270"/>
      <c r="J141" s="270"/>
      <c r="K141" s="270"/>
      <c r="L141" s="270"/>
      <c r="M141" s="270"/>
      <c r="N141" s="270"/>
      <c r="O141" s="270"/>
      <c r="P141" s="270"/>
      <c r="Q141" s="270"/>
      <c r="R141" s="270"/>
      <c r="S141" s="270"/>
      <c r="AW141" s="5">
        <v>0.6</v>
      </c>
      <c r="AX141" s="11">
        <f t="shared" si="7"/>
        <v>0</v>
      </c>
    </row>
    <row r="142" spans="2:63" s="2" customFormat="1" x14ac:dyDescent="0.3">
      <c r="B142" s="19"/>
      <c r="C142" s="19"/>
      <c r="D142" s="136"/>
      <c r="E142" s="167"/>
      <c r="F142" s="29"/>
      <c r="G142" s="29"/>
      <c r="H142" s="270"/>
      <c r="I142" s="270"/>
      <c r="J142" s="270"/>
      <c r="K142" s="270"/>
      <c r="L142" s="270"/>
      <c r="M142" s="270"/>
      <c r="N142" s="270"/>
      <c r="O142" s="270"/>
      <c r="P142" s="270"/>
      <c r="Q142" s="270"/>
      <c r="R142" s="270"/>
      <c r="S142" s="270"/>
      <c r="AW142" s="5">
        <v>0.6</v>
      </c>
      <c r="AX142" s="11">
        <f t="shared" si="7"/>
        <v>0</v>
      </c>
    </row>
    <row r="143" spans="2:63" s="7" customFormat="1" x14ac:dyDescent="0.3">
      <c r="B143" s="25">
        <v>9</v>
      </c>
      <c r="C143" s="25" t="s">
        <v>142</v>
      </c>
      <c r="D143" s="141"/>
      <c r="E143" s="170"/>
      <c r="F143" s="47"/>
      <c r="G143" s="47"/>
      <c r="H143" s="276"/>
      <c r="I143" s="276"/>
      <c r="J143" s="276"/>
      <c r="K143" s="276"/>
      <c r="L143" s="276"/>
      <c r="M143" s="276"/>
      <c r="N143" s="276"/>
      <c r="O143" s="276"/>
      <c r="P143" s="276"/>
      <c r="Q143" s="276"/>
      <c r="R143" s="276"/>
      <c r="S143" s="276"/>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c r="AO143" s="114"/>
      <c r="AP143" s="114"/>
      <c r="AQ143" s="114"/>
      <c r="AR143" s="114"/>
      <c r="AS143" s="114"/>
      <c r="AT143" s="114"/>
      <c r="AU143" s="114"/>
      <c r="AV143" s="114"/>
      <c r="AW143" s="5">
        <v>0.6</v>
      </c>
      <c r="AX143" s="11">
        <f t="shared" si="7"/>
        <v>0</v>
      </c>
      <c r="AY143" s="114"/>
      <c r="AZ143" s="114"/>
      <c r="BA143" s="114"/>
      <c r="BB143" s="114"/>
      <c r="BC143" s="114"/>
      <c r="BD143" s="114"/>
      <c r="BE143" s="114"/>
      <c r="BF143" s="114"/>
      <c r="BG143" s="114"/>
      <c r="BH143" s="114"/>
      <c r="BI143" s="114"/>
      <c r="BJ143" s="114"/>
      <c r="BK143" s="114"/>
    </row>
    <row r="144" spans="2:63" s="2" customFormat="1" x14ac:dyDescent="0.3">
      <c r="B144" s="20"/>
      <c r="C144" s="20" t="s">
        <v>143</v>
      </c>
      <c r="D144" s="106"/>
      <c r="E144" s="155"/>
      <c r="F144" s="21"/>
      <c r="G144" s="21"/>
      <c r="H144" s="270"/>
      <c r="I144" s="270"/>
      <c r="J144" s="270"/>
      <c r="K144" s="270"/>
      <c r="L144" s="270"/>
      <c r="M144" s="270"/>
      <c r="N144" s="270"/>
      <c r="O144" s="270"/>
      <c r="P144" s="270"/>
      <c r="Q144" s="270"/>
      <c r="R144" s="270"/>
      <c r="S144" s="270"/>
      <c r="AW144" s="5">
        <v>0.6</v>
      </c>
      <c r="AX144" s="11">
        <f t="shared" ref="AX144:AX169" si="13">AW144*E144</f>
        <v>0</v>
      </c>
    </row>
    <row r="145" spans="2:50" ht="27.6" x14ac:dyDescent="0.3">
      <c r="B145" s="22" t="s">
        <v>18</v>
      </c>
      <c r="C145" s="22" t="s">
        <v>144</v>
      </c>
      <c r="D145" s="128" t="s">
        <v>9</v>
      </c>
      <c r="E145" s="156">
        <v>4</v>
      </c>
      <c r="F145" s="23"/>
      <c r="G145" s="23">
        <f>E145*F145</f>
        <v>0</v>
      </c>
      <c r="H145" s="44"/>
      <c r="I145" s="44"/>
      <c r="J145" s="44"/>
      <c r="K145" s="44"/>
      <c r="L145" s="44"/>
      <c r="M145" s="44"/>
      <c r="N145" s="44"/>
      <c r="O145" s="44"/>
      <c r="P145" s="44"/>
      <c r="Q145" s="44"/>
      <c r="R145" s="44"/>
      <c r="S145" s="44"/>
      <c r="AW145" s="5">
        <v>0.6</v>
      </c>
      <c r="AX145" s="11">
        <f t="shared" si="13"/>
        <v>2.4</v>
      </c>
    </row>
    <row r="146" spans="2:50" x14ac:dyDescent="0.3">
      <c r="B146" s="22" t="s">
        <v>21</v>
      </c>
      <c r="C146" s="22" t="s">
        <v>145</v>
      </c>
      <c r="D146" s="128" t="s">
        <v>9</v>
      </c>
      <c r="E146" s="156">
        <v>10</v>
      </c>
      <c r="F146" s="23"/>
      <c r="G146" s="23">
        <f>E146*F146</f>
        <v>0</v>
      </c>
      <c r="H146" s="44"/>
      <c r="I146" s="44"/>
      <c r="J146" s="44"/>
      <c r="K146" s="44"/>
      <c r="L146" s="44"/>
      <c r="M146" s="44"/>
      <c r="N146" s="44"/>
      <c r="O146" s="44"/>
      <c r="P146" s="44"/>
      <c r="Q146" s="44"/>
      <c r="R146" s="44"/>
      <c r="S146" s="44"/>
      <c r="AW146" s="5">
        <v>0.6</v>
      </c>
      <c r="AX146" s="11">
        <f t="shared" si="13"/>
        <v>6</v>
      </c>
    </row>
    <row r="147" spans="2:50" s="2" customFormat="1" x14ac:dyDescent="0.3">
      <c r="B147" s="19"/>
      <c r="C147" s="19"/>
      <c r="D147" s="136"/>
      <c r="E147" s="167"/>
      <c r="F147" s="29"/>
      <c r="G147" s="29"/>
      <c r="H147" s="270"/>
      <c r="I147" s="270"/>
      <c r="J147" s="270"/>
      <c r="K147" s="270"/>
      <c r="L147" s="270"/>
      <c r="M147" s="270"/>
      <c r="N147" s="270"/>
      <c r="O147" s="270"/>
      <c r="P147" s="270"/>
      <c r="Q147" s="270"/>
      <c r="R147" s="270"/>
      <c r="S147" s="270"/>
      <c r="AW147" s="5">
        <v>0.6</v>
      </c>
      <c r="AX147" s="11">
        <f t="shared" si="13"/>
        <v>0</v>
      </c>
    </row>
    <row r="148" spans="2:50" s="2" customFormat="1" x14ac:dyDescent="0.3">
      <c r="B148" s="19">
        <v>9</v>
      </c>
      <c r="C148" s="19" t="s">
        <v>146</v>
      </c>
      <c r="D148" s="136"/>
      <c r="E148" s="167"/>
      <c r="F148" s="29"/>
      <c r="G148" s="29">
        <f>SUM(G145:G147)</f>
        <v>0</v>
      </c>
      <c r="H148" s="270"/>
      <c r="I148" s="270"/>
      <c r="J148" s="270"/>
      <c r="K148" s="270"/>
      <c r="L148" s="270"/>
      <c r="M148" s="270"/>
      <c r="N148" s="270"/>
      <c r="O148" s="270"/>
      <c r="P148" s="270"/>
      <c r="Q148" s="270"/>
      <c r="R148" s="270"/>
      <c r="S148" s="270"/>
      <c r="AW148" s="5">
        <v>0.6</v>
      </c>
      <c r="AX148" s="11">
        <f t="shared" si="13"/>
        <v>0</v>
      </c>
    </row>
    <row r="149" spans="2:50" x14ac:dyDescent="0.3">
      <c r="B149" s="27"/>
      <c r="C149" s="27"/>
      <c r="D149" s="130"/>
      <c r="E149" s="160"/>
      <c r="F149" s="28"/>
      <c r="G149" s="28"/>
      <c r="H149" s="44"/>
      <c r="I149" s="44"/>
      <c r="J149" s="44"/>
      <c r="K149" s="44"/>
      <c r="L149" s="44"/>
      <c r="M149" s="44"/>
      <c r="N149" s="44"/>
      <c r="O149" s="44"/>
      <c r="P149" s="44"/>
      <c r="Q149" s="44"/>
      <c r="R149" s="44"/>
      <c r="S149" s="44"/>
      <c r="AW149" s="5">
        <v>0.6</v>
      </c>
      <c r="AX149" s="11">
        <f t="shared" si="13"/>
        <v>0</v>
      </c>
    </row>
    <row r="150" spans="2:50" x14ac:dyDescent="0.3">
      <c r="B150" s="288" t="s">
        <v>147</v>
      </c>
      <c r="C150" s="286"/>
      <c r="D150" s="286"/>
      <c r="E150" s="286"/>
      <c r="F150" s="286"/>
      <c r="G150" s="286"/>
      <c r="H150" s="27"/>
      <c r="I150" s="27"/>
      <c r="J150" s="27"/>
      <c r="K150" s="27"/>
      <c r="L150" s="27"/>
      <c r="M150" s="27"/>
      <c r="N150" s="27"/>
      <c r="O150" s="27"/>
      <c r="P150" s="27"/>
      <c r="Q150" s="27"/>
      <c r="R150" s="27"/>
      <c r="S150" s="27"/>
      <c r="AW150" s="5">
        <v>0.6</v>
      </c>
      <c r="AX150" s="11">
        <f t="shared" si="13"/>
        <v>0</v>
      </c>
    </row>
    <row r="151" spans="2:50" x14ac:dyDescent="0.3">
      <c r="B151" s="22">
        <v>1</v>
      </c>
      <c r="C151" s="22" t="str">
        <f>C22</f>
        <v>SUB-TOTAL Emelement no 1: preliminaries</v>
      </c>
      <c r="D151" s="128"/>
      <c r="E151" s="156"/>
      <c r="F151" s="23"/>
      <c r="G151" s="23">
        <f>G22</f>
        <v>0</v>
      </c>
      <c r="H151" s="44"/>
      <c r="I151" s="44"/>
      <c r="J151" s="44"/>
      <c r="K151" s="44"/>
      <c r="L151" s="44"/>
      <c r="M151" s="44"/>
      <c r="N151" s="44"/>
      <c r="O151" s="44"/>
      <c r="P151" s="44"/>
      <c r="Q151" s="44"/>
      <c r="R151" s="44"/>
      <c r="S151" s="44"/>
      <c r="AW151" s="5">
        <v>0.6</v>
      </c>
      <c r="AX151" s="11">
        <f t="shared" si="13"/>
        <v>0</v>
      </c>
    </row>
    <row r="152" spans="2:50" x14ac:dyDescent="0.3">
      <c r="B152" s="22"/>
      <c r="C152" s="22"/>
      <c r="D152" s="128"/>
      <c r="E152" s="156"/>
      <c r="F152" s="23"/>
      <c r="G152" s="23"/>
      <c r="H152" s="44"/>
      <c r="I152" s="44"/>
      <c r="J152" s="44"/>
      <c r="K152" s="44"/>
      <c r="L152" s="44"/>
      <c r="M152" s="44"/>
      <c r="N152" s="44"/>
      <c r="O152" s="44"/>
      <c r="P152" s="44"/>
      <c r="Q152" s="44"/>
      <c r="R152" s="44"/>
      <c r="S152" s="44"/>
      <c r="AW152" s="5">
        <v>0.6</v>
      </c>
      <c r="AX152" s="11">
        <f t="shared" si="13"/>
        <v>0</v>
      </c>
    </row>
    <row r="153" spans="2:50" x14ac:dyDescent="0.3">
      <c r="B153" s="22">
        <v>2</v>
      </c>
      <c r="C153" s="22" t="str">
        <f>C48</f>
        <v>SUB-TOTAL ELEMEMNT No 2 - SUBSTRUCTURE</v>
      </c>
      <c r="D153" s="128"/>
      <c r="E153" s="156"/>
      <c r="F153" s="23"/>
      <c r="G153" s="23">
        <f>G48</f>
        <v>0</v>
      </c>
      <c r="H153" s="44"/>
      <c r="I153" s="44"/>
      <c r="J153" s="44"/>
      <c r="K153" s="44"/>
      <c r="L153" s="44"/>
      <c r="M153" s="44"/>
      <c r="N153" s="44"/>
      <c r="O153" s="44"/>
      <c r="P153" s="44"/>
      <c r="Q153" s="44"/>
      <c r="R153" s="44"/>
      <c r="S153" s="44"/>
      <c r="AW153" s="5">
        <v>0.6</v>
      </c>
      <c r="AX153" s="11">
        <f t="shared" si="13"/>
        <v>0</v>
      </c>
    </row>
    <row r="154" spans="2:50" x14ac:dyDescent="0.3">
      <c r="B154" s="22"/>
      <c r="C154" s="22"/>
      <c r="D154" s="128"/>
      <c r="E154" s="156"/>
      <c r="F154" s="23"/>
      <c r="G154" s="23"/>
      <c r="H154" s="44"/>
      <c r="I154" s="44"/>
      <c r="J154" s="44"/>
      <c r="K154" s="44"/>
      <c r="L154" s="44"/>
      <c r="M154" s="44"/>
      <c r="N154" s="44"/>
      <c r="O154" s="44"/>
      <c r="P154" s="44"/>
      <c r="Q154" s="44"/>
      <c r="R154" s="44"/>
      <c r="S154" s="44"/>
      <c r="AW154" s="5">
        <v>0.6</v>
      </c>
      <c r="AX154" s="11">
        <f t="shared" si="13"/>
        <v>0</v>
      </c>
    </row>
    <row r="155" spans="2:50" x14ac:dyDescent="0.3">
      <c r="B155" s="22">
        <v>3</v>
      </c>
      <c r="C155" s="22" t="str">
        <f>C75</f>
        <v>TOTAL ELEMENT NO 3:  SUPERSTRUCTURE - Walls and Frames</v>
      </c>
      <c r="D155" s="128"/>
      <c r="E155" s="156"/>
      <c r="F155" s="23"/>
      <c r="G155" s="23">
        <f>G75</f>
        <v>0</v>
      </c>
      <c r="H155" s="44"/>
      <c r="I155" s="44"/>
      <c r="J155" s="44"/>
      <c r="K155" s="44"/>
      <c r="L155" s="44"/>
      <c r="M155" s="44"/>
      <c r="N155" s="44"/>
      <c r="O155" s="44"/>
      <c r="P155" s="44"/>
      <c r="Q155" s="44"/>
      <c r="R155" s="44"/>
      <c r="S155" s="44"/>
      <c r="AW155" s="5">
        <v>0.6</v>
      </c>
      <c r="AX155" s="11">
        <f t="shared" si="13"/>
        <v>0</v>
      </c>
    </row>
    <row r="156" spans="2:50" x14ac:dyDescent="0.3">
      <c r="B156" s="22"/>
      <c r="C156" s="22"/>
      <c r="D156" s="128"/>
      <c r="E156" s="156"/>
      <c r="F156" s="23"/>
      <c r="G156" s="23"/>
      <c r="H156" s="44"/>
      <c r="I156" s="44"/>
      <c r="J156" s="44"/>
      <c r="K156" s="44"/>
      <c r="L156" s="44"/>
      <c r="M156" s="44"/>
      <c r="N156" s="44"/>
      <c r="O156" s="44"/>
      <c r="P156" s="44"/>
      <c r="Q156" s="44"/>
      <c r="R156" s="44"/>
      <c r="S156" s="44"/>
      <c r="AW156" s="5">
        <v>0.6</v>
      </c>
      <c r="AX156" s="11">
        <f t="shared" si="13"/>
        <v>0</v>
      </c>
    </row>
    <row r="157" spans="2:50" x14ac:dyDescent="0.3">
      <c r="B157" s="22">
        <v>4</v>
      </c>
      <c r="C157" s="22" t="str">
        <f>C92</f>
        <v>TOTAL ELEMENT No 4: ROOFING AND RAIN WATER HARVESTING</v>
      </c>
      <c r="D157" s="128"/>
      <c r="E157" s="156"/>
      <c r="F157" s="23"/>
      <c r="G157" s="23">
        <f>G92</f>
        <v>0</v>
      </c>
      <c r="H157" s="44"/>
      <c r="I157" s="44"/>
      <c r="J157" s="44"/>
      <c r="K157" s="44"/>
      <c r="L157" s="44"/>
      <c r="M157" s="44"/>
      <c r="N157" s="44"/>
      <c r="O157" s="44"/>
      <c r="P157" s="44"/>
      <c r="Q157" s="44"/>
      <c r="R157" s="44"/>
      <c r="S157" s="44"/>
      <c r="AW157" s="5">
        <v>0.6</v>
      </c>
      <c r="AX157" s="11">
        <f t="shared" si="13"/>
        <v>0</v>
      </c>
    </row>
    <row r="158" spans="2:50" x14ac:dyDescent="0.3">
      <c r="B158" s="22"/>
      <c r="C158" s="22"/>
      <c r="D158" s="128"/>
      <c r="E158" s="156"/>
      <c r="F158" s="23"/>
      <c r="G158" s="23"/>
      <c r="H158" s="44"/>
      <c r="I158" s="44"/>
      <c r="J158" s="44"/>
      <c r="K158" s="44"/>
      <c r="L158" s="44"/>
      <c r="M158" s="44"/>
      <c r="N158" s="44"/>
      <c r="O158" s="44"/>
      <c r="P158" s="44"/>
      <c r="Q158" s="44"/>
      <c r="R158" s="44"/>
      <c r="S158" s="44"/>
      <c r="AW158" s="5">
        <v>0.6</v>
      </c>
      <c r="AX158" s="11">
        <f t="shared" si="13"/>
        <v>0</v>
      </c>
    </row>
    <row r="159" spans="2:50" x14ac:dyDescent="0.3">
      <c r="B159" s="22">
        <v>5</v>
      </c>
      <c r="C159" s="22" t="str">
        <f>C117</f>
        <v>SUB-TOTAL ELEMENT No 5- FINISHING</v>
      </c>
      <c r="D159" s="128"/>
      <c r="E159" s="156"/>
      <c r="F159" s="23"/>
      <c r="G159" s="23">
        <f>G117</f>
        <v>0</v>
      </c>
      <c r="H159" s="44"/>
      <c r="I159" s="44"/>
      <c r="J159" s="44"/>
      <c r="K159" s="44"/>
      <c r="L159" s="44"/>
      <c r="M159" s="44"/>
      <c r="N159" s="44"/>
      <c r="O159" s="44"/>
      <c r="P159" s="44"/>
      <c r="Q159" s="44"/>
      <c r="R159" s="44"/>
      <c r="S159" s="44"/>
      <c r="AW159" s="5">
        <v>0.6</v>
      </c>
      <c r="AX159" s="11">
        <f t="shared" si="13"/>
        <v>0</v>
      </c>
    </row>
    <row r="160" spans="2:50" x14ac:dyDescent="0.3">
      <c r="B160" s="22"/>
      <c r="C160" s="22"/>
      <c r="D160" s="128"/>
      <c r="E160" s="156"/>
      <c r="F160" s="48"/>
      <c r="G160" s="48"/>
      <c r="H160" s="44"/>
      <c r="I160" s="44"/>
      <c r="J160" s="44"/>
      <c r="K160" s="44"/>
      <c r="L160" s="44"/>
      <c r="M160" s="44"/>
      <c r="N160" s="44"/>
      <c r="O160" s="44"/>
      <c r="P160" s="44"/>
      <c r="Q160" s="44"/>
      <c r="R160" s="44"/>
      <c r="S160" s="44"/>
      <c r="AW160" s="5">
        <v>0.6</v>
      </c>
      <c r="AX160" s="11">
        <f t="shared" si="13"/>
        <v>0</v>
      </c>
    </row>
    <row r="161" spans="2:63" x14ac:dyDescent="0.3">
      <c r="B161" s="22">
        <v>6</v>
      </c>
      <c r="C161" s="22" t="s">
        <v>123</v>
      </c>
      <c r="D161" s="128"/>
      <c r="E161" s="156"/>
      <c r="F161" s="23"/>
      <c r="G161" s="23">
        <f>G123</f>
        <v>0</v>
      </c>
      <c r="H161" s="44"/>
      <c r="I161" s="44"/>
      <c r="J161" s="44"/>
      <c r="K161" s="44"/>
      <c r="L161" s="44"/>
      <c r="M161" s="44"/>
      <c r="N161" s="44"/>
      <c r="O161" s="44"/>
      <c r="P161" s="44"/>
      <c r="Q161" s="44"/>
      <c r="R161" s="44"/>
      <c r="S161" s="44"/>
      <c r="AW161" s="5">
        <v>0.6</v>
      </c>
      <c r="AX161" s="11">
        <f t="shared" si="13"/>
        <v>0</v>
      </c>
    </row>
    <row r="162" spans="2:63" x14ac:dyDescent="0.3">
      <c r="B162" s="22"/>
      <c r="C162" s="18"/>
      <c r="D162" s="128"/>
      <c r="E162" s="156"/>
      <c r="F162" s="23"/>
      <c r="G162" s="23"/>
      <c r="H162" s="44"/>
      <c r="I162" s="44"/>
      <c r="J162" s="44"/>
      <c r="K162" s="44"/>
      <c r="L162" s="44"/>
      <c r="M162" s="44"/>
      <c r="N162" s="44"/>
      <c r="O162" s="44"/>
      <c r="P162" s="44"/>
      <c r="Q162" s="44"/>
      <c r="R162" s="44"/>
      <c r="S162" s="44"/>
      <c r="AW162" s="5">
        <v>0.6</v>
      </c>
      <c r="AX162" s="11">
        <f t="shared" si="13"/>
        <v>0</v>
      </c>
    </row>
    <row r="163" spans="2:63" x14ac:dyDescent="0.3">
      <c r="B163" s="22">
        <v>7</v>
      </c>
      <c r="C163" s="22" t="str">
        <f>C135</f>
        <v xml:space="preserve">TOTAL ELEMENT NO 7: DOORS </v>
      </c>
      <c r="D163" s="128"/>
      <c r="E163" s="156"/>
      <c r="F163" s="23"/>
      <c r="G163" s="23">
        <f>G135</f>
        <v>0</v>
      </c>
      <c r="H163" s="44"/>
      <c r="I163" s="44"/>
      <c r="J163" s="44"/>
      <c r="K163" s="44"/>
      <c r="L163" s="44"/>
      <c r="M163" s="44"/>
      <c r="N163" s="44"/>
      <c r="O163" s="44"/>
      <c r="P163" s="44"/>
      <c r="Q163" s="44"/>
      <c r="R163" s="44"/>
      <c r="S163" s="44"/>
      <c r="AW163" s="5">
        <v>0.6</v>
      </c>
      <c r="AX163" s="11">
        <f t="shared" si="13"/>
        <v>0</v>
      </c>
    </row>
    <row r="164" spans="2:63" x14ac:dyDescent="0.3">
      <c r="B164" s="22"/>
      <c r="C164" s="22"/>
      <c r="D164" s="128"/>
      <c r="E164" s="156"/>
      <c r="F164" s="23"/>
      <c r="G164" s="23"/>
      <c r="H164" s="44"/>
      <c r="I164" s="44"/>
      <c r="J164" s="44"/>
      <c r="K164" s="44"/>
      <c r="L164" s="44"/>
      <c r="M164" s="44"/>
      <c r="N164" s="44"/>
      <c r="O164" s="44"/>
      <c r="P164" s="44"/>
      <c r="Q164" s="44"/>
      <c r="R164" s="44"/>
      <c r="S164" s="44"/>
      <c r="AW164" s="5">
        <v>0.6</v>
      </c>
      <c r="AX164" s="11">
        <f t="shared" si="13"/>
        <v>0</v>
      </c>
    </row>
    <row r="165" spans="2:63" x14ac:dyDescent="0.3">
      <c r="B165" s="22">
        <v>8</v>
      </c>
      <c r="C165" s="22" t="str">
        <f>C141</f>
        <v>TOTAL ELEMENT NO 8: WINDOWS</v>
      </c>
      <c r="D165" s="128"/>
      <c r="E165" s="156"/>
      <c r="F165" s="23"/>
      <c r="G165" s="23">
        <f>G141</f>
        <v>0</v>
      </c>
      <c r="H165" s="44"/>
      <c r="I165" s="44"/>
      <c r="J165" s="44"/>
      <c r="K165" s="44"/>
      <c r="L165" s="44"/>
      <c r="M165" s="44"/>
      <c r="N165" s="44"/>
      <c r="O165" s="44"/>
      <c r="P165" s="44"/>
      <c r="Q165" s="44"/>
      <c r="R165" s="44"/>
      <c r="S165" s="44"/>
      <c r="AW165" s="5">
        <v>0.6</v>
      </c>
      <c r="AX165" s="11">
        <f t="shared" si="13"/>
        <v>0</v>
      </c>
    </row>
    <row r="166" spans="2:63" x14ac:dyDescent="0.3">
      <c r="B166" s="22"/>
      <c r="C166" s="22"/>
      <c r="D166" s="128"/>
      <c r="E166" s="156"/>
      <c r="F166" s="23"/>
      <c r="G166" s="23"/>
      <c r="H166" s="44"/>
      <c r="I166" s="44"/>
      <c r="J166" s="44"/>
      <c r="K166" s="44"/>
      <c r="L166" s="44"/>
      <c r="M166" s="44"/>
      <c r="N166" s="44"/>
      <c r="O166" s="44"/>
      <c r="P166" s="44"/>
      <c r="Q166" s="44"/>
      <c r="R166" s="44"/>
      <c r="S166" s="44"/>
      <c r="AW166" s="5">
        <v>0.6</v>
      </c>
      <c r="AX166" s="11">
        <f t="shared" si="13"/>
        <v>0</v>
      </c>
    </row>
    <row r="167" spans="2:63" x14ac:dyDescent="0.3">
      <c r="B167" s="22">
        <v>9</v>
      </c>
      <c r="C167" s="22" t="str">
        <f>C148</f>
        <v xml:space="preserve">TROTAL ELEMENT NO 9: FIRE FIGHITING EQUIPLENTS </v>
      </c>
      <c r="D167" s="128"/>
      <c r="E167" s="156"/>
      <c r="F167" s="23"/>
      <c r="G167" s="23">
        <f>G148</f>
        <v>0</v>
      </c>
      <c r="H167" s="44"/>
      <c r="I167" s="44"/>
      <c r="J167" s="44"/>
      <c r="K167" s="44"/>
      <c r="L167" s="44"/>
      <c r="M167" s="44"/>
      <c r="N167" s="44"/>
      <c r="O167" s="44"/>
      <c r="P167" s="44"/>
      <c r="Q167" s="44"/>
      <c r="R167" s="44"/>
      <c r="S167" s="44"/>
      <c r="AW167" s="5">
        <v>0.6</v>
      </c>
      <c r="AX167" s="11">
        <f t="shared" si="13"/>
        <v>0</v>
      </c>
    </row>
    <row r="168" spans="2:63" x14ac:dyDescent="0.3">
      <c r="B168" s="22"/>
      <c r="C168" s="22"/>
      <c r="D168" s="128"/>
      <c r="E168" s="156"/>
      <c r="F168" s="23"/>
      <c r="G168" s="23"/>
      <c r="H168" s="44"/>
      <c r="I168" s="44"/>
      <c r="J168" s="44"/>
      <c r="K168" s="44"/>
      <c r="L168" s="44"/>
      <c r="M168" s="44"/>
      <c r="N168" s="44"/>
      <c r="O168" s="44"/>
      <c r="P168" s="44"/>
      <c r="Q168" s="44"/>
      <c r="R168" s="44"/>
      <c r="S168" s="44"/>
      <c r="AW168" s="5">
        <v>0.6</v>
      </c>
      <c r="AX168" s="11">
        <f t="shared" si="13"/>
        <v>0</v>
      </c>
    </row>
    <row r="169" spans="2:63" x14ac:dyDescent="0.3">
      <c r="B169" s="22"/>
      <c r="C169" s="20" t="s">
        <v>148</v>
      </c>
      <c r="D169" s="128"/>
      <c r="E169" s="156"/>
      <c r="F169" s="23"/>
      <c r="G169" s="21">
        <f>SUM(G151:G167)</f>
        <v>0</v>
      </c>
      <c r="H169" s="270"/>
      <c r="I169" s="270"/>
      <c r="J169" s="270"/>
      <c r="K169" s="270"/>
      <c r="L169" s="270"/>
      <c r="M169" s="270"/>
      <c r="N169" s="270"/>
      <c r="O169" s="270"/>
      <c r="P169" s="270"/>
      <c r="Q169" s="270"/>
      <c r="R169" s="270"/>
      <c r="S169" s="270"/>
      <c r="AW169" s="5">
        <v>0.6</v>
      </c>
      <c r="AX169" s="11">
        <f t="shared" si="13"/>
        <v>0</v>
      </c>
    </row>
    <row r="170" spans="2:63" x14ac:dyDescent="0.3">
      <c r="B170" s="27"/>
      <c r="C170" s="27"/>
      <c r="D170" s="130"/>
      <c r="E170" s="160"/>
      <c r="F170" s="28"/>
      <c r="G170" s="28"/>
      <c r="H170" s="44"/>
      <c r="I170" s="44"/>
      <c r="J170" s="44"/>
      <c r="K170" s="44"/>
      <c r="L170" s="44"/>
      <c r="M170" s="44"/>
      <c r="N170" s="44"/>
      <c r="O170" s="44"/>
      <c r="P170" s="44"/>
      <c r="Q170" s="44"/>
      <c r="R170" s="44"/>
      <c r="S170" s="44"/>
    </row>
    <row r="171" spans="2:63" x14ac:dyDescent="0.3">
      <c r="B171" s="27"/>
      <c r="C171" s="27"/>
      <c r="D171" s="130"/>
      <c r="E171" s="160"/>
      <c r="F171" s="28"/>
      <c r="G171" s="28"/>
      <c r="H171" s="44"/>
      <c r="I171" s="44"/>
      <c r="J171" s="44"/>
      <c r="K171" s="44"/>
      <c r="L171" s="44"/>
      <c r="M171" s="44"/>
      <c r="N171" s="44"/>
      <c r="O171" s="44"/>
      <c r="P171" s="44"/>
      <c r="Q171" s="44"/>
      <c r="R171" s="44"/>
      <c r="S171" s="44"/>
    </row>
    <row r="172" spans="2:63" s="2" customFormat="1" x14ac:dyDescent="0.3">
      <c r="B172" s="19"/>
      <c r="C172" s="19" t="s">
        <v>149</v>
      </c>
      <c r="D172" s="136"/>
      <c r="E172" s="167"/>
      <c r="F172" s="29"/>
      <c r="G172" s="29"/>
      <c r="H172" s="270"/>
      <c r="I172" s="270"/>
      <c r="J172" s="270"/>
      <c r="K172" s="270"/>
      <c r="L172" s="270"/>
      <c r="M172" s="270"/>
      <c r="N172" s="270"/>
      <c r="O172" s="270"/>
      <c r="P172" s="270"/>
      <c r="Q172" s="270"/>
      <c r="R172" s="270"/>
      <c r="S172" s="270"/>
    </row>
    <row r="173" spans="2:63" s="2" customFormat="1" x14ac:dyDescent="0.3">
      <c r="B173" s="19"/>
      <c r="C173" s="19"/>
      <c r="D173" s="136"/>
      <c r="E173" s="167"/>
      <c r="F173" s="29"/>
      <c r="G173" s="29"/>
      <c r="H173" s="270"/>
      <c r="I173" s="270"/>
      <c r="J173" s="270"/>
      <c r="K173" s="270"/>
      <c r="L173" s="270"/>
      <c r="M173" s="270"/>
      <c r="N173" s="270"/>
      <c r="O173" s="270"/>
      <c r="P173" s="270"/>
      <c r="Q173" s="270"/>
      <c r="R173" s="270"/>
      <c r="S173" s="270"/>
    </row>
    <row r="174" spans="2:63" s="7" customFormat="1" x14ac:dyDescent="0.3">
      <c r="B174" s="25">
        <v>1</v>
      </c>
      <c r="C174" s="25" t="s">
        <v>150</v>
      </c>
      <c r="D174" s="141"/>
      <c r="E174" s="170"/>
      <c r="F174" s="47"/>
      <c r="G174" s="47"/>
      <c r="H174" s="276"/>
      <c r="I174" s="276"/>
      <c r="J174" s="276"/>
      <c r="K174" s="276"/>
      <c r="L174" s="276"/>
      <c r="M174" s="276"/>
      <c r="N174" s="276"/>
      <c r="O174" s="276"/>
      <c r="P174" s="276"/>
      <c r="Q174" s="276"/>
      <c r="R174" s="276"/>
      <c r="S174" s="276"/>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c r="AO174" s="114"/>
      <c r="AP174" s="114"/>
      <c r="AQ174" s="114"/>
      <c r="AR174" s="114"/>
      <c r="AS174" s="114"/>
      <c r="AT174" s="114"/>
      <c r="AU174" s="114"/>
      <c r="AV174" s="114"/>
      <c r="AW174" s="114"/>
      <c r="AX174" s="114"/>
      <c r="AY174" s="114"/>
      <c r="AZ174" s="114"/>
      <c r="BA174" s="114"/>
      <c r="BB174" s="114"/>
      <c r="BC174" s="114"/>
      <c r="BD174" s="114"/>
      <c r="BE174" s="114"/>
      <c r="BF174" s="114"/>
      <c r="BG174" s="114"/>
      <c r="BH174" s="114"/>
      <c r="BI174" s="114"/>
      <c r="BJ174" s="114"/>
      <c r="BK174" s="114"/>
    </row>
    <row r="175" spans="2:63" s="2" customFormat="1" x14ac:dyDescent="0.3">
      <c r="B175" s="22" t="s">
        <v>18</v>
      </c>
      <c r="C175" s="22" t="s">
        <v>151</v>
      </c>
      <c r="D175" s="138" t="s">
        <v>48</v>
      </c>
      <c r="E175" s="162">
        <v>58</v>
      </c>
      <c r="F175" s="21"/>
      <c r="G175" s="23">
        <f t="shared" ref="G175:G179" si="14">E175*F175</f>
        <v>0</v>
      </c>
      <c r="H175" s="44"/>
      <c r="I175" s="44"/>
      <c r="J175" s="44"/>
      <c r="K175" s="44"/>
      <c r="L175" s="44"/>
      <c r="M175" s="44"/>
      <c r="N175" s="44"/>
      <c r="O175" s="44"/>
      <c r="P175" s="44"/>
      <c r="Q175" s="44"/>
      <c r="R175" s="44"/>
      <c r="S175" s="44"/>
    </row>
    <row r="176" spans="2:63" s="2" customFormat="1" x14ac:dyDescent="0.3">
      <c r="B176" s="22" t="s">
        <v>21</v>
      </c>
      <c r="C176" s="22" t="s">
        <v>152</v>
      </c>
      <c r="D176" s="138" t="s">
        <v>48</v>
      </c>
      <c r="E176" s="162">
        <v>73</v>
      </c>
      <c r="F176" s="21"/>
      <c r="G176" s="23">
        <f t="shared" si="14"/>
        <v>0</v>
      </c>
      <c r="H176" s="44"/>
      <c r="I176" s="44"/>
      <c r="J176" s="44"/>
      <c r="K176" s="44"/>
      <c r="L176" s="44"/>
      <c r="M176" s="44"/>
      <c r="N176" s="44"/>
      <c r="O176" s="44"/>
      <c r="P176" s="44"/>
      <c r="Q176" s="44"/>
      <c r="R176" s="44"/>
      <c r="S176" s="44"/>
    </row>
    <row r="177" spans="2:48" s="2" customFormat="1" x14ac:dyDescent="0.3">
      <c r="B177" s="22" t="s">
        <v>23</v>
      </c>
      <c r="C177" s="22" t="s">
        <v>153</v>
      </c>
      <c r="D177" s="138" t="s">
        <v>58</v>
      </c>
      <c r="E177" s="162">
        <f>10*8*0.1</f>
        <v>8</v>
      </c>
      <c r="F177" s="21"/>
      <c r="G177" s="23">
        <f t="shared" si="14"/>
        <v>0</v>
      </c>
      <c r="H177" s="44"/>
      <c r="I177" s="44"/>
      <c r="J177" s="44"/>
      <c r="K177" s="44"/>
      <c r="L177" s="44"/>
      <c r="M177" s="44"/>
      <c r="N177" s="44"/>
      <c r="O177" s="44"/>
      <c r="P177" s="44"/>
      <c r="Q177" s="44"/>
      <c r="R177" s="44"/>
      <c r="S177" s="44"/>
    </row>
    <row r="178" spans="2:48" s="2" customFormat="1" ht="27.6" x14ac:dyDescent="0.3">
      <c r="B178" s="22" t="s">
        <v>25</v>
      </c>
      <c r="C178" s="22" t="s">
        <v>89</v>
      </c>
      <c r="D178" s="138" t="s">
        <v>9</v>
      </c>
      <c r="E178" s="162">
        <v>2</v>
      </c>
      <c r="F178" s="21"/>
      <c r="G178" s="23">
        <f t="shared" si="14"/>
        <v>0</v>
      </c>
      <c r="H178" s="44"/>
      <c r="I178" s="44"/>
      <c r="J178" s="44"/>
      <c r="K178" s="44"/>
      <c r="L178" s="44"/>
      <c r="M178" s="44"/>
      <c r="N178" s="44"/>
      <c r="O178" s="44"/>
      <c r="P178" s="44"/>
      <c r="Q178" s="44"/>
      <c r="R178" s="44"/>
      <c r="S178" s="44"/>
    </row>
    <row r="179" spans="2:48" s="2" customFormat="1" x14ac:dyDescent="0.3">
      <c r="B179" s="22" t="s">
        <v>27</v>
      </c>
      <c r="C179" s="22" t="s">
        <v>154</v>
      </c>
      <c r="D179" s="138" t="s">
        <v>58</v>
      </c>
      <c r="E179" s="162">
        <v>226</v>
      </c>
      <c r="F179" s="21"/>
      <c r="G179" s="23">
        <f t="shared" si="14"/>
        <v>0</v>
      </c>
      <c r="H179" s="44"/>
      <c r="I179" s="44"/>
      <c r="J179" s="44"/>
      <c r="K179" s="44"/>
      <c r="L179" s="44"/>
      <c r="M179" s="44"/>
      <c r="N179" s="44"/>
      <c r="O179" s="44"/>
      <c r="P179" s="44"/>
      <c r="Q179" s="44"/>
      <c r="R179" s="44"/>
      <c r="S179" s="44"/>
    </row>
    <row r="180" spans="2:48" s="2" customFormat="1" x14ac:dyDescent="0.25">
      <c r="B180" s="27"/>
      <c r="C180" s="232"/>
      <c r="D180" s="139"/>
      <c r="E180" s="163"/>
      <c r="F180" s="29"/>
      <c r="G180" s="28"/>
      <c r="H180" s="44"/>
      <c r="I180" s="44"/>
      <c r="J180" s="44"/>
      <c r="K180" s="44"/>
      <c r="L180" s="44"/>
      <c r="M180" s="44"/>
      <c r="N180" s="44"/>
      <c r="O180" s="44"/>
      <c r="P180" s="44"/>
      <c r="Q180" s="44"/>
      <c r="R180" s="44"/>
      <c r="S180" s="44"/>
    </row>
    <row r="181" spans="2:48" ht="15" x14ac:dyDescent="0.3">
      <c r="B181" s="235"/>
      <c r="C181" s="236" t="s">
        <v>79</v>
      </c>
      <c r="D181" s="237"/>
      <c r="E181" s="238"/>
      <c r="F181" s="237"/>
      <c r="G181" s="237"/>
      <c r="H181" s="269"/>
      <c r="I181" s="269"/>
      <c r="J181" s="269"/>
      <c r="K181" s="269"/>
      <c r="L181" s="269"/>
      <c r="M181" s="269"/>
      <c r="N181" s="269"/>
      <c r="O181" s="269"/>
      <c r="P181" s="269"/>
      <c r="Q181" s="269"/>
      <c r="R181" s="269"/>
      <c r="S181" s="269"/>
      <c r="AV181" s="11"/>
    </row>
    <row r="182" spans="2:48" ht="30" x14ac:dyDescent="0.3">
      <c r="B182" s="235"/>
      <c r="C182" s="236" t="s">
        <v>80</v>
      </c>
      <c r="D182" s="237"/>
      <c r="E182" s="238"/>
      <c r="F182" s="237"/>
      <c r="G182" s="237"/>
      <c r="H182" s="269"/>
      <c r="I182" s="269"/>
      <c r="J182" s="269"/>
      <c r="K182" s="269"/>
      <c r="L182" s="269"/>
      <c r="M182" s="269"/>
      <c r="N182" s="269"/>
      <c r="O182" s="269"/>
      <c r="P182" s="269"/>
      <c r="Q182" s="269"/>
      <c r="R182" s="269"/>
      <c r="S182" s="269"/>
      <c r="AV182" s="11"/>
    </row>
    <row r="183" spans="2:48" ht="15" x14ac:dyDescent="0.3">
      <c r="B183" s="239" t="s">
        <v>30</v>
      </c>
      <c r="C183" s="240" t="s">
        <v>155</v>
      </c>
      <c r="D183" s="241" t="s">
        <v>64</v>
      </c>
      <c r="E183" s="242">
        <v>3</v>
      </c>
      <c r="F183" s="243"/>
      <c r="G183" s="244">
        <f>E183*F183</f>
        <v>0</v>
      </c>
      <c r="H183" s="273"/>
      <c r="I183" s="273"/>
      <c r="J183" s="273"/>
      <c r="K183" s="273"/>
      <c r="L183" s="273"/>
      <c r="M183" s="273"/>
      <c r="N183" s="273"/>
      <c r="O183" s="273"/>
      <c r="P183" s="273"/>
      <c r="Q183" s="273"/>
      <c r="R183" s="273"/>
      <c r="S183" s="273"/>
      <c r="AV183" s="11"/>
    </row>
    <row r="184" spans="2:48" ht="15" x14ac:dyDescent="0.3">
      <c r="B184" s="239"/>
      <c r="C184" s="240"/>
      <c r="D184" s="241"/>
      <c r="E184" s="242"/>
      <c r="F184" s="243"/>
      <c r="G184" s="244"/>
      <c r="H184" s="273"/>
      <c r="I184" s="273"/>
      <c r="J184" s="273"/>
      <c r="K184" s="273"/>
      <c r="L184" s="273"/>
      <c r="M184" s="273"/>
      <c r="N184" s="273"/>
      <c r="O184" s="273"/>
      <c r="P184" s="273"/>
      <c r="Q184" s="273"/>
      <c r="R184" s="273"/>
      <c r="S184" s="273"/>
      <c r="AV184" s="11"/>
    </row>
    <row r="185" spans="2:48" ht="45" x14ac:dyDescent="0.3">
      <c r="B185" s="239"/>
      <c r="C185" s="245" t="s">
        <v>82</v>
      </c>
      <c r="D185" s="241"/>
      <c r="E185" s="242"/>
      <c r="F185" s="243"/>
      <c r="G185" s="244"/>
      <c r="H185" s="273"/>
      <c r="I185" s="273"/>
      <c r="J185" s="273"/>
      <c r="K185" s="273"/>
      <c r="L185" s="273"/>
      <c r="M185" s="273"/>
      <c r="N185" s="273"/>
      <c r="O185" s="273"/>
      <c r="P185" s="273"/>
      <c r="Q185" s="273"/>
      <c r="R185" s="273"/>
      <c r="S185" s="273"/>
      <c r="AU185" s="5">
        <v>0.6</v>
      </c>
      <c r="AV185" s="11">
        <f>AU185*E185</f>
        <v>0</v>
      </c>
    </row>
    <row r="186" spans="2:48" ht="15" x14ac:dyDescent="0.3">
      <c r="B186" s="239" t="s">
        <v>33</v>
      </c>
      <c r="C186" s="240" t="s">
        <v>83</v>
      </c>
      <c r="D186" s="246" t="s">
        <v>84</v>
      </c>
      <c r="E186" s="247">
        <v>200</v>
      </c>
      <c r="F186" s="243"/>
      <c r="G186" s="244">
        <f>(E186*F186)</f>
        <v>0</v>
      </c>
      <c r="H186" s="273"/>
      <c r="I186" s="273"/>
      <c r="J186" s="273"/>
      <c r="K186" s="273"/>
      <c r="L186" s="273"/>
      <c r="M186" s="273"/>
      <c r="N186" s="273"/>
      <c r="O186" s="273"/>
      <c r="P186" s="273"/>
      <c r="Q186" s="273"/>
      <c r="R186" s="273"/>
      <c r="S186" s="273"/>
      <c r="AV186" s="11"/>
    </row>
    <row r="187" spans="2:48" ht="15" x14ac:dyDescent="0.3">
      <c r="B187" s="239" t="s">
        <v>36</v>
      </c>
      <c r="C187" s="240" t="s">
        <v>156</v>
      </c>
      <c r="D187" s="246" t="s">
        <v>84</v>
      </c>
      <c r="E187" s="247">
        <v>125</v>
      </c>
      <c r="F187" s="243"/>
      <c r="G187" s="244">
        <f>(E187*F187)</f>
        <v>0</v>
      </c>
      <c r="H187" s="273"/>
      <c r="I187" s="273"/>
      <c r="J187" s="273"/>
      <c r="K187" s="273"/>
      <c r="L187" s="273"/>
      <c r="M187" s="273"/>
      <c r="N187" s="273"/>
      <c r="O187" s="273"/>
      <c r="P187" s="273"/>
      <c r="Q187" s="273"/>
      <c r="R187" s="273"/>
      <c r="S187" s="273"/>
      <c r="AV187" s="11"/>
    </row>
    <row r="188" spans="2:48" ht="30" x14ac:dyDescent="0.3">
      <c r="B188" s="239"/>
      <c r="C188" s="240" t="s">
        <v>157</v>
      </c>
      <c r="D188" s="246" t="s">
        <v>84</v>
      </c>
      <c r="E188" s="247">
        <v>52</v>
      </c>
      <c r="F188" s="243"/>
      <c r="G188" s="244">
        <f>(E188*F188)</f>
        <v>0</v>
      </c>
      <c r="H188" s="273"/>
      <c r="I188" s="273"/>
      <c r="J188" s="273"/>
      <c r="K188" s="273"/>
      <c r="L188" s="273"/>
      <c r="M188" s="273"/>
      <c r="N188" s="273"/>
      <c r="O188" s="273"/>
      <c r="P188" s="273"/>
      <c r="Q188" s="273"/>
      <c r="R188" s="273"/>
      <c r="S188" s="273"/>
      <c r="AV188" s="11"/>
    </row>
    <row r="189" spans="2:48" ht="15" x14ac:dyDescent="0.3">
      <c r="B189" s="239"/>
      <c r="C189" s="240"/>
      <c r="D189" s="248"/>
      <c r="E189" s="242"/>
      <c r="F189" s="243"/>
      <c r="G189" s="249"/>
      <c r="H189" s="274"/>
      <c r="I189" s="274"/>
      <c r="J189" s="274"/>
      <c r="K189" s="274"/>
      <c r="L189" s="274"/>
      <c r="M189" s="274"/>
      <c r="N189" s="274"/>
      <c r="O189" s="274"/>
      <c r="P189" s="274"/>
      <c r="Q189" s="274"/>
      <c r="R189" s="274"/>
      <c r="S189" s="274"/>
      <c r="AV189" s="11"/>
    </row>
    <row r="190" spans="2:48" ht="15" x14ac:dyDescent="0.3">
      <c r="B190" s="239"/>
      <c r="C190" s="245" t="s">
        <v>86</v>
      </c>
      <c r="D190" s="248"/>
      <c r="E190" s="242"/>
      <c r="F190" s="243"/>
      <c r="G190" s="249"/>
      <c r="H190" s="274"/>
      <c r="I190" s="274"/>
      <c r="J190" s="274"/>
      <c r="K190" s="274"/>
      <c r="L190" s="274"/>
      <c r="M190" s="274"/>
      <c r="N190" s="274"/>
      <c r="O190" s="274"/>
      <c r="P190" s="274"/>
      <c r="Q190" s="274"/>
      <c r="R190" s="274"/>
      <c r="S190" s="274"/>
      <c r="AU190" s="5">
        <v>0.6</v>
      </c>
      <c r="AV190" s="11">
        <f>AU190*E190</f>
        <v>0</v>
      </c>
    </row>
    <row r="191" spans="2:48" ht="15" x14ac:dyDescent="0.3">
      <c r="B191" s="239"/>
      <c r="C191" s="245" t="s">
        <v>87</v>
      </c>
      <c r="D191" s="250"/>
      <c r="E191" s="251"/>
      <c r="F191" s="243"/>
      <c r="G191" s="249"/>
      <c r="H191" s="274"/>
      <c r="I191" s="274"/>
      <c r="J191" s="274"/>
      <c r="K191" s="274"/>
      <c r="L191" s="274"/>
      <c r="M191" s="274"/>
      <c r="N191" s="274"/>
      <c r="O191" s="274"/>
      <c r="P191" s="274"/>
      <c r="Q191" s="274"/>
      <c r="R191" s="274"/>
      <c r="S191" s="274"/>
      <c r="AU191" s="5">
        <v>0.6</v>
      </c>
      <c r="AV191" s="11">
        <f>AU191*E191</f>
        <v>0</v>
      </c>
    </row>
    <row r="192" spans="2:48" ht="30" x14ac:dyDescent="0.3">
      <c r="B192" s="239" t="s">
        <v>39</v>
      </c>
      <c r="C192" s="240" t="s">
        <v>158</v>
      </c>
      <c r="D192" s="246" t="s">
        <v>60</v>
      </c>
      <c r="E192" s="247">
        <v>45</v>
      </c>
      <c r="F192" s="243"/>
      <c r="G192" s="249">
        <f>(E192*F192)</f>
        <v>0</v>
      </c>
      <c r="H192" s="274"/>
      <c r="I192" s="274"/>
      <c r="J192" s="274"/>
      <c r="K192" s="274"/>
      <c r="L192" s="274"/>
      <c r="M192" s="274"/>
      <c r="N192" s="274"/>
      <c r="O192" s="274"/>
      <c r="P192" s="274"/>
      <c r="Q192" s="274"/>
      <c r="R192" s="274"/>
      <c r="S192" s="274"/>
      <c r="AU192" s="5">
        <v>0.6</v>
      </c>
      <c r="AV192" s="11" t="e">
        <f>AU192*#REF!</f>
        <v>#REF!</v>
      </c>
    </row>
    <row r="193" spans="2:63" s="2" customFormat="1" x14ac:dyDescent="0.3">
      <c r="B193" s="19"/>
      <c r="C193" s="27"/>
      <c r="D193" s="139"/>
      <c r="E193" s="172"/>
      <c r="F193" s="29"/>
      <c r="G193" s="28"/>
      <c r="H193" s="44"/>
      <c r="I193" s="44"/>
      <c r="J193" s="44"/>
      <c r="K193" s="44"/>
      <c r="L193" s="44"/>
      <c r="M193" s="44"/>
      <c r="N193" s="44"/>
      <c r="O193" s="44"/>
      <c r="P193" s="44"/>
      <c r="Q193" s="44"/>
      <c r="R193" s="44"/>
      <c r="S193" s="44"/>
    </row>
    <row r="194" spans="2:63" s="2" customFormat="1" x14ac:dyDescent="0.3">
      <c r="B194" s="19"/>
      <c r="C194" s="19" t="s">
        <v>159</v>
      </c>
      <c r="D194" s="140"/>
      <c r="E194" s="172"/>
      <c r="F194" s="29"/>
      <c r="G194" s="29">
        <f>SUM(G175:G193)</f>
        <v>0</v>
      </c>
      <c r="H194" s="270"/>
      <c r="I194" s="270"/>
      <c r="J194" s="270"/>
      <c r="K194" s="270"/>
      <c r="L194" s="270"/>
      <c r="M194" s="270"/>
      <c r="N194" s="270"/>
      <c r="O194" s="270"/>
      <c r="P194" s="270"/>
      <c r="Q194" s="270"/>
      <c r="R194" s="270"/>
      <c r="S194" s="270"/>
    </row>
    <row r="195" spans="2:63" s="2" customFormat="1" x14ac:dyDescent="0.3">
      <c r="B195" s="19"/>
      <c r="C195" s="27"/>
      <c r="D195" s="139"/>
      <c r="E195" s="172"/>
      <c r="F195" s="29"/>
      <c r="G195" s="28"/>
      <c r="H195" s="44"/>
      <c r="I195" s="44"/>
      <c r="J195" s="44"/>
      <c r="K195" s="44"/>
      <c r="L195" s="44"/>
      <c r="M195" s="44"/>
      <c r="N195" s="44"/>
      <c r="O195" s="44"/>
      <c r="P195" s="44"/>
      <c r="Q195" s="44"/>
      <c r="R195" s="44"/>
      <c r="S195" s="44"/>
    </row>
    <row r="196" spans="2:63" s="8" customFormat="1" x14ac:dyDescent="0.3">
      <c r="B196" s="30">
        <v>2</v>
      </c>
      <c r="C196" s="25" t="s">
        <v>92</v>
      </c>
      <c r="D196" s="137"/>
      <c r="E196" s="157"/>
      <c r="F196" s="26"/>
      <c r="G196" s="26"/>
      <c r="H196" s="271"/>
      <c r="I196" s="271"/>
      <c r="J196" s="271"/>
      <c r="K196" s="271"/>
      <c r="L196" s="271"/>
      <c r="M196" s="271"/>
      <c r="N196" s="271"/>
      <c r="O196" s="271"/>
      <c r="P196" s="271"/>
      <c r="Q196" s="271"/>
      <c r="R196" s="271"/>
      <c r="S196" s="271"/>
      <c r="T196" s="115"/>
      <c r="U196" s="115"/>
      <c r="V196" s="115"/>
      <c r="W196" s="115"/>
      <c r="X196" s="115"/>
      <c r="Y196" s="115"/>
      <c r="Z196" s="115"/>
      <c r="AA196" s="115"/>
      <c r="AB196" s="115"/>
      <c r="AC196" s="115"/>
      <c r="AD196" s="115"/>
      <c r="AE196" s="115"/>
      <c r="AF196" s="115"/>
      <c r="AG196" s="115"/>
      <c r="AH196" s="115"/>
      <c r="AI196" s="115"/>
      <c r="AJ196" s="115"/>
      <c r="AK196" s="115"/>
      <c r="AL196" s="115"/>
      <c r="AM196" s="115"/>
      <c r="AN196" s="115"/>
      <c r="AO196" s="115"/>
      <c r="AP196" s="115"/>
      <c r="AQ196" s="115"/>
      <c r="AR196" s="115"/>
      <c r="AS196" s="115"/>
      <c r="AT196" s="115"/>
      <c r="AU196" s="115"/>
      <c r="AV196" s="115"/>
      <c r="AW196" s="115"/>
      <c r="AX196" s="115"/>
      <c r="AY196" s="115"/>
      <c r="AZ196" s="115"/>
      <c r="BA196" s="115"/>
      <c r="BB196" s="115"/>
      <c r="BC196" s="115"/>
      <c r="BD196" s="115"/>
      <c r="BE196" s="115"/>
      <c r="BF196" s="115"/>
      <c r="BG196" s="115"/>
      <c r="BH196" s="115"/>
      <c r="BI196" s="115"/>
      <c r="BJ196" s="115"/>
      <c r="BK196" s="115"/>
    </row>
    <row r="197" spans="2:63" s="6" customFormat="1" ht="317.39999999999998" x14ac:dyDescent="0.3">
      <c r="B197" s="42" t="s">
        <v>18</v>
      </c>
      <c r="C197" s="118" t="s">
        <v>93</v>
      </c>
      <c r="D197" s="42" t="s">
        <v>9</v>
      </c>
      <c r="E197" s="194">
        <v>12</v>
      </c>
      <c r="F197" s="43"/>
      <c r="G197" s="23">
        <f>E197*F197</f>
        <v>0</v>
      </c>
      <c r="H197" s="44"/>
      <c r="I197" s="44"/>
      <c r="J197" s="44"/>
      <c r="K197" s="44"/>
      <c r="L197" s="44"/>
      <c r="M197" s="44"/>
      <c r="N197" s="44"/>
      <c r="O197" s="44"/>
      <c r="P197" s="44"/>
      <c r="Q197" s="44"/>
      <c r="R197" s="44"/>
      <c r="S197" s="44"/>
      <c r="U197" s="117"/>
      <c r="AU197" s="5">
        <v>0.6</v>
      </c>
      <c r="AV197" s="11">
        <f>AU197*E197</f>
        <v>7.1999999999999993</v>
      </c>
    </row>
    <row r="198" spans="2:63" s="6" customFormat="1" ht="42" x14ac:dyDescent="0.3">
      <c r="B198" s="92" t="s">
        <v>21</v>
      </c>
      <c r="C198" s="255" t="s">
        <v>94</v>
      </c>
      <c r="D198" s="142" t="s">
        <v>58</v>
      </c>
      <c r="E198" s="173">
        <v>137</v>
      </c>
      <c r="F198" s="95"/>
      <c r="G198" s="95">
        <f t="shared" ref="G198:G204" si="15">E198*F198</f>
        <v>0</v>
      </c>
      <c r="H198" s="256"/>
      <c r="I198" s="256"/>
      <c r="J198" s="256"/>
      <c r="K198" s="256"/>
      <c r="L198" s="256"/>
      <c r="M198" s="256"/>
      <c r="N198" s="256"/>
      <c r="O198" s="256"/>
      <c r="P198" s="256"/>
      <c r="Q198" s="256"/>
      <c r="R198" s="256"/>
      <c r="S198" s="256"/>
    </row>
    <row r="199" spans="2:63" s="6" customFormat="1" ht="42" x14ac:dyDescent="0.3">
      <c r="B199" s="92" t="s">
        <v>23</v>
      </c>
      <c r="C199" s="255" t="s">
        <v>95</v>
      </c>
      <c r="D199" s="142" t="s">
        <v>75</v>
      </c>
      <c r="E199" s="173">
        <v>44</v>
      </c>
      <c r="F199" s="95"/>
      <c r="G199" s="95">
        <f t="shared" si="15"/>
        <v>0</v>
      </c>
      <c r="H199" s="256"/>
      <c r="I199" s="256"/>
      <c r="J199" s="256"/>
      <c r="K199" s="256"/>
      <c r="L199" s="256"/>
      <c r="M199" s="256"/>
      <c r="N199" s="256"/>
      <c r="O199" s="256"/>
      <c r="P199" s="256"/>
      <c r="Q199" s="256"/>
      <c r="R199" s="256"/>
      <c r="S199" s="256"/>
    </row>
    <row r="200" spans="2:63" s="2" customFormat="1" x14ac:dyDescent="0.3">
      <c r="B200" s="97"/>
      <c r="C200" s="98"/>
      <c r="D200" s="143"/>
      <c r="E200" s="172"/>
      <c r="F200" s="93"/>
      <c r="G200" s="99">
        <f t="shared" si="15"/>
        <v>0</v>
      </c>
      <c r="H200" s="256"/>
      <c r="I200" s="256"/>
      <c r="J200" s="256"/>
      <c r="K200" s="256"/>
      <c r="L200" s="256"/>
      <c r="M200" s="256"/>
      <c r="N200" s="256"/>
      <c r="O200" s="256"/>
      <c r="P200" s="256"/>
      <c r="Q200" s="256"/>
      <c r="R200" s="256"/>
      <c r="S200" s="256"/>
    </row>
    <row r="201" spans="2:63" s="2" customFormat="1" x14ac:dyDescent="0.3">
      <c r="B201" s="97"/>
      <c r="C201" s="97" t="s">
        <v>163</v>
      </c>
      <c r="D201" s="144"/>
      <c r="E201" s="172"/>
      <c r="F201" s="93"/>
      <c r="G201" s="100">
        <f>SUM(G198:G200)</f>
        <v>0</v>
      </c>
      <c r="H201" s="265"/>
      <c r="I201" s="265"/>
      <c r="J201" s="265"/>
      <c r="K201" s="265"/>
      <c r="L201" s="265"/>
      <c r="M201" s="265"/>
      <c r="N201" s="265"/>
      <c r="O201" s="265"/>
      <c r="P201" s="265"/>
      <c r="Q201" s="265"/>
      <c r="R201" s="265"/>
      <c r="S201" s="265"/>
    </row>
    <row r="202" spans="2:63" s="2" customFormat="1" x14ac:dyDescent="0.3">
      <c r="B202" s="19"/>
      <c r="C202" s="27"/>
      <c r="D202" s="139"/>
      <c r="E202" s="172"/>
      <c r="F202" s="29"/>
      <c r="G202" s="49"/>
      <c r="H202" s="256"/>
      <c r="I202" s="256"/>
      <c r="J202" s="256"/>
      <c r="K202" s="256"/>
      <c r="L202" s="256"/>
      <c r="M202" s="256"/>
      <c r="N202" s="256"/>
      <c r="O202" s="256"/>
      <c r="P202" s="256"/>
      <c r="Q202" s="256"/>
      <c r="R202" s="256"/>
      <c r="S202" s="256"/>
    </row>
    <row r="203" spans="2:63" s="7" customFormat="1" x14ac:dyDescent="0.3">
      <c r="B203" s="25">
        <v>3</v>
      </c>
      <c r="C203" s="25" t="s">
        <v>164</v>
      </c>
      <c r="D203" s="145"/>
      <c r="E203" s="170"/>
      <c r="F203" s="47"/>
      <c r="G203" s="52">
        <f t="shared" si="15"/>
        <v>0</v>
      </c>
      <c r="H203" s="277"/>
      <c r="I203" s="277"/>
      <c r="J203" s="277"/>
      <c r="K203" s="277"/>
      <c r="L203" s="277"/>
      <c r="M203" s="277"/>
      <c r="N203" s="277"/>
      <c r="O203" s="277"/>
      <c r="P203" s="277"/>
      <c r="Q203" s="277"/>
      <c r="R203" s="277"/>
      <c r="S203" s="277"/>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c r="AO203" s="114"/>
      <c r="AP203" s="114"/>
      <c r="AQ203" s="114"/>
      <c r="AR203" s="114"/>
      <c r="AS203" s="114"/>
      <c r="AT203" s="114"/>
      <c r="AU203" s="114"/>
      <c r="AV203" s="114"/>
      <c r="AW203" s="114"/>
      <c r="AX203" s="114"/>
      <c r="AY203" s="114"/>
      <c r="AZ203" s="114"/>
      <c r="BA203" s="114"/>
      <c r="BB203" s="114"/>
      <c r="BC203" s="114"/>
      <c r="BD203" s="114"/>
      <c r="BE203" s="114"/>
      <c r="BF203" s="114"/>
      <c r="BG203" s="114"/>
      <c r="BH203" s="114"/>
      <c r="BI203" s="114"/>
      <c r="BJ203" s="114"/>
      <c r="BK203" s="114"/>
    </row>
    <row r="204" spans="2:63" s="2" customFormat="1" ht="110.4" x14ac:dyDescent="0.3">
      <c r="B204" s="19" t="s">
        <v>18</v>
      </c>
      <c r="C204" s="27" t="s">
        <v>359</v>
      </c>
      <c r="D204" s="139" t="s">
        <v>48</v>
      </c>
      <c r="E204" s="163">
        <v>4.5</v>
      </c>
      <c r="F204" s="28"/>
      <c r="G204" s="49">
        <f t="shared" si="15"/>
        <v>0</v>
      </c>
      <c r="H204" s="256"/>
      <c r="I204" s="256"/>
      <c r="J204" s="256"/>
      <c r="K204" s="256"/>
      <c r="L204" s="256"/>
      <c r="M204" s="256"/>
      <c r="N204" s="256"/>
      <c r="O204" s="256"/>
      <c r="P204" s="256"/>
      <c r="Q204" s="256"/>
      <c r="R204" s="256"/>
      <c r="S204" s="256"/>
    </row>
    <row r="205" spans="2:63" s="2" customFormat="1" x14ac:dyDescent="0.3">
      <c r="B205" s="19"/>
      <c r="C205" s="27"/>
      <c r="D205" s="139"/>
      <c r="E205" s="163"/>
      <c r="F205" s="28"/>
      <c r="G205" s="49"/>
      <c r="H205" s="256"/>
      <c r="I205" s="256"/>
      <c r="J205" s="256"/>
      <c r="K205" s="256"/>
      <c r="L205" s="256"/>
      <c r="M205" s="256"/>
      <c r="N205" s="256"/>
      <c r="O205" s="256"/>
      <c r="P205" s="256"/>
      <c r="Q205" s="256"/>
      <c r="R205" s="256"/>
      <c r="S205" s="256"/>
    </row>
    <row r="206" spans="2:63" s="2" customFormat="1" x14ac:dyDescent="0.3">
      <c r="B206" s="19"/>
      <c r="C206" s="19" t="s">
        <v>166</v>
      </c>
      <c r="D206" s="140"/>
      <c r="E206" s="172"/>
      <c r="F206" s="29"/>
      <c r="G206" s="50">
        <f>SUM(G204:G205)</f>
        <v>0</v>
      </c>
      <c r="H206" s="265"/>
      <c r="I206" s="265"/>
      <c r="J206" s="265"/>
      <c r="K206" s="265"/>
      <c r="L206" s="265"/>
      <c r="M206" s="265"/>
      <c r="N206" s="265"/>
      <c r="O206" s="265"/>
      <c r="P206" s="265"/>
      <c r="Q206" s="265"/>
      <c r="R206" s="265"/>
      <c r="S206" s="265"/>
    </row>
    <row r="207" spans="2:63" s="2" customFormat="1" x14ac:dyDescent="0.3">
      <c r="B207" s="19"/>
      <c r="C207" s="19"/>
      <c r="D207" s="139"/>
      <c r="E207" s="172"/>
      <c r="F207" s="29"/>
      <c r="G207" s="29"/>
      <c r="H207" s="270"/>
      <c r="I207" s="270"/>
      <c r="J207" s="270"/>
      <c r="K207" s="270"/>
      <c r="L207" s="270"/>
      <c r="M207" s="270"/>
      <c r="N207" s="270"/>
      <c r="O207" s="270"/>
      <c r="P207" s="270"/>
      <c r="Q207" s="270"/>
      <c r="R207" s="270"/>
      <c r="S207" s="270"/>
    </row>
    <row r="208" spans="2:63" s="7" customFormat="1" x14ac:dyDescent="0.3">
      <c r="B208" s="25">
        <v>4</v>
      </c>
      <c r="C208" s="25" t="s">
        <v>167</v>
      </c>
      <c r="D208" s="145"/>
      <c r="E208" s="170"/>
      <c r="F208" s="47"/>
      <c r="G208" s="47"/>
      <c r="H208" s="276"/>
      <c r="I208" s="276"/>
      <c r="J208" s="276"/>
      <c r="K208" s="276"/>
      <c r="L208" s="276"/>
      <c r="M208" s="276"/>
      <c r="N208" s="276"/>
      <c r="O208" s="276"/>
      <c r="P208" s="276"/>
      <c r="Q208" s="276"/>
      <c r="R208" s="276"/>
      <c r="S208" s="276"/>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c r="AO208" s="114"/>
      <c r="AP208" s="114"/>
      <c r="AQ208" s="114"/>
      <c r="AR208" s="114"/>
      <c r="AS208" s="114"/>
      <c r="AT208" s="114"/>
      <c r="AU208" s="114"/>
      <c r="AV208" s="114"/>
      <c r="AW208" s="114"/>
      <c r="AX208" s="114"/>
      <c r="AY208" s="114"/>
      <c r="AZ208" s="114"/>
      <c r="BA208" s="114"/>
      <c r="BB208" s="114"/>
      <c r="BC208" s="114"/>
      <c r="BD208" s="114"/>
      <c r="BE208" s="114"/>
      <c r="BF208" s="114"/>
      <c r="BG208" s="114"/>
      <c r="BH208" s="114"/>
      <c r="BI208" s="114"/>
      <c r="BJ208" s="114"/>
      <c r="BK208" s="114"/>
    </row>
    <row r="209" spans="2:19" s="2" customFormat="1" ht="207" x14ac:dyDescent="0.3">
      <c r="B209" s="20"/>
      <c r="C209" s="20" t="s">
        <v>357</v>
      </c>
      <c r="D209" s="138"/>
      <c r="E209" s="171"/>
      <c r="F209" s="21"/>
      <c r="G209" s="21"/>
      <c r="H209" s="270"/>
      <c r="I209" s="270"/>
      <c r="J209" s="270"/>
      <c r="K209" s="270"/>
      <c r="L209" s="270"/>
      <c r="M209" s="270"/>
      <c r="N209" s="270"/>
      <c r="O209" s="270"/>
      <c r="P209" s="270"/>
      <c r="Q209" s="270"/>
      <c r="R209" s="270"/>
      <c r="S209" s="270"/>
    </row>
    <row r="210" spans="2:19" x14ac:dyDescent="0.3">
      <c r="B210" s="22" t="s">
        <v>18</v>
      </c>
      <c r="C210" s="22" t="s">
        <v>169</v>
      </c>
      <c r="D210" s="128" t="s">
        <v>131</v>
      </c>
      <c r="E210" s="162">
        <v>16</v>
      </c>
      <c r="F210" s="23"/>
      <c r="G210" s="23">
        <f>F210*E210</f>
        <v>0</v>
      </c>
      <c r="H210" s="44"/>
      <c r="I210" s="44"/>
      <c r="J210" s="44"/>
      <c r="K210" s="44"/>
      <c r="L210" s="44"/>
      <c r="M210" s="44"/>
      <c r="N210" s="44"/>
      <c r="O210" s="44"/>
      <c r="P210" s="44"/>
      <c r="Q210" s="44"/>
      <c r="R210" s="44"/>
      <c r="S210" s="44"/>
    </row>
    <row r="211" spans="2:19" ht="27.6" x14ac:dyDescent="0.3">
      <c r="B211" s="22" t="s">
        <v>21</v>
      </c>
      <c r="C211" s="22" t="s">
        <v>170</v>
      </c>
      <c r="D211" s="128" t="s">
        <v>131</v>
      </c>
      <c r="E211" s="162">
        <v>1</v>
      </c>
      <c r="F211" s="23"/>
      <c r="G211" s="23">
        <f>F211*E211</f>
        <v>0</v>
      </c>
      <c r="H211" s="44"/>
      <c r="I211" s="44"/>
      <c r="J211" s="44"/>
      <c r="K211" s="44"/>
      <c r="L211" s="44"/>
      <c r="M211" s="44"/>
      <c r="N211" s="44"/>
      <c r="O211" s="44"/>
      <c r="P211" s="44"/>
      <c r="Q211" s="44"/>
      <c r="R211" s="44"/>
      <c r="S211" s="44"/>
    </row>
    <row r="212" spans="2:19" x14ac:dyDescent="0.3">
      <c r="B212" s="22" t="s">
        <v>23</v>
      </c>
      <c r="C212" s="22" t="s">
        <v>171</v>
      </c>
      <c r="D212" s="128" t="s">
        <v>9</v>
      </c>
      <c r="E212" s="162">
        <v>1</v>
      </c>
      <c r="F212" s="23"/>
      <c r="G212" s="23">
        <f>F212*E212</f>
        <v>0</v>
      </c>
      <c r="H212" s="44"/>
      <c r="I212" s="44"/>
      <c r="J212" s="44"/>
      <c r="K212" s="44"/>
      <c r="L212" s="44"/>
      <c r="M212" s="44"/>
      <c r="N212" s="44"/>
      <c r="O212" s="44"/>
      <c r="P212" s="44"/>
      <c r="Q212" s="44"/>
      <c r="R212" s="44"/>
      <c r="S212" s="44"/>
    </row>
    <row r="213" spans="2:19" s="2" customFormat="1" x14ac:dyDescent="0.3">
      <c r="B213" s="20"/>
      <c r="C213" s="20"/>
      <c r="D213" s="138"/>
      <c r="E213" s="171"/>
      <c r="F213" s="21"/>
      <c r="G213" s="21"/>
      <c r="H213" s="270"/>
      <c r="I213" s="270"/>
      <c r="J213" s="270"/>
      <c r="K213" s="270"/>
      <c r="L213" s="270"/>
      <c r="M213" s="270"/>
      <c r="N213" s="270"/>
      <c r="O213" s="270"/>
      <c r="P213" s="270"/>
      <c r="Q213" s="270"/>
      <c r="R213" s="270"/>
      <c r="S213" s="270"/>
    </row>
    <row r="214" spans="2:19" ht="82.8" x14ac:dyDescent="0.3">
      <c r="B214" s="22"/>
      <c r="C214" s="22" t="s">
        <v>358</v>
      </c>
      <c r="D214" s="128"/>
      <c r="E214" s="162"/>
      <c r="F214" s="23"/>
      <c r="G214" s="23"/>
      <c r="H214" s="44"/>
      <c r="I214" s="44"/>
      <c r="J214" s="44"/>
      <c r="K214" s="44"/>
      <c r="L214" s="44"/>
      <c r="M214" s="44"/>
      <c r="N214" s="44"/>
      <c r="O214" s="44"/>
      <c r="P214" s="44"/>
      <c r="Q214" s="44"/>
      <c r="R214" s="44"/>
      <c r="S214" s="44"/>
    </row>
    <row r="215" spans="2:19" x14ac:dyDescent="0.3">
      <c r="B215" s="22" t="s">
        <v>25</v>
      </c>
      <c r="C215" s="22" t="s">
        <v>360</v>
      </c>
      <c r="D215" s="128" t="s">
        <v>9</v>
      </c>
      <c r="E215" s="162">
        <v>2</v>
      </c>
      <c r="F215" s="23"/>
      <c r="G215" s="23">
        <f>F215*E215</f>
        <v>0</v>
      </c>
      <c r="H215" s="44"/>
      <c r="I215" s="44"/>
      <c r="J215" s="44"/>
      <c r="K215" s="44"/>
      <c r="L215" s="44"/>
      <c r="M215" s="44"/>
      <c r="N215" s="44"/>
      <c r="O215" s="44"/>
      <c r="P215" s="44"/>
      <c r="Q215" s="44"/>
      <c r="R215" s="44"/>
      <c r="S215" s="44"/>
    </row>
    <row r="216" spans="2:19" x14ac:dyDescent="0.3">
      <c r="B216" s="22" t="s">
        <v>27</v>
      </c>
      <c r="C216" s="22" t="s">
        <v>173</v>
      </c>
      <c r="D216" s="128" t="s">
        <v>9</v>
      </c>
      <c r="E216" s="162">
        <v>14</v>
      </c>
      <c r="F216" s="23"/>
      <c r="G216" s="23">
        <f>F216*E216</f>
        <v>0</v>
      </c>
      <c r="H216" s="44"/>
      <c r="I216" s="44"/>
      <c r="J216" s="44"/>
      <c r="K216" s="44"/>
      <c r="L216" s="44"/>
      <c r="M216" s="44"/>
      <c r="N216" s="44"/>
      <c r="O216" s="44"/>
      <c r="P216" s="44"/>
      <c r="Q216" s="44"/>
      <c r="R216" s="44"/>
      <c r="S216" s="44"/>
    </row>
    <row r="217" spans="2:19" x14ac:dyDescent="0.3">
      <c r="B217" s="22" t="s">
        <v>30</v>
      </c>
      <c r="C217" s="22" t="s">
        <v>174</v>
      </c>
      <c r="D217" s="128" t="s">
        <v>9</v>
      </c>
      <c r="E217" s="162">
        <v>1</v>
      </c>
      <c r="F217" s="23"/>
      <c r="G217" s="23">
        <f>F217*E217</f>
        <v>0</v>
      </c>
      <c r="H217" s="44"/>
      <c r="I217" s="44"/>
      <c r="J217" s="44"/>
      <c r="K217" s="44"/>
      <c r="L217" s="44"/>
      <c r="M217" s="44"/>
      <c r="N217" s="44"/>
      <c r="O217" s="44"/>
      <c r="P217" s="44"/>
      <c r="Q217" s="44"/>
      <c r="R217" s="44"/>
      <c r="S217" s="44"/>
    </row>
    <row r="218" spans="2:19" x14ac:dyDescent="0.3">
      <c r="B218" s="27"/>
      <c r="C218" s="27"/>
      <c r="D218" s="130"/>
      <c r="E218" s="163"/>
      <c r="F218" s="28"/>
      <c r="G218" s="28"/>
      <c r="H218" s="44"/>
      <c r="I218" s="44"/>
      <c r="J218" s="44"/>
      <c r="K218" s="44"/>
      <c r="L218" s="44"/>
      <c r="M218" s="44"/>
      <c r="N218" s="44"/>
      <c r="O218" s="44"/>
      <c r="P218" s="44"/>
      <c r="Q218" s="44"/>
      <c r="R218" s="44"/>
      <c r="S218" s="44"/>
    </row>
    <row r="219" spans="2:19" s="2" customFormat="1" x14ac:dyDescent="0.3">
      <c r="B219" s="19"/>
      <c r="C219" s="19" t="s">
        <v>175</v>
      </c>
      <c r="D219" s="140"/>
      <c r="E219" s="172"/>
      <c r="F219" s="29"/>
      <c r="G219" s="29">
        <f>SUM(G210:G218)</f>
        <v>0</v>
      </c>
      <c r="H219" s="270"/>
      <c r="I219" s="270"/>
      <c r="J219" s="270"/>
      <c r="K219" s="270"/>
      <c r="L219" s="270"/>
      <c r="M219" s="270"/>
      <c r="N219" s="270"/>
      <c r="O219" s="270"/>
      <c r="P219" s="270"/>
      <c r="Q219" s="270"/>
      <c r="R219" s="270"/>
      <c r="S219" s="270"/>
    </row>
    <row r="220" spans="2:19" s="2" customFormat="1" x14ac:dyDescent="0.3">
      <c r="B220" s="19"/>
      <c r="C220" s="19"/>
      <c r="D220" s="139"/>
      <c r="E220" s="172"/>
      <c r="F220" s="29"/>
      <c r="G220" s="29"/>
      <c r="H220" s="270"/>
      <c r="I220" s="270"/>
      <c r="J220" s="270"/>
      <c r="K220" s="270"/>
      <c r="L220" s="270"/>
      <c r="M220" s="270"/>
      <c r="N220" s="270"/>
      <c r="O220" s="270"/>
      <c r="P220" s="270"/>
      <c r="Q220" s="270"/>
      <c r="R220" s="270"/>
      <c r="S220" s="270"/>
    </row>
    <row r="221" spans="2:19" x14ac:dyDescent="0.3">
      <c r="B221" s="30">
        <v>5</v>
      </c>
      <c r="C221" s="25" t="s">
        <v>138</v>
      </c>
      <c r="D221" s="129"/>
      <c r="E221" s="157"/>
      <c r="F221" s="26"/>
      <c r="G221" s="26"/>
      <c r="H221" s="271"/>
      <c r="I221" s="271"/>
      <c r="J221" s="271"/>
      <c r="K221" s="271"/>
      <c r="L221" s="271"/>
      <c r="M221" s="271"/>
      <c r="N221" s="271"/>
      <c r="O221" s="271"/>
      <c r="P221" s="271"/>
      <c r="Q221" s="271"/>
      <c r="R221" s="271"/>
      <c r="S221" s="271"/>
    </row>
    <row r="222" spans="2:19" x14ac:dyDescent="0.3">
      <c r="B222" s="27"/>
      <c r="C222" s="27"/>
      <c r="D222" s="130"/>
      <c r="E222" s="163"/>
      <c r="F222" s="28"/>
      <c r="G222" s="28"/>
      <c r="H222" s="44"/>
      <c r="I222" s="44"/>
      <c r="J222" s="44"/>
      <c r="K222" s="44"/>
      <c r="L222" s="44"/>
      <c r="M222" s="44"/>
      <c r="N222" s="44"/>
      <c r="O222" s="44"/>
      <c r="P222" s="44"/>
      <c r="Q222" s="44"/>
      <c r="R222" s="44"/>
      <c r="S222" s="44"/>
    </row>
    <row r="223" spans="2:19" x14ac:dyDescent="0.3">
      <c r="B223" s="22" t="s">
        <v>18</v>
      </c>
      <c r="C223" s="22" t="s">
        <v>176</v>
      </c>
      <c r="D223" s="128" t="s">
        <v>9</v>
      </c>
      <c r="E223" s="162">
        <v>7</v>
      </c>
      <c r="F223" s="23"/>
      <c r="G223" s="23">
        <f t="shared" ref="G223:G286" si="16">F223*E223</f>
        <v>0</v>
      </c>
      <c r="H223" s="44"/>
      <c r="I223" s="44"/>
      <c r="J223" s="44"/>
      <c r="K223" s="44"/>
      <c r="L223" s="44"/>
      <c r="M223" s="44"/>
      <c r="N223" s="44"/>
      <c r="O223" s="44"/>
      <c r="P223" s="44"/>
      <c r="Q223" s="44"/>
      <c r="R223" s="44"/>
      <c r="S223" s="44"/>
    </row>
    <row r="224" spans="2:19" x14ac:dyDescent="0.3">
      <c r="B224" s="27"/>
      <c r="C224" s="27"/>
      <c r="D224" s="130"/>
      <c r="E224" s="163"/>
      <c r="F224" s="28"/>
      <c r="G224" s="28"/>
      <c r="H224" s="44"/>
      <c r="I224" s="44"/>
      <c r="J224" s="44"/>
      <c r="K224" s="44"/>
      <c r="L224" s="44"/>
      <c r="M224" s="44"/>
      <c r="N224" s="44"/>
      <c r="O224" s="44"/>
      <c r="P224" s="44"/>
      <c r="Q224" s="44"/>
      <c r="R224" s="44"/>
      <c r="S224" s="44"/>
    </row>
    <row r="225" spans="2:63" s="2" customFormat="1" x14ac:dyDescent="0.3">
      <c r="B225" s="19"/>
      <c r="C225" s="19" t="s">
        <v>177</v>
      </c>
      <c r="D225" s="140"/>
      <c r="E225" s="172"/>
      <c r="F225" s="29"/>
      <c r="G225" s="29">
        <f>SUM(G223:G224)</f>
        <v>0</v>
      </c>
      <c r="H225" s="270"/>
      <c r="I225" s="270"/>
      <c r="J225" s="270"/>
      <c r="K225" s="270"/>
      <c r="L225" s="270"/>
      <c r="M225" s="270"/>
      <c r="N225" s="270"/>
      <c r="O225" s="270"/>
      <c r="P225" s="270"/>
      <c r="Q225" s="270"/>
      <c r="R225" s="270"/>
      <c r="S225" s="270"/>
    </row>
    <row r="226" spans="2:63" s="2" customFormat="1" x14ac:dyDescent="0.3">
      <c r="B226" s="19"/>
      <c r="C226" s="19"/>
      <c r="D226" s="139"/>
      <c r="E226" s="172"/>
      <c r="F226" s="29"/>
      <c r="G226" s="28"/>
      <c r="H226" s="44"/>
      <c r="I226" s="44"/>
      <c r="J226" s="44"/>
      <c r="K226" s="44"/>
      <c r="L226" s="44"/>
      <c r="M226" s="44"/>
      <c r="N226" s="44"/>
      <c r="O226" s="44"/>
      <c r="P226" s="44"/>
      <c r="Q226" s="44"/>
      <c r="R226" s="44"/>
      <c r="S226" s="44"/>
    </row>
    <row r="227" spans="2:63" s="7" customFormat="1" x14ac:dyDescent="0.3">
      <c r="B227" s="25">
        <v>6</v>
      </c>
      <c r="C227" s="25" t="s">
        <v>178</v>
      </c>
      <c r="D227" s="145"/>
      <c r="E227" s="170"/>
      <c r="F227" s="47"/>
      <c r="G227" s="26"/>
      <c r="H227" s="271"/>
      <c r="I227" s="271"/>
      <c r="J227" s="271"/>
      <c r="K227" s="271"/>
      <c r="L227" s="271"/>
      <c r="M227" s="271"/>
      <c r="N227" s="271"/>
      <c r="O227" s="271"/>
      <c r="P227" s="271"/>
      <c r="Q227" s="271"/>
      <c r="R227" s="271"/>
      <c r="S227" s="271"/>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c r="AO227" s="114"/>
      <c r="AP227" s="114"/>
      <c r="AQ227" s="114"/>
      <c r="AR227" s="114"/>
      <c r="AS227" s="114"/>
      <c r="AT227" s="114"/>
      <c r="AU227" s="114"/>
      <c r="AV227" s="114"/>
      <c r="AW227" s="114"/>
      <c r="AX227" s="114"/>
      <c r="AY227" s="114"/>
      <c r="AZ227" s="114"/>
      <c r="BA227" s="114"/>
      <c r="BB227" s="114"/>
      <c r="BC227" s="114"/>
      <c r="BD227" s="114"/>
      <c r="BE227" s="114"/>
      <c r="BF227" s="114"/>
      <c r="BG227" s="114"/>
      <c r="BH227" s="114"/>
      <c r="BI227" s="114"/>
      <c r="BJ227" s="114"/>
      <c r="BK227" s="114"/>
    </row>
    <row r="228" spans="2:63" s="2" customFormat="1" ht="27.6" x14ac:dyDescent="0.3">
      <c r="B228" s="20" t="s">
        <v>18</v>
      </c>
      <c r="C228" s="22" t="s">
        <v>179</v>
      </c>
      <c r="D228" s="138" t="s">
        <v>58</v>
      </c>
      <c r="E228" s="162">
        <v>168</v>
      </c>
      <c r="F228" s="21"/>
      <c r="G228" s="23">
        <f t="shared" si="16"/>
        <v>0</v>
      </c>
      <c r="H228" s="44"/>
      <c r="I228" s="44"/>
      <c r="J228" s="44"/>
      <c r="K228" s="44"/>
      <c r="L228" s="44"/>
      <c r="M228" s="44"/>
      <c r="N228" s="44"/>
      <c r="O228" s="44"/>
      <c r="P228" s="44"/>
      <c r="Q228" s="44"/>
      <c r="R228" s="44"/>
      <c r="S228" s="44"/>
    </row>
    <row r="229" spans="2:63" s="2" customFormat="1" ht="27.6" x14ac:dyDescent="0.3">
      <c r="B229" s="20" t="s">
        <v>21</v>
      </c>
      <c r="C229" s="22" t="s">
        <v>180</v>
      </c>
      <c r="D229" s="138" t="s">
        <v>58</v>
      </c>
      <c r="E229" s="162">
        <v>99</v>
      </c>
      <c r="F229" s="21"/>
      <c r="G229" s="23">
        <f t="shared" si="16"/>
        <v>0</v>
      </c>
      <c r="H229" s="44"/>
      <c r="I229" s="44"/>
      <c r="J229" s="44"/>
      <c r="K229" s="44"/>
      <c r="L229" s="44"/>
      <c r="M229" s="44"/>
      <c r="N229" s="44"/>
      <c r="O229" s="44"/>
      <c r="P229" s="44"/>
      <c r="Q229" s="44"/>
      <c r="R229" s="44"/>
      <c r="S229" s="44"/>
    </row>
    <row r="230" spans="2:63" s="2" customFormat="1" ht="27.6" x14ac:dyDescent="0.3">
      <c r="B230" s="20" t="s">
        <v>23</v>
      </c>
      <c r="C230" s="91" t="s">
        <v>353</v>
      </c>
      <c r="D230" s="138" t="s">
        <v>58</v>
      </c>
      <c r="E230" s="162">
        <v>130</v>
      </c>
      <c r="F230" s="21"/>
      <c r="G230" s="23">
        <f t="shared" si="16"/>
        <v>0</v>
      </c>
      <c r="H230" s="44"/>
      <c r="I230" s="44"/>
      <c r="J230" s="44"/>
      <c r="K230" s="44"/>
      <c r="L230" s="44"/>
      <c r="M230" s="44"/>
      <c r="N230" s="44"/>
      <c r="O230" s="44"/>
      <c r="P230" s="44"/>
      <c r="Q230" s="44"/>
      <c r="R230" s="44"/>
      <c r="S230" s="44"/>
    </row>
    <row r="231" spans="2:63" s="2" customFormat="1" x14ac:dyDescent="0.3">
      <c r="B231" s="20" t="s">
        <v>25</v>
      </c>
      <c r="C231" s="22" t="s">
        <v>182</v>
      </c>
      <c r="D231" s="138" t="s">
        <v>58</v>
      </c>
      <c r="E231" s="162">
        <v>115</v>
      </c>
      <c r="F231" s="21"/>
      <c r="G231" s="23">
        <f t="shared" si="16"/>
        <v>0</v>
      </c>
      <c r="H231" s="44"/>
      <c r="I231" s="44"/>
      <c r="J231" s="44"/>
      <c r="K231" s="44"/>
      <c r="L231" s="44"/>
      <c r="M231" s="44"/>
      <c r="N231" s="44"/>
      <c r="O231" s="44"/>
      <c r="P231" s="44"/>
      <c r="Q231" s="44"/>
      <c r="R231" s="44"/>
      <c r="S231" s="44"/>
    </row>
    <row r="232" spans="2:63" s="2" customFormat="1" ht="41.4" x14ac:dyDescent="0.3">
      <c r="B232" s="20" t="s">
        <v>27</v>
      </c>
      <c r="C232" s="22" t="s">
        <v>361</v>
      </c>
      <c r="D232" s="138" t="s">
        <v>58</v>
      </c>
      <c r="E232" s="162">
        <v>45</v>
      </c>
      <c r="F232" s="21"/>
      <c r="G232" s="23">
        <f t="shared" si="16"/>
        <v>0</v>
      </c>
      <c r="H232" s="44"/>
      <c r="I232" s="44"/>
      <c r="J232" s="44"/>
      <c r="K232" s="44"/>
      <c r="L232" s="44"/>
      <c r="M232" s="44"/>
      <c r="N232" s="44"/>
      <c r="O232" s="44"/>
      <c r="P232" s="44"/>
      <c r="Q232" s="44"/>
      <c r="R232" s="44"/>
      <c r="S232" s="44"/>
    </row>
    <row r="233" spans="2:63" s="2" customFormat="1" x14ac:dyDescent="0.3">
      <c r="B233" s="19"/>
      <c r="C233" s="27"/>
      <c r="D233" s="139"/>
      <c r="E233" s="172"/>
      <c r="F233" s="29"/>
      <c r="G233" s="28"/>
      <c r="H233" s="44"/>
      <c r="I233" s="44"/>
      <c r="J233" s="44"/>
      <c r="K233" s="44"/>
      <c r="L233" s="44"/>
      <c r="M233" s="44"/>
      <c r="N233" s="44"/>
      <c r="O233" s="44"/>
      <c r="P233" s="44"/>
      <c r="Q233" s="44"/>
      <c r="R233" s="44"/>
      <c r="S233" s="44"/>
    </row>
    <row r="234" spans="2:63" s="2" customFormat="1" x14ac:dyDescent="0.3">
      <c r="B234" s="19"/>
      <c r="C234" s="19" t="s">
        <v>184</v>
      </c>
      <c r="D234" s="140"/>
      <c r="E234" s="172"/>
      <c r="F234" s="29"/>
      <c r="G234" s="29">
        <f>SUM(G228:G233)</f>
        <v>0</v>
      </c>
      <c r="H234" s="270"/>
      <c r="I234" s="270"/>
      <c r="J234" s="270"/>
      <c r="K234" s="270"/>
      <c r="L234" s="270"/>
      <c r="M234" s="270"/>
      <c r="N234" s="270"/>
      <c r="O234" s="270"/>
      <c r="P234" s="270"/>
      <c r="Q234" s="270"/>
      <c r="R234" s="270"/>
      <c r="S234" s="270"/>
    </row>
    <row r="235" spans="2:63" s="2" customFormat="1" x14ac:dyDescent="0.3">
      <c r="B235" s="19"/>
      <c r="C235" s="27"/>
      <c r="D235" s="139"/>
      <c r="E235" s="172"/>
      <c r="F235" s="29"/>
      <c r="G235" s="28"/>
      <c r="H235" s="44"/>
      <c r="I235" s="44"/>
      <c r="J235" s="44"/>
      <c r="K235" s="44"/>
      <c r="L235" s="44"/>
      <c r="M235" s="44"/>
      <c r="N235" s="44"/>
      <c r="O235" s="44"/>
      <c r="P235" s="44"/>
      <c r="Q235" s="44"/>
      <c r="R235" s="44"/>
      <c r="S235" s="44"/>
    </row>
    <row r="236" spans="2:63" s="7" customFormat="1" x14ac:dyDescent="0.3">
      <c r="B236" s="25">
        <v>7</v>
      </c>
      <c r="C236" s="25" t="s">
        <v>185</v>
      </c>
      <c r="D236" s="146"/>
      <c r="E236" s="170"/>
      <c r="F236" s="47"/>
      <c r="G236" s="47"/>
      <c r="H236" s="276"/>
      <c r="I236" s="276"/>
      <c r="J236" s="276"/>
      <c r="K236" s="276"/>
      <c r="L236" s="276"/>
      <c r="M236" s="276"/>
      <c r="N236" s="276"/>
      <c r="O236" s="276"/>
      <c r="P236" s="276"/>
      <c r="Q236" s="276"/>
      <c r="R236" s="276"/>
      <c r="S236" s="276"/>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c r="AO236" s="114"/>
      <c r="AP236" s="114"/>
      <c r="AQ236" s="114"/>
      <c r="AR236" s="114"/>
      <c r="AS236" s="114"/>
      <c r="AT236" s="114"/>
      <c r="AU236" s="114"/>
      <c r="AV236" s="114"/>
      <c r="AW236" s="114"/>
      <c r="AX236" s="114"/>
      <c r="AY236" s="114"/>
      <c r="AZ236" s="114"/>
      <c r="BA236" s="114"/>
      <c r="BB236" s="114"/>
      <c r="BC236" s="114"/>
      <c r="BD236" s="114"/>
      <c r="BE236" s="114"/>
      <c r="BF236" s="114"/>
      <c r="BG236" s="114"/>
      <c r="BH236" s="114"/>
      <c r="BI236" s="114"/>
      <c r="BJ236" s="114"/>
      <c r="BK236" s="114"/>
    </row>
    <row r="237" spans="2:63" s="2" customFormat="1" x14ac:dyDescent="0.3">
      <c r="B237" s="19"/>
      <c r="C237" s="19" t="s">
        <v>362</v>
      </c>
      <c r="D237" s="139"/>
      <c r="E237" s="172"/>
      <c r="F237" s="29"/>
      <c r="G237" s="28"/>
      <c r="H237" s="44"/>
      <c r="I237" s="44"/>
      <c r="J237" s="44"/>
      <c r="K237" s="44"/>
      <c r="L237" s="44"/>
      <c r="M237" s="44"/>
      <c r="N237" s="44"/>
      <c r="O237" s="44"/>
      <c r="P237" s="44"/>
      <c r="Q237" s="44"/>
      <c r="R237" s="44"/>
      <c r="S237" s="44"/>
    </row>
    <row r="238" spans="2:63" s="2" customFormat="1" ht="82.8" x14ac:dyDescent="0.3">
      <c r="B238" s="20" t="s">
        <v>18</v>
      </c>
      <c r="C238" s="22" t="s">
        <v>363</v>
      </c>
      <c r="D238" s="138" t="s">
        <v>9</v>
      </c>
      <c r="E238" s="162">
        <v>2</v>
      </c>
      <c r="F238" s="21"/>
      <c r="G238" s="23">
        <f t="shared" si="16"/>
        <v>0</v>
      </c>
      <c r="H238" s="44"/>
      <c r="I238" s="44"/>
      <c r="J238" s="44"/>
      <c r="K238" s="44"/>
      <c r="L238" s="44"/>
      <c r="M238" s="44"/>
      <c r="N238" s="44"/>
      <c r="O238" s="44"/>
      <c r="P238" s="44"/>
      <c r="Q238" s="44"/>
      <c r="R238" s="44"/>
      <c r="S238" s="44"/>
    </row>
    <row r="239" spans="2:63" s="2" customFormat="1" ht="41.4" x14ac:dyDescent="0.3">
      <c r="B239" s="20" t="s">
        <v>21</v>
      </c>
      <c r="C239" s="22" t="s">
        <v>188</v>
      </c>
      <c r="D239" s="138" t="s">
        <v>9</v>
      </c>
      <c r="E239" s="162">
        <v>8</v>
      </c>
      <c r="F239" s="21"/>
      <c r="G239" s="23">
        <f t="shared" si="16"/>
        <v>0</v>
      </c>
      <c r="H239" s="44"/>
      <c r="I239" s="44"/>
      <c r="J239" s="44"/>
      <c r="K239" s="44"/>
      <c r="L239" s="44"/>
      <c r="M239" s="44"/>
      <c r="N239" s="44"/>
      <c r="O239" s="44"/>
      <c r="P239" s="44"/>
      <c r="Q239" s="44"/>
      <c r="R239" s="44"/>
      <c r="S239" s="44"/>
    </row>
    <row r="240" spans="2:63" s="2" customFormat="1" ht="27.6" x14ac:dyDescent="0.3">
      <c r="B240" s="20" t="s">
        <v>23</v>
      </c>
      <c r="C240" s="22" t="s">
        <v>189</v>
      </c>
      <c r="D240" s="138" t="s">
        <v>9</v>
      </c>
      <c r="E240" s="162">
        <v>1</v>
      </c>
      <c r="F240" s="21"/>
      <c r="G240" s="23">
        <f t="shared" si="16"/>
        <v>0</v>
      </c>
      <c r="H240" s="44"/>
      <c r="I240" s="44"/>
      <c r="J240" s="44"/>
      <c r="K240" s="44"/>
      <c r="L240" s="44"/>
      <c r="M240" s="44"/>
      <c r="N240" s="44"/>
      <c r="O240" s="44"/>
      <c r="P240" s="44"/>
      <c r="Q240" s="44"/>
      <c r="R240" s="44"/>
      <c r="S240" s="44"/>
    </row>
    <row r="241" spans="2:19" s="2" customFormat="1" x14ac:dyDescent="0.3">
      <c r="B241" s="20" t="s">
        <v>25</v>
      </c>
      <c r="C241" s="22" t="s">
        <v>190</v>
      </c>
      <c r="D241" s="138" t="s">
        <v>9</v>
      </c>
      <c r="E241" s="162">
        <v>8</v>
      </c>
      <c r="F241" s="21"/>
      <c r="G241" s="23">
        <f t="shared" si="16"/>
        <v>0</v>
      </c>
      <c r="H241" s="44"/>
      <c r="I241" s="44"/>
      <c r="J241" s="44"/>
      <c r="K241" s="44"/>
      <c r="L241" s="44"/>
      <c r="M241" s="44"/>
      <c r="N241" s="44"/>
      <c r="O241" s="44"/>
      <c r="P241" s="44"/>
      <c r="Q241" s="44"/>
      <c r="R241" s="44"/>
      <c r="S241" s="44"/>
    </row>
    <row r="242" spans="2:19" s="2" customFormat="1" ht="27.6" x14ac:dyDescent="0.3">
      <c r="B242" s="20" t="s">
        <v>27</v>
      </c>
      <c r="C242" s="22" t="s">
        <v>191</v>
      </c>
      <c r="D242" s="138" t="s">
        <v>9</v>
      </c>
      <c r="E242" s="162">
        <v>5</v>
      </c>
      <c r="F242" s="21"/>
      <c r="G242" s="23">
        <f t="shared" si="16"/>
        <v>0</v>
      </c>
      <c r="H242" s="44"/>
      <c r="I242" s="44"/>
      <c r="J242" s="44"/>
      <c r="K242" s="44"/>
      <c r="L242" s="44"/>
      <c r="M242" s="44"/>
      <c r="N242" s="44"/>
      <c r="O242" s="44"/>
      <c r="P242" s="44"/>
      <c r="Q242" s="44"/>
      <c r="R242" s="44"/>
      <c r="S242" s="44"/>
    </row>
    <row r="243" spans="2:19" s="2" customFormat="1" x14ac:dyDescent="0.3">
      <c r="B243" s="20" t="s">
        <v>30</v>
      </c>
      <c r="C243" s="22" t="s">
        <v>192</v>
      </c>
      <c r="D243" s="138" t="s">
        <v>9</v>
      </c>
      <c r="E243" s="162">
        <v>7</v>
      </c>
      <c r="F243" s="21"/>
      <c r="G243" s="23">
        <f t="shared" si="16"/>
        <v>0</v>
      </c>
      <c r="H243" s="44"/>
      <c r="I243" s="44"/>
      <c r="J243" s="44"/>
      <c r="K243" s="44"/>
      <c r="L243" s="44"/>
      <c r="M243" s="44"/>
      <c r="N243" s="44"/>
      <c r="O243" s="44"/>
      <c r="P243" s="44"/>
      <c r="Q243" s="44"/>
      <c r="R243" s="44"/>
      <c r="S243" s="44"/>
    </row>
    <row r="244" spans="2:19" s="2" customFormat="1" x14ac:dyDescent="0.3">
      <c r="B244" s="20" t="s">
        <v>33</v>
      </c>
      <c r="C244" s="22" t="s">
        <v>193</v>
      </c>
      <c r="D244" s="138" t="s">
        <v>9</v>
      </c>
      <c r="E244" s="162">
        <v>6</v>
      </c>
      <c r="F244" s="21"/>
      <c r="G244" s="23">
        <f t="shared" si="16"/>
        <v>0</v>
      </c>
      <c r="H244" s="44"/>
      <c r="I244" s="44"/>
      <c r="J244" s="44"/>
      <c r="K244" s="44"/>
      <c r="L244" s="44"/>
      <c r="M244" s="44"/>
      <c r="N244" s="44"/>
      <c r="O244" s="44"/>
      <c r="P244" s="44"/>
      <c r="Q244" s="44"/>
      <c r="R244" s="44"/>
      <c r="S244" s="44"/>
    </row>
    <row r="245" spans="2:19" s="2" customFormat="1" ht="27.6" x14ac:dyDescent="0.3">
      <c r="B245" s="20" t="s">
        <v>36</v>
      </c>
      <c r="C245" s="22" t="s">
        <v>194</v>
      </c>
      <c r="D245" s="138" t="s">
        <v>9</v>
      </c>
      <c r="E245" s="162">
        <v>11</v>
      </c>
      <c r="F245" s="21"/>
      <c r="G245" s="23">
        <f t="shared" si="16"/>
        <v>0</v>
      </c>
      <c r="H245" s="44"/>
      <c r="I245" s="44"/>
      <c r="J245" s="44"/>
      <c r="K245" s="44"/>
      <c r="L245" s="44"/>
      <c r="M245" s="44"/>
      <c r="N245" s="44"/>
      <c r="O245" s="44"/>
      <c r="P245" s="44"/>
      <c r="Q245" s="44"/>
      <c r="R245" s="44"/>
      <c r="S245" s="44"/>
    </row>
    <row r="246" spans="2:19" s="2" customFormat="1" x14ac:dyDescent="0.3">
      <c r="B246" s="20" t="s">
        <v>39</v>
      </c>
      <c r="C246" s="22"/>
      <c r="D246" s="138"/>
      <c r="E246" s="162"/>
      <c r="F246" s="21"/>
      <c r="G246" s="23"/>
      <c r="H246" s="44"/>
      <c r="I246" s="44"/>
      <c r="J246" s="44"/>
      <c r="K246" s="44"/>
      <c r="L246" s="44"/>
      <c r="M246" s="44"/>
      <c r="N246" s="44"/>
      <c r="O246" s="44"/>
      <c r="P246" s="44"/>
      <c r="Q246" s="44"/>
      <c r="R246" s="44"/>
      <c r="S246" s="44"/>
    </row>
    <row r="247" spans="2:19" s="2" customFormat="1" x14ac:dyDescent="0.3">
      <c r="B247" s="20" t="s">
        <v>62</v>
      </c>
      <c r="C247" s="20" t="s">
        <v>195</v>
      </c>
      <c r="D247" s="138"/>
      <c r="E247" s="162"/>
      <c r="F247" s="21"/>
      <c r="G247" s="23"/>
      <c r="H247" s="44"/>
      <c r="I247" s="44"/>
      <c r="J247" s="44"/>
      <c r="K247" s="44"/>
      <c r="L247" s="44"/>
      <c r="M247" s="44"/>
      <c r="N247" s="44"/>
      <c r="O247" s="44"/>
      <c r="P247" s="44"/>
      <c r="Q247" s="44"/>
      <c r="R247" s="44"/>
      <c r="S247" s="44"/>
    </row>
    <row r="248" spans="2:19" s="2" customFormat="1" x14ac:dyDescent="0.3">
      <c r="B248" s="20" t="s">
        <v>66</v>
      </c>
      <c r="C248" s="20" t="s">
        <v>196</v>
      </c>
      <c r="D248" s="138"/>
      <c r="E248" s="162"/>
      <c r="F248" s="21"/>
      <c r="G248" s="23"/>
      <c r="H248" s="44"/>
      <c r="I248" s="44"/>
      <c r="J248" s="44"/>
      <c r="K248" s="44"/>
      <c r="L248" s="44"/>
      <c r="M248" s="44"/>
      <c r="N248" s="44"/>
      <c r="O248" s="44"/>
      <c r="P248" s="44"/>
      <c r="Q248" s="44"/>
      <c r="R248" s="44"/>
      <c r="S248" s="44"/>
    </row>
    <row r="249" spans="2:19" s="2" customFormat="1" x14ac:dyDescent="0.3">
      <c r="B249" s="20" t="s">
        <v>68</v>
      </c>
      <c r="C249" s="22" t="s">
        <v>197</v>
      </c>
      <c r="D249" s="138" t="s">
        <v>75</v>
      </c>
      <c r="E249" s="162">
        <v>45</v>
      </c>
      <c r="F249" s="21"/>
      <c r="G249" s="23">
        <f t="shared" si="16"/>
        <v>0</v>
      </c>
      <c r="H249" s="44"/>
      <c r="I249" s="44"/>
      <c r="J249" s="44"/>
      <c r="K249" s="44"/>
      <c r="L249" s="44"/>
      <c r="M249" s="44"/>
      <c r="N249" s="44"/>
      <c r="O249" s="44"/>
      <c r="P249" s="44"/>
      <c r="Q249" s="44"/>
      <c r="R249" s="44"/>
      <c r="S249" s="44"/>
    </row>
    <row r="250" spans="2:19" s="2" customFormat="1" x14ac:dyDescent="0.3">
      <c r="B250" s="20" t="s">
        <v>70</v>
      </c>
      <c r="C250" s="22" t="s">
        <v>198</v>
      </c>
      <c r="D250" s="138" t="s">
        <v>9</v>
      </c>
      <c r="E250" s="162">
        <v>16</v>
      </c>
      <c r="F250" s="21"/>
      <c r="G250" s="23">
        <f>F250*E250</f>
        <v>0</v>
      </c>
      <c r="H250" s="44"/>
      <c r="I250" s="44"/>
      <c r="J250" s="44"/>
      <c r="K250" s="44"/>
      <c r="L250" s="44"/>
      <c r="M250" s="44"/>
      <c r="N250" s="44"/>
      <c r="O250" s="44"/>
      <c r="P250" s="44"/>
      <c r="Q250" s="44"/>
      <c r="R250" s="44"/>
      <c r="S250" s="44"/>
    </row>
    <row r="251" spans="2:19" s="2" customFormat="1" x14ac:dyDescent="0.3">
      <c r="B251" s="20" t="s">
        <v>199</v>
      </c>
      <c r="C251" s="22" t="s">
        <v>200</v>
      </c>
      <c r="D251" s="138" t="s">
        <v>9</v>
      </c>
      <c r="E251" s="162">
        <v>25</v>
      </c>
      <c r="F251" s="21"/>
      <c r="G251" s="23">
        <f>F251*E251</f>
        <v>0</v>
      </c>
      <c r="H251" s="44"/>
      <c r="I251" s="44"/>
      <c r="J251" s="44"/>
      <c r="K251" s="44"/>
      <c r="L251" s="44"/>
      <c r="M251" s="44"/>
      <c r="N251" s="44"/>
      <c r="O251" s="44"/>
      <c r="P251" s="44"/>
      <c r="Q251" s="44"/>
      <c r="R251" s="44"/>
      <c r="S251" s="44"/>
    </row>
    <row r="252" spans="2:19" s="2" customFormat="1" x14ac:dyDescent="0.3">
      <c r="B252" s="20" t="s">
        <v>201</v>
      </c>
      <c r="C252" s="22" t="s">
        <v>202</v>
      </c>
      <c r="D252" s="138" t="s">
        <v>9</v>
      </c>
      <c r="E252" s="162">
        <v>16</v>
      </c>
      <c r="F252" s="21"/>
      <c r="G252" s="23">
        <f t="shared" si="16"/>
        <v>0</v>
      </c>
      <c r="H252" s="44"/>
      <c r="I252" s="44"/>
      <c r="J252" s="44"/>
      <c r="K252" s="44"/>
      <c r="L252" s="44"/>
      <c r="M252" s="44"/>
      <c r="N252" s="44"/>
      <c r="O252" s="44"/>
      <c r="P252" s="44"/>
      <c r="Q252" s="44"/>
      <c r="R252" s="44"/>
      <c r="S252" s="44"/>
    </row>
    <row r="253" spans="2:19" s="2" customFormat="1" x14ac:dyDescent="0.3">
      <c r="B253" s="20" t="s">
        <v>203</v>
      </c>
      <c r="C253" s="22" t="s">
        <v>204</v>
      </c>
      <c r="D253" s="138" t="s">
        <v>9</v>
      </c>
      <c r="E253" s="162">
        <v>32</v>
      </c>
      <c r="F253" s="21"/>
      <c r="G253" s="23">
        <f t="shared" si="16"/>
        <v>0</v>
      </c>
      <c r="H253" s="44"/>
      <c r="I253" s="44"/>
      <c r="J253" s="44"/>
      <c r="K253" s="44"/>
      <c r="L253" s="44"/>
      <c r="M253" s="44"/>
      <c r="N253" s="44"/>
      <c r="O253" s="44"/>
      <c r="P253" s="44"/>
      <c r="Q253" s="44"/>
      <c r="R253" s="44"/>
      <c r="S253" s="44"/>
    </row>
    <row r="254" spans="2:19" s="2" customFormat="1" x14ac:dyDescent="0.3">
      <c r="B254" s="20" t="s">
        <v>205</v>
      </c>
      <c r="C254" s="22" t="s">
        <v>206</v>
      </c>
      <c r="D254" s="138" t="s">
        <v>9</v>
      </c>
      <c r="E254" s="162">
        <v>6</v>
      </c>
      <c r="F254" s="21"/>
      <c r="G254" s="23">
        <f t="shared" si="16"/>
        <v>0</v>
      </c>
      <c r="H254" s="44"/>
      <c r="I254" s="44"/>
      <c r="J254" s="44"/>
      <c r="K254" s="44"/>
      <c r="L254" s="44"/>
      <c r="M254" s="44"/>
      <c r="N254" s="44"/>
      <c r="O254" s="44"/>
      <c r="P254" s="44"/>
      <c r="Q254" s="44"/>
      <c r="R254" s="44"/>
      <c r="S254" s="44"/>
    </row>
    <row r="255" spans="2:19" s="2" customFormat="1" x14ac:dyDescent="0.3">
      <c r="B255" s="20" t="s">
        <v>207</v>
      </c>
      <c r="C255" s="22" t="s">
        <v>208</v>
      </c>
      <c r="D255" s="138" t="s">
        <v>9</v>
      </c>
      <c r="E255" s="162">
        <v>25</v>
      </c>
      <c r="F255" s="21"/>
      <c r="G255" s="23">
        <f t="shared" si="16"/>
        <v>0</v>
      </c>
      <c r="H255" s="44"/>
      <c r="I255" s="44"/>
      <c r="J255" s="44"/>
      <c r="K255" s="44"/>
      <c r="L255" s="44"/>
      <c r="M255" s="44"/>
      <c r="N255" s="44"/>
      <c r="O255" s="44"/>
      <c r="P255" s="44"/>
      <c r="Q255" s="44"/>
      <c r="R255" s="44"/>
      <c r="S255" s="44"/>
    </row>
    <row r="256" spans="2:19" s="2" customFormat="1" x14ac:dyDescent="0.3">
      <c r="B256" s="20" t="s">
        <v>209</v>
      </c>
      <c r="C256" s="22" t="s">
        <v>210</v>
      </c>
      <c r="D256" s="138" t="s">
        <v>9</v>
      </c>
      <c r="E256" s="162">
        <v>25</v>
      </c>
      <c r="F256" s="21"/>
      <c r="G256" s="23">
        <f t="shared" si="16"/>
        <v>0</v>
      </c>
      <c r="H256" s="44"/>
      <c r="I256" s="44"/>
      <c r="J256" s="44"/>
      <c r="K256" s="44"/>
      <c r="L256" s="44"/>
      <c r="M256" s="44"/>
      <c r="N256" s="44"/>
      <c r="O256" s="44"/>
      <c r="P256" s="44"/>
      <c r="Q256" s="44"/>
      <c r="R256" s="44"/>
      <c r="S256" s="44"/>
    </row>
    <row r="257" spans="2:19" s="2" customFormat="1" x14ac:dyDescent="0.3">
      <c r="B257" s="20" t="s">
        <v>211</v>
      </c>
      <c r="C257" s="22" t="s">
        <v>212</v>
      </c>
      <c r="D257" s="138" t="s">
        <v>9</v>
      </c>
      <c r="E257" s="162">
        <v>18</v>
      </c>
      <c r="F257" s="21"/>
      <c r="G257" s="23">
        <f t="shared" si="16"/>
        <v>0</v>
      </c>
      <c r="H257" s="44"/>
      <c r="I257" s="44"/>
      <c r="J257" s="44"/>
      <c r="K257" s="44"/>
      <c r="L257" s="44"/>
      <c r="M257" s="44"/>
      <c r="N257" s="44"/>
      <c r="O257" s="44"/>
      <c r="P257" s="44"/>
      <c r="Q257" s="44"/>
      <c r="R257" s="44"/>
      <c r="S257" s="44"/>
    </row>
    <row r="258" spans="2:19" s="2" customFormat="1" x14ac:dyDescent="0.3">
      <c r="B258" s="20" t="s">
        <v>213</v>
      </c>
      <c r="C258" s="22" t="s">
        <v>214</v>
      </c>
      <c r="D258" s="138" t="s">
        <v>9</v>
      </c>
      <c r="E258" s="162">
        <v>27</v>
      </c>
      <c r="F258" s="21"/>
      <c r="G258" s="23">
        <f t="shared" si="16"/>
        <v>0</v>
      </c>
      <c r="H258" s="44"/>
      <c r="I258" s="44"/>
      <c r="J258" s="44"/>
      <c r="K258" s="44"/>
      <c r="L258" s="44"/>
      <c r="M258" s="44"/>
      <c r="N258" s="44"/>
      <c r="O258" s="44"/>
      <c r="P258" s="44"/>
      <c r="Q258" s="44"/>
      <c r="R258" s="44"/>
      <c r="S258" s="44"/>
    </row>
    <row r="259" spans="2:19" s="2" customFormat="1" x14ac:dyDescent="0.3">
      <c r="B259" s="20" t="s">
        <v>215</v>
      </c>
      <c r="C259" s="22" t="s">
        <v>216</v>
      </c>
      <c r="D259" s="138" t="s">
        <v>9</v>
      </c>
      <c r="E259" s="162">
        <v>27</v>
      </c>
      <c r="F259" s="21"/>
      <c r="G259" s="23">
        <f t="shared" si="16"/>
        <v>0</v>
      </c>
      <c r="H259" s="44"/>
      <c r="I259" s="44"/>
      <c r="J259" s="44"/>
      <c r="K259" s="44"/>
      <c r="L259" s="44"/>
      <c r="M259" s="44"/>
      <c r="N259" s="44"/>
      <c r="O259" s="44"/>
      <c r="P259" s="44"/>
      <c r="Q259" s="44"/>
      <c r="R259" s="44"/>
      <c r="S259" s="44"/>
    </row>
    <row r="260" spans="2:19" s="2" customFormat="1" x14ac:dyDescent="0.3">
      <c r="B260" s="20" t="s">
        <v>217</v>
      </c>
      <c r="C260" s="22" t="s">
        <v>208</v>
      </c>
      <c r="D260" s="138" t="s">
        <v>9</v>
      </c>
      <c r="E260" s="162">
        <v>27</v>
      </c>
      <c r="F260" s="21"/>
      <c r="G260" s="23">
        <f t="shared" si="16"/>
        <v>0</v>
      </c>
      <c r="H260" s="44"/>
      <c r="I260" s="44"/>
      <c r="J260" s="44"/>
      <c r="K260" s="44"/>
      <c r="L260" s="44"/>
      <c r="M260" s="44"/>
      <c r="N260" s="44"/>
      <c r="O260" s="44"/>
      <c r="P260" s="44"/>
      <c r="Q260" s="44"/>
      <c r="R260" s="44"/>
      <c r="S260" s="44"/>
    </row>
    <row r="261" spans="2:19" s="2" customFormat="1" x14ac:dyDescent="0.3">
      <c r="B261" s="20" t="s">
        <v>218</v>
      </c>
      <c r="C261" s="22" t="s">
        <v>219</v>
      </c>
      <c r="D261" s="138" t="s">
        <v>9</v>
      </c>
      <c r="E261" s="162">
        <v>27</v>
      </c>
      <c r="F261" s="21"/>
      <c r="G261" s="23">
        <f t="shared" si="16"/>
        <v>0</v>
      </c>
      <c r="H261" s="44"/>
      <c r="I261" s="44"/>
      <c r="J261" s="44"/>
      <c r="K261" s="44"/>
      <c r="L261" s="44"/>
      <c r="M261" s="44"/>
      <c r="N261" s="44"/>
      <c r="O261" s="44"/>
      <c r="P261" s="44"/>
      <c r="Q261" s="44"/>
      <c r="R261" s="44"/>
      <c r="S261" s="44"/>
    </row>
    <row r="262" spans="2:19" s="2" customFormat="1" x14ac:dyDescent="0.3">
      <c r="B262" s="20" t="s">
        <v>220</v>
      </c>
      <c r="C262" s="22" t="s">
        <v>221</v>
      </c>
      <c r="D262" s="138" t="s">
        <v>75</v>
      </c>
      <c r="E262" s="162">
        <v>45</v>
      </c>
      <c r="F262" s="21"/>
      <c r="G262" s="23">
        <f t="shared" si="16"/>
        <v>0</v>
      </c>
      <c r="H262" s="44"/>
      <c r="I262" s="44"/>
      <c r="J262" s="44"/>
      <c r="K262" s="44"/>
      <c r="L262" s="44"/>
      <c r="M262" s="44"/>
      <c r="N262" s="44"/>
      <c r="O262" s="44"/>
      <c r="P262" s="44"/>
      <c r="Q262" s="44"/>
      <c r="R262" s="44"/>
      <c r="S262" s="44"/>
    </row>
    <row r="263" spans="2:19" s="2" customFormat="1" x14ac:dyDescent="0.3">
      <c r="B263" s="20" t="s">
        <v>222</v>
      </c>
      <c r="C263" s="22" t="s">
        <v>200</v>
      </c>
      <c r="D263" s="138" t="s">
        <v>9</v>
      </c>
      <c r="E263" s="162">
        <v>55</v>
      </c>
      <c r="F263" s="21"/>
      <c r="G263" s="23">
        <f t="shared" si="16"/>
        <v>0</v>
      </c>
      <c r="H263" s="44"/>
      <c r="I263" s="44"/>
      <c r="J263" s="44"/>
      <c r="K263" s="44"/>
      <c r="L263" s="44"/>
      <c r="M263" s="44"/>
      <c r="N263" s="44"/>
      <c r="O263" s="44"/>
      <c r="P263" s="44"/>
      <c r="Q263" s="44"/>
      <c r="R263" s="44"/>
      <c r="S263" s="44"/>
    </row>
    <row r="264" spans="2:19" s="2" customFormat="1" x14ac:dyDescent="0.3">
      <c r="B264" s="20" t="s">
        <v>223</v>
      </c>
      <c r="C264" s="22" t="s">
        <v>224</v>
      </c>
      <c r="D264" s="138" t="s">
        <v>9</v>
      </c>
      <c r="E264" s="162">
        <v>28</v>
      </c>
      <c r="F264" s="21"/>
      <c r="G264" s="23">
        <f t="shared" si="16"/>
        <v>0</v>
      </c>
      <c r="H264" s="44"/>
      <c r="I264" s="44"/>
      <c r="J264" s="44"/>
      <c r="K264" s="44"/>
      <c r="L264" s="44"/>
      <c r="M264" s="44"/>
      <c r="N264" s="44"/>
      <c r="O264" s="44"/>
      <c r="P264" s="44"/>
      <c r="Q264" s="44"/>
      <c r="R264" s="44"/>
      <c r="S264" s="44"/>
    </row>
    <row r="265" spans="2:19" s="2" customFormat="1" x14ac:dyDescent="0.3">
      <c r="B265" s="20" t="s">
        <v>225</v>
      </c>
      <c r="C265" s="22" t="s">
        <v>226</v>
      </c>
      <c r="D265" s="138" t="s">
        <v>9</v>
      </c>
      <c r="E265" s="162">
        <v>28</v>
      </c>
      <c r="F265" s="21"/>
      <c r="G265" s="23">
        <f t="shared" si="16"/>
        <v>0</v>
      </c>
      <c r="H265" s="44"/>
      <c r="I265" s="44"/>
      <c r="J265" s="44"/>
      <c r="K265" s="44"/>
      <c r="L265" s="44"/>
      <c r="M265" s="44"/>
      <c r="N265" s="44"/>
      <c r="O265" s="44"/>
      <c r="P265" s="44"/>
      <c r="Q265" s="44"/>
      <c r="R265" s="44"/>
      <c r="S265" s="44"/>
    </row>
    <row r="266" spans="2:19" s="2" customFormat="1" x14ac:dyDescent="0.3">
      <c r="B266" s="20" t="s">
        <v>227</v>
      </c>
      <c r="C266" s="22" t="s">
        <v>228</v>
      </c>
      <c r="D266" s="138" t="s">
        <v>9</v>
      </c>
      <c r="E266" s="162">
        <v>28</v>
      </c>
      <c r="F266" s="21"/>
      <c r="G266" s="23">
        <f t="shared" si="16"/>
        <v>0</v>
      </c>
      <c r="H266" s="44"/>
      <c r="I266" s="44"/>
      <c r="J266" s="44"/>
      <c r="K266" s="44"/>
      <c r="L266" s="44"/>
      <c r="M266" s="44"/>
      <c r="N266" s="44"/>
      <c r="O266" s="44"/>
      <c r="P266" s="44"/>
      <c r="Q266" s="44"/>
      <c r="R266" s="44"/>
      <c r="S266" s="44"/>
    </row>
    <row r="267" spans="2:19" s="2" customFormat="1" x14ac:dyDescent="0.3">
      <c r="B267" s="20" t="s">
        <v>229</v>
      </c>
      <c r="C267" s="20" t="s">
        <v>230</v>
      </c>
      <c r="D267" s="138" t="s">
        <v>9</v>
      </c>
      <c r="E267" s="162">
        <v>28</v>
      </c>
      <c r="F267" s="21"/>
      <c r="G267" s="23">
        <f t="shared" si="16"/>
        <v>0</v>
      </c>
      <c r="H267" s="44"/>
      <c r="I267" s="44"/>
      <c r="J267" s="44"/>
      <c r="K267" s="44"/>
      <c r="L267" s="44"/>
      <c r="M267" s="44"/>
      <c r="N267" s="44"/>
      <c r="O267" s="44"/>
      <c r="P267" s="44"/>
      <c r="Q267" s="44"/>
      <c r="R267" s="44"/>
      <c r="S267" s="44"/>
    </row>
    <row r="268" spans="2:19" s="2" customFormat="1" x14ac:dyDescent="0.3">
      <c r="B268" s="20"/>
      <c r="C268" s="20"/>
      <c r="D268" s="138"/>
      <c r="E268" s="162"/>
      <c r="F268" s="21"/>
      <c r="G268" s="23"/>
      <c r="H268" s="44"/>
      <c r="I268" s="44"/>
      <c r="J268" s="44"/>
      <c r="K268" s="44"/>
      <c r="L268" s="44"/>
      <c r="M268" s="44"/>
      <c r="N268" s="44"/>
      <c r="O268" s="44"/>
      <c r="P268" s="44"/>
      <c r="Q268" s="44"/>
      <c r="R268" s="44"/>
      <c r="S268" s="44"/>
    </row>
    <row r="269" spans="2:19" s="2" customFormat="1" x14ac:dyDescent="0.3">
      <c r="B269" s="20"/>
      <c r="C269" s="20" t="s">
        <v>231</v>
      </c>
      <c r="D269" s="138"/>
      <c r="E269" s="162"/>
      <c r="F269" s="21"/>
      <c r="G269" s="23"/>
      <c r="H269" s="44"/>
      <c r="I269" s="44"/>
      <c r="J269" s="44"/>
      <c r="K269" s="44"/>
      <c r="L269" s="44"/>
      <c r="M269" s="44"/>
      <c r="N269" s="44"/>
      <c r="O269" s="44"/>
      <c r="P269" s="44"/>
      <c r="Q269" s="44"/>
      <c r="R269" s="44"/>
      <c r="S269" s="44"/>
    </row>
    <row r="270" spans="2:19" s="2" customFormat="1" x14ac:dyDescent="0.3">
      <c r="B270" s="20"/>
      <c r="C270" s="20" t="s">
        <v>232</v>
      </c>
      <c r="D270" s="138"/>
      <c r="E270" s="162"/>
      <c r="F270" s="21"/>
      <c r="G270" s="23"/>
      <c r="H270" s="44"/>
      <c r="I270" s="44"/>
      <c r="J270" s="44"/>
      <c r="K270" s="44"/>
      <c r="L270" s="44"/>
      <c r="M270" s="44"/>
      <c r="N270" s="44"/>
      <c r="O270" s="44"/>
      <c r="P270" s="44"/>
      <c r="Q270" s="44"/>
      <c r="R270" s="44"/>
      <c r="S270" s="44"/>
    </row>
    <row r="271" spans="2:19" s="2" customFormat="1" x14ac:dyDescent="0.3">
      <c r="B271" s="20" t="s">
        <v>233</v>
      </c>
      <c r="C271" s="22" t="s">
        <v>234</v>
      </c>
      <c r="D271" s="138" t="s">
        <v>75</v>
      </c>
      <c r="E271" s="162">
        <v>28</v>
      </c>
      <c r="F271" s="21"/>
      <c r="G271" s="23">
        <f t="shared" si="16"/>
        <v>0</v>
      </c>
      <c r="H271" s="44"/>
      <c r="I271" s="44"/>
      <c r="J271" s="44"/>
      <c r="K271" s="44"/>
      <c r="L271" s="44"/>
      <c r="M271" s="44"/>
      <c r="N271" s="44"/>
      <c r="O271" s="44"/>
      <c r="P271" s="44"/>
      <c r="Q271" s="44"/>
      <c r="R271" s="44"/>
      <c r="S271" s="44"/>
    </row>
    <row r="272" spans="2:19" s="2" customFormat="1" x14ac:dyDescent="0.3">
      <c r="B272" s="20" t="s">
        <v>235</v>
      </c>
      <c r="C272" s="22" t="s">
        <v>236</v>
      </c>
      <c r="D272" s="138" t="s">
        <v>9</v>
      </c>
      <c r="E272" s="162">
        <v>14</v>
      </c>
      <c r="F272" s="21"/>
      <c r="G272" s="23">
        <f t="shared" si="16"/>
        <v>0</v>
      </c>
      <c r="H272" s="44"/>
      <c r="I272" s="44"/>
      <c r="J272" s="44"/>
      <c r="K272" s="44"/>
      <c r="L272" s="44"/>
      <c r="M272" s="44"/>
      <c r="N272" s="44"/>
      <c r="O272" s="44"/>
      <c r="P272" s="44"/>
      <c r="Q272" s="44"/>
      <c r="R272" s="44"/>
      <c r="S272" s="44"/>
    </row>
    <row r="273" spans="2:19" s="2" customFormat="1" x14ac:dyDescent="0.3">
      <c r="B273" s="20" t="s">
        <v>237</v>
      </c>
      <c r="C273" s="22" t="s">
        <v>238</v>
      </c>
      <c r="D273" s="138" t="s">
        <v>9</v>
      </c>
      <c r="E273" s="162">
        <v>8</v>
      </c>
      <c r="F273" s="21"/>
      <c r="G273" s="23">
        <f t="shared" si="16"/>
        <v>0</v>
      </c>
      <c r="H273" s="44"/>
      <c r="I273" s="44"/>
      <c r="J273" s="44"/>
      <c r="K273" s="44"/>
      <c r="L273" s="44"/>
      <c r="M273" s="44"/>
      <c r="N273" s="44"/>
      <c r="O273" s="44"/>
      <c r="P273" s="44"/>
      <c r="Q273" s="44"/>
      <c r="R273" s="44"/>
      <c r="S273" s="44"/>
    </row>
    <row r="274" spans="2:19" s="2" customFormat="1" x14ac:dyDescent="0.3">
      <c r="B274" s="20" t="s">
        <v>239</v>
      </c>
      <c r="C274" s="22" t="s">
        <v>240</v>
      </c>
      <c r="D274" s="138" t="s">
        <v>9</v>
      </c>
      <c r="E274" s="162">
        <v>8</v>
      </c>
      <c r="F274" s="21"/>
      <c r="G274" s="23">
        <f t="shared" si="16"/>
        <v>0</v>
      </c>
      <c r="H274" s="44"/>
      <c r="I274" s="44"/>
      <c r="J274" s="44"/>
      <c r="K274" s="44"/>
      <c r="L274" s="44"/>
      <c r="M274" s="44"/>
      <c r="N274" s="44"/>
      <c r="O274" s="44"/>
      <c r="P274" s="44"/>
      <c r="Q274" s="44"/>
      <c r="R274" s="44"/>
      <c r="S274" s="44"/>
    </row>
    <row r="275" spans="2:19" s="2" customFormat="1" x14ac:dyDescent="0.3">
      <c r="B275" s="20"/>
      <c r="C275" s="22"/>
      <c r="D275" s="138"/>
      <c r="E275" s="162"/>
      <c r="F275" s="21"/>
      <c r="G275" s="23"/>
      <c r="H275" s="44"/>
      <c r="I275" s="44"/>
      <c r="J275" s="44"/>
      <c r="K275" s="44"/>
      <c r="L275" s="44"/>
      <c r="M275" s="44"/>
      <c r="N275" s="44"/>
      <c r="O275" s="44"/>
      <c r="P275" s="44"/>
      <c r="Q275" s="44"/>
      <c r="R275" s="44"/>
      <c r="S275" s="44"/>
    </row>
    <row r="276" spans="2:19" s="2" customFormat="1" x14ac:dyDescent="0.3">
      <c r="B276" s="20" t="s">
        <v>241</v>
      </c>
      <c r="C276" s="20" t="s">
        <v>242</v>
      </c>
      <c r="D276" s="138"/>
      <c r="E276" s="162"/>
      <c r="F276" s="21"/>
      <c r="G276" s="23"/>
      <c r="H276" s="44"/>
      <c r="I276" s="44"/>
      <c r="J276" s="44"/>
      <c r="K276" s="44"/>
      <c r="L276" s="44"/>
      <c r="M276" s="44"/>
      <c r="N276" s="44"/>
      <c r="O276" s="44"/>
      <c r="P276" s="44"/>
      <c r="Q276" s="44"/>
      <c r="R276" s="44"/>
      <c r="S276" s="44"/>
    </row>
    <row r="277" spans="2:19" s="2" customFormat="1" x14ac:dyDescent="0.3">
      <c r="B277" s="20" t="s">
        <v>243</v>
      </c>
      <c r="C277" s="22" t="s">
        <v>244</v>
      </c>
      <c r="D277" s="138"/>
      <c r="E277" s="162"/>
      <c r="F277" s="21"/>
      <c r="G277" s="23"/>
      <c r="H277" s="44"/>
      <c r="I277" s="44"/>
      <c r="J277" s="44"/>
      <c r="K277" s="44"/>
      <c r="L277" s="44"/>
      <c r="M277" s="44"/>
      <c r="N277" s="44"/>
      <c r="O277" s="44"/>
      <c r="P277" s="44"/>
      <c r="Q277" s="44"/>
      <c r="R277" s="44"/>
      <c r="S277" s="44"/>
    </row>
    <row r="278" spans="2:19" s="2" customFormat="1" x14ac:dyDescent="0.3">
      <c r="B278" s="20" t="s">
        <v>245</v>
      </c>
      <c r="C278" s="22" t="s">
        <v>246</v>
      </c>
      <c r="D278" s="138" t="s">
        <v>75</v>
      </c>
      <c r="E278" s="162">
        <v>12</v>
      </c>
      <c r="F278" s="21"/>
      <c r="G278" s="23">
        <f t="shared" si="16"/>
        <v>0</v>
      </c>
      <c r="H278" s="44"/>
      <c r="I278" s="44"/>
      <c r="J278" s="44"/>
      <c r="K278" s="44"/>
      <c r="L278" s="44"/>
      <c r="M278" s="44"/>
      <c r="N278" s="44"/>
      <c r="O278" s="44"/>
      <c r="P278" s="44"/>
      <c r="Q278" s="44"/>
      <c r="R278" s="44"/>
      <c r="S278" s="44"/>
    </row>
    <row r="279" spans="2:19" s="2" customFormat="1" x14ac:dyDescent="0.3">
      <c r="B279" s="20" t="s">
        <v>247</v>
      </c>
      <c r="C279" s="22" t="s">
        <v>248</v>
      </c>
      <c r="D279" s="138" t="s">
        <v>75</v>
      </c>
      <c r="E279" s="162">
        <v>45</v>
      </c>
      <c r="F279" s="21"/>
      <c r="G279" s="23">
        <f t="shared" si="16"/>
        <v>0</v>
      </c>
      <c r="H279" s="44"/>
      <c r="I279" s="44"/>
      <c r="J279" s="44"/>
      <c r="K279" s="44"/>
      <c r="L279" s="44"/>
      <c r="M279" s="44"/>
      <c r="N279" s="44"/>
      <c r="O279" s="44"/>
      <c r="P279" s="44"/>
      <c r="Q279" s="44"/>
      <c r="R279" s="44"/>
      <c r="S279" s="44"/>
    </row>
    <row r="280" spans="2:19" s="2" customFormat="1" x14ac:dyDescent="0.3">
      <c r="B280" s="20" t="s">
        <v>249</v>
      </c>
      <c r="C280" s="22" t="s">
        <v>250</v>
      </c>
      <c r="D280" s="138" t="s">
        <v>9</v>
      </c>
      <c r="E280" s="162">
        <v>14</v>
      </c>
      <c r="F280" s="21"/>
      <c r="G280" s="23">
        <f t="shared" si="16"/>
        <v>0</v>
      </c>
      <c r="H280" s="44"/>
      <c r="I280" s="44"/>
      <c r="J280" s="44"/>
      <c r="K280" s="44"/>
      <c r="L280" s="44"/>
      <c r="M280" s="44"/>
      <c r="N280" s="44"/>
      <c r="O280" s="44"/>
      <c r="P280" s="44"/>
      <c r="Q280" s="44"/>
      <c r="R280" s="44"/>
      <c r="S280" s="44"/>
    </row>
    <row r="281" spans="2:19" s="2" customFormat="1" x14ac:dyDescent="0.3">
      <c r="B281" s="20" t="s">
        <v>251</v>
      </c>
      <c r="C281" s="22" t="s">
        <v>252</v>
      </c>
      <c r="D281" s="138" t="s">
        <v>9</v>
      </c>
      <c r="E281" s="162">
        <v>14</v>
      </c>
      <c r="F281" s="21"/>
      <c r="G281" s="23">
        <f t="shared" si="16"/>
        <v>0</v>
      </c>
      <c r="H281" s="44"/>
      <c r="I281" s="44"/>
      <c r="J281" s="44"/>
      <c r="K281" s="44"/>
      <c r="L281" s="44"/>
      <c r="M281" s="44"/>
      <c r="N281" s="44"/>
      <c r="O281" s="44"/>
      <c r="P281" s="44"/>
      <c r="Q281" s="44"/>
      <c r="R281" s="44"/>
      <c r="S281" s="44"/>
    </row>
    <row r="282" spans="2:19" s="2" customFormat="1" x14ac:dyDescent="0.3">
      <c r="B282" s="20"/>
      <c r="C282" s="22"/>
      <c r="D282" s="138"/>
      <c r="E282" s="162"/>
      <c r="F282" s="21"/>
      <c r="G282" s="23"/>
      <c r="H282" s="44"/>
      <c r="I282" s="44"/>
      <c r="J282" s="44"/>
      <c r="K282" s="44"/>
      <c r="L282" s="44"/>
      <c r="M282" s="44"/>
      <c r="N282" s="44"/>
      <c r="O282" s="44"/>
      <c r="P282" s="44"/>
      <c r="Q282" s="44"/>
      <c r="R282" s="44"/>
      <c r="S282" s="44"/>
    </row>
    <row r="283" spans="2:19" s="2" customFormat="1" x14ac:dyDescent="0.3">
      <c r="B283" s="20"/>
      <c r="C283" s="20" t="s">
        <v>253</v>
      </c>
      <c r="D283" s="138"/>
      <c r="E283" s="162"/>
      <c r="F283" s="21"/>
      <c r="G283" s="23"/>
      <c r="H283" s="44"/>
      <c r="I283" s="44"/>
      <c r="J283" s="44"/>
      <c r="K283" s="44"/>
      <c r="L283" s="44"/>
      <c r="M283" s="44"/>
      <c r="N283" s="44"/>
      <c r="O283" s="44"/>
      <c r="P283" s="44"/>
      <c r="Q283" s="44"/>
      <c r="R283" s="44"/>
      <c r="S283" s="44"/>
    </row>
    <row r="284" spans="2:19" s="2" customFormat="1" x14ac:dyDescent="0.3">
      <c r="B284" s="20"/>
      <c r="C284" s="20" t="s">
        <v>254</v>
      </c>
      <c r="D284" s="138"/>
      <c r="E284" s="162"/>
      <c r="F284" s="21"/>
      <c r="G284" s="23"/>
      <c r="H284" s="44"/>
      <c r="I284" s="44"/>
      <c r="J284" s="44"/>
      <c r="K284" s="44"/>
      <c r="L284" s="44"/>
      <c r="M284" s="44"/>
      <c r="N284" s="44"/>
      <c r="O284" s="44"/>
      <c r="P284" s="44"/>
      <c r="Q284" s="44"/>
      <c r="R284" s="44"/>
      <c r="S284" s="44"/>
    </row>
    <row r="285" spans="2:19" s="2" customFormat="1" x14ac:dyDescent="0.3">
      <c r="B285" s="20" t="s">
        <v>255</v>
      </c>
      <c r="C285" s="22" t="s">
        <v>256</v>
      </c>
      <c r="D285" s="138" t="s">
        <v>9</v>
      </c>
      <c r="E285" s="162">
        <f>14+16</f>
        <v>30</v>
      </c>
      <c r="F285" s="21"/>
      <c r="G285" s="23">
        <f t="shared" si="16"/>
        <v>0</v>
      </c>
      <c r="H285" s="44"/>
      <c r="I285" s="44"/>
      <c r="J285" s="44"/>
      <c r="K285" s="44"/>
      <c r="L285" s="44"/>
      <c r="M285" s="44"/>
      <c r="N285" s="44"/>
      <c r="O285" s="44"/>
      <c r="P285" s="44"/>
      <c r="Q285" s="44"/>
      <c r="R285" s="44"/>
      <c r="S285" s="44"/>
    </row>
    <row r="286" spans="2:19" s="2" customFormat="1" x14ac:dyDescent="0.3">
      <c r="B286" s="20" t="s">
        <v>257</v>
      </c>
      <c r="C286" s="22" t="s">
        <v>258</v>
      </c>
      <c r="D286" s="138" t="s">
        <v>9</v>
      </c>
      <c r="E286" s="162">
        <v>30</v>
      </c>
      <c r="F286" s="21"/>
      <c r="G286" s="23">
        <f t="shared" si="16"/>
        <v>0</v>
      </c>
      <c r="H286" s="44"/>
      <c r="I286" s="44"/>
      <c r="J286" s="44"/>
      <c r="K286" s="44"/>
      <c r="L286" s="44"/>
      <c r="M286" s="44"/>
      <c r="N286" s="44"/>
      <c r="O286" s="44"/>
      <c r="P286" s="44"/>
      <c r="Q286" s="44"/>
      <c r="R286" s="44"/>
      <c r="S286" s="44"/>
    </row>
    <row r="287" spans="2:19" s="2" customFormat="1" x14ac:dyDescent="0.3">
      <c r="B287" s="20" t="s">
        <v>259</v>
      </c>
      <c r="C287" s="22" t="s">
        <v>260</v>
      </c>
      <c r="D287" s="138" t="s">
        <v>9</v>
      </c>
      <c r="E287" s="162">
        <v>11</v>
      </c>
      <c r="F287" s="21"/>
      <c r="G287" s="23">
        <f t="shared" ref="G287:G297" si="17">F287*E287</f>
        <v>0</v>
      </c>
      <c r="H287" s="44"/>
      <c r="I287" s="44"/>
      <c r="J287" s="44"/>
      <c r="K287" s="44"/>
      <c r="L287" s="44"/>
      <c r="M287" s="44"/>
      <c r="N287" s="44"/>
      <c r="O287" s="44"/>
      <c r="P287" s="44"/>
      <c r="Q287" s="44"/>
      <c r="R287" s="44"/>
      <c r="S287" s="44"/>
    </row>
    <row r="288" spans="2:19" s="2" customFormat="1" x14ac:dyDescent="0.3">
      <c r="B288" s="20" t="s">
        <v>261</v>
      </c>
      <c r="C288" s="54" t="s">
        <v>262</v>
      </c>
      <c r="D288" s="138" t="s">
        <v>9</v>
      </c>
      <c r="E288" s="162">
        <v>3</v>
      </c>
      <c r="F288" s="21"/>
      <c r="G288" s="23">
        <f t="shared" si="17"/>
        <v>0</v>
      </c>
      <c r="H288" s="44"/>
      <c r="I288" s="44"/>
      <c r="J288" s="44"/>
      <c r="K288" s="44"/>
      <c r="L288" s="44"/>
      <c r="M288" s="44"/>
      <c r="N288" s="44"/>
      <c r="O288" s="44"/>
      <c r="P288" s="44"/>
      <c r="Q288" s="44"/>
      <c r="R288" s="44"/>
      <c r="S288" s="44"/>
    </row>
    <row r="289" spans="2:19" s="2" customFormat="1" x14ac:dyDescent="0.3">
      <c r="B289" s="20"/>
      <c r="C289" s="54"/>
      <c r="D289" s="138"/>
      <c r="E289" s="162"/>
      <c r="F289" s="21"/>
      <c r="G289" s="23"/>
      <c r="H289" s="44"/>
      <c r="I289" s="44"/>
      <c r="J289" s="44"/>
      <c r="K289" s="44"/>
      <c r="L289" s="44"/>
      <c r="M289" s="44"/>
      <c r="N289" s="44"/>
      <c r="O289" s="44"/>
      <c r="P289" s="44"/>
      <c r="Q289" s="44"/>
      <c r="R289" s="44"/>
      <c r="S289" s="44"/>
    </row>
    <row r="290" spans="2:19" s="2" customFormat="1" x14ac:dyDescent="0.3">
      <c r="B290" s="20"/>
      <c r="C290" s="55" t="s">
        <v>263</v>
      </c>
      <c r="D290" s="138"/>
      <c r="E290" s="162"/>
      <c r="F290" s="21"/>
      <c r="G290" s="23"/>
      <c r="H290" s="44"/>
      <c r="I290" s="44"/>
      <c r="J290" s="44"/>
      <c r="K290" s="44"/>
      <c r="L290" s="44"/>
      <c r="M290" s="44"/>
      <c r="N290" s="44"/>
      <c r="O290" s="44"/>
      <c r="P290" s="44"/>
      <c r="Q290" s="44"/>
      <c r="R290" s="44"/>
      <c r="S290" s="44"/>
    </row>
    <row r="291" spans="2:19" s="2" customFormat="1" x14ac:dyDescent="0.3">
      <c r="B291" s="20"/>
      <c r="C291" s="55" t="s">
        <v>264</v>
      </c>
      <c r="D291" s="138"/>
      <c r="E291" s="162"/>
      <c r="F291" s="21"/>
      <c r="G291" s="23"/>
      <c r="H291" s="44"/>
      <c r="I291" s="44"/>
      <c r="J291" s="44"/>
      <c r="K291" s="44"/>
      <c r="L291" s="44"/>
      <c r="M291" s="44"/>
      <c r="N291" s="44"/>
      <c r="O291" s="44"/>
      <c r="P291" s="44"/>
      <c r="Q291" s="44"/>
      <c r="R291" s="44"/>
      <c r="S291" s="44"/>
    </row>
    <row r="292" spans="2:19" s="2" customFormat="1" ht="27.6" x14ac:dyDescent="0.3">
      <c r="B292" s="20" t="s">
        <v>265</v>
      </c>
      <c r="C292" s="54" t="s">
        <v>266</v>
      </c>
      <c r="D292" s="138" t="s">
        <v>9</v>
      </c>
      <c r="E292" s="162">
        <v>9</v>
      </c>
      <c r="F292" s="21"/>
      <c r="G292" s="23">
        <f t="shared" si="17"/>
        <v>0</v>
      </c>
      <c r="H292" s="44"/>
      <c r="I292" s="44"/>
      <c r="J292" s="44"/>
      <c r="K292" s="44"/>
      <c r="L292" s="44"/>
      <c r="M292" s="44"/>
      <c r="N292" s="44"/>
      <c r="O292" s="44"/>
      <c r="P292" s="44"/>
      <c r="Q292" s="44"/>
      <c r="R292" s="44"/>
      <c r="S292" s="44"/>
    </row>
    <row r="293" spans="2:19" s="2" customFormat="1" ht="27.6" x14ac:dyDescent="0.3">
      <c r="B293" s="20" t="s">
        <v>267</v>
      </c>
      <c r="C293" s="54" t="s">
        <v>268</v>
      </c>
      <c r="D293" s="138" t="s">
        <v>9</v>
      </c>
      <c r="E293" s="162">
        <f>13</f>
        <v>13</v>
      </c>
      <c r="F293" s="21"/>
      <c r="G293" s="23">
        <f t="shared" si="17"/>
        <v>0</v>
      </c>
      <c r="H293" s="44"/>
      <c r="I293" s="44"/>
      <c r="J293" s="44"/>
      <c r="K293" s="44"/>
      <c r="L293" s="44"/>
      <c r="M293" s="44"/>
      <c r="N293" s="44"/>
      <c r="O293" s="44"/>
      <c r="P293" s="44"/>
      <c r="Q293" s="44"/>
      <c r="R293" s="44"/>
      <c r="S293" s="44"/>
    </row>
    <row r="294" spans="2:19" s="2" customFormat="1" x14ac:dyDescent="0.3">
      <c r="B294" s="20"/>
      <c r="C294" s="54"/>
      <c r="D294" s="138"/>
      <c r="E294" s="171"/>
      <c r="F294" s="21"/>
      <c r="G294" s="23">
        <f t="shared" si="17"/>
        <v>0</v>
      </c>
      <c r="H294" s="44"/>
      <c r="I294" s="44"/>
      <c r="J294" s="44"/>
      <c r="K294" s="44"/>
      <c r="L294" s="44"/>
      <c r="M294" s="44"/>
      <c r="N294" s="44"/>
      <c r="O294" s="44"/>
      <c r="P294" s="44"/>
      <c r="Q294" s="44"/>
      <c r="R294" s="44"/>
      <c r="S294" s="44"/>
    </row>
    <row r="295" spans="2:19" s="2" customFormat="1" x14ac:dyDescent="0.3">
      <c r="B295" s="20"/>
      <c r="C295" s="20"/>
      <c r="D295" s="138"/>
      <c r="E295" s="171"/>
      <c r="F295" s="21"/>
      <c r="G295" s="23">
        <f t="shared" si="17"/>
        <v>0</v>
      </c>
      <c r="H295" s="44"/>
      <c r="I295" s="44"/>
      <c r="J295" s="44"/>
      <c r="K295" s="44"/>
      <c r="L295" s="44"/>
      <c r="M295" s="44"/>
      <c r="N295" s="44"/>
      <c r="O295" s="44"/>
      <c r="P295" s="44"/>
      <c r="Q295" s="44"/>
      <c r="R295" s="44"/>
      <c r="S295" s="44"/>
    </row>
    <row r="296" spans="2:19" s="2" customFormat="1" x14ac:dyDescent="0.3">
      <c r="B296" s="20"/>
      <c r="C296" s="20" t="s">
        <v>269</v>
      </c>
      <c r="D296" s="138"/>
      <c r="E296" s="171"/>
      <c r="F296" s="21"/>
      <c r="G296" s="23">
        <f t="shared" si="17"/>
        <v>0</v>
      </c>
      <c r="H296" s="44"/>
      <c r="I296" s="44"/>
      <c r="J296" s="44"/>
      <c r="K296" s="44"/>
      <c r="L296" s="44"/>
      <c r="M296" s="44"/>
      <c r="N296" s="44"/>
      <c r="O296" s="44"/>
      <c r="P296" s="44"/>
      <c r="Q296" s="44"/>
      <c r="R296" s="44"/>
      <c r="S296" s="44"/>
    </row>
    <row r="297" spans="2:19" s="2" customFormat="1" ht="55.2" x14ac:dyDescent="0.3">
      <c r="B297" s="20" t="s">
        <v>270</v>
      </c>
      <c r="C297" s="54" t="s">
        <v>271</v>
      </c>
      <c r="D297" s="138" t="s">
        <v>272</v>
      </c>
      <c r="E297" s="162">
        <v>1</v>
      </c>
      <c r="F297" s="21"/>
      <c r="G297" s="23">
        <f t="shared" si="17"/>
        <v>0</v>
      </c>
      <c r="H297" s="44"/>
      <c r="I297" s="44"/>
      <c r="J297" s="44"/>
      <c r="K297" s="44"/>
      <c r="L297" s="44"/>
      <c r="M297" s="44"/>
      <c r="N297" s="44"/>
      <c r="O297" s="44"/>
      <c r="P297" s="44"/>
      <c r="Q297" s="44"/>
      <c r="R297" s="44"/>
      <c r="S297" s="44"/>
    </row>
    <row r="298" spans="2:19" s="2" customFormat="1" x14ac:dyDescent="0.3">
      <c r="B298" s="20"/>
      <c r="C298" s="20"/>
      <c r="D298" s="138"/>
      <c r="E298" s="162"/>
      <c r="F298" s="21"/>
      <c r="G298" s="43">
        <f>SUM(G242:G289)</f>
        <v>0</v>
      </c>
      <c r="H298" s="256"/>
      <c r="I298" s="256"/>
      <c r="J298" s="256"/>
      <c r="K298" s="256"/>
      <c r="L298" s="256"/>
      <c r="M298" s="256"/>
      <c r="N298" s="256"/>
      <c r="O298" s="256"/>
      <c r="P298" s="256"/>
      <c r="Q298" s="256"/>
      <c r="R298" s="256"/>
      <c r="S298" s="256"/>
    </row>
    <row r="299" spans="2:19" s="2" customFormat="1" x14ac:dyDescent="0.3">
      <c r="B299" s="20"/>
      <c r="C299" s="20" t="s">
        <v>273</v>
      </c>
      <c r="D299" s="138"/>
      <c r="E299" s="162"/>
      <c r="F299" s="21"/>
      <c r="G299" s="43"/>
      <c r="H299" s="256"/>
      <c r="I299" s="256"/>
      <c r="J299" s="256"/>
      <c r="K299" s="256"/>
      <c r="L299" s="256"/>
      <c r="M299" s="256"/>
      <c r="N299" s="256"/>
      <c r="O299" s="256"/>
      <c r="P299" s="256"/>
      <c r="Q299" s="256"/>
      <c r="R299" s="256"/>
      <c r="S299" s="256"/>
    </row>
    <row r="300" spans="2:19" s="2" customFormat="1" ht="55.2" x14ac:dyDescent="0.3">
      <c r="B300" s="20" t="s">
        <v>274</v>
      </c>
      <c r="C300" s="54" t="s">
        <v>275</v>
      </c>
      <c r="D300" s="138" t="s">
        <v>272</v>
      </c>
      <c r="E300" s="162">
        <v>1</v>
      </c>
      <c r="F300" s="21"/>
      <c r="G300" s="43">
        <f t="shared" ref="G300" si="18">E300*F300</f>
        <v>0</v>
      </c>
      <c r="H300" s="256"/>
      <c r="I300" s="256"/>
      <c r="J300" s="256"/>
      <c r="K300" s="256"/>
      <c r="L300" s="256"/>
      <c r="M300" s="256"/>
      <c r="N300" s="256"/>
      <c r="O300" s="256"/>
      <c r="P300" s="256"/>
      <c r="Q300" s="256"/>
      <c r="R300" s="256"/>
      <c r="S300" s="256"/>
    </row>
    <row r="301" spans="2:19" s="2" customFormat="1" x14ac:dyDescent="0.3">
      <c r="B301" s="19"/>
      <c r="C301" s="19"/>
      <c r="D301" s="139"/>
      <c r="E301" s="172"/>
      <c r="F301" s="29"/>
      <c r="G301" s="49"/>
      <c r="H301" s="256"/>
      <c r="I301" s="256"/>
      <c r="J301" s="256"/>
      <c r="K301" s="256"/>
      <c r="L301" s="256"/>
      <c r="M301" s="256"/>
      <c r="N301" s="256"/>
      <c r="O301" s="256"/>
      <c r="P301" s="256"/>
      <c r="Q301" s="256"/>
      <c r="R301" s="256"/>
      <c r="S301" s="256"/>
    </row>
    <row r="302" spans="2:19" s="2" customFormat="1" x14ac:dyDescent="0.3">
      <c r="B302" s="19"/>
      <c r="C302" s="19" t="s">
        <v>276</v>
      </c>
      <c r="D302" s="140"/>
      <c r="E302" s="172"/>
      <c r="F302" s="29"/>
      <c r="G302" s="29">
        <f>SUM(G238:G300)</f>
        <v>0</v>
      </c>
      <c r="H302" s="270"/>
      <c r="I302" s="270"/>
      <c r="J302" s="270"/>
      <c r="K302" s="270"/>
      <c r="L302" s="270"/>
      <c r="M302" s="270"/>
      <c r="N302" s="270"/>
      <c r="O302" s="270"/>
      <c r="P302" s="270"/>
      <c r="Q302" s="270"/>
      <c r="R302" s="270"/>
      <c r="S302" s="270"/>
    </row>
    <row r="303" spans="2:19" s="2" customFormat="1" x14ac:dyDescent="0.3">
      <c r="B303" s="19"/>
      <c r="C303" s="19"/>
      <c r="D303" s="140"/>
      <c r="E303" s="172"/>
      <c r="F303" s="29"/>
      <c r="G303" s="29"/>
      <c r="H303" s="270"/>
      <c r="I303" s="270"/>
      <c r="J303" s="270"/>
      <c r="K303" s="270"/>
      <c r="L303" s="270"/>
      <c r="M303" s="270"/>
      <c r="N303" s="270"/>
      <c r="O303" s="270"/>
      <c r="P303" s="270"/>
      <c r="Q303" s="270"/>
      <c r="R303" s="270"/>
      <c r="S303" s="270"/>
    </row>
    <row r="304" spans="2:19" x14ac:dyDescent="0.3">
      <c r="B304" s="27"/>
      <c r="C304" s="27" t="s">
        <v>277</v>
      </c>
      <c r="D304" s="130"/>
      <c r="E304" s="163"/>
      <c r="F304" s="28"/>
      <c r="G304" s="28"/>
      <c r="H304" s="44"/>
      <c r="I304" s="44"/>
      <c r="J304" s="44"/>
      <c r="K304" s="44"/>
      <c r="L304" s="44"/>
      <c r="M304" s="44"/>
      <c r="N304" s="44"/>
      <c r="O304" s="44"/>
      <c r="P304" s="44"/>
      <c r="Q304" s="44"/>
      <c r="R304" s="44"/>
      <c r="S304" s="44"/>
    </row>
    <row r="305" spans="2:63" x14ac:dyDescent="0.3">
      <c r="B305" s="27"/>
      <c r="C305" s="27" t="str">
        <f>C174</f>
        <v>Foundation and walling</v>
      </c>
      <c r="D305" s="130"/>
      <c r="E305" s="163"/>
      <c r="F305" s="28"/>
      <c r="G305" s="28">
        <f>G194</f>
        <v>0</v>
      </c>
      <c r="H305" s="44"/>
      <c r="I305" s="44"/>
      <c r="J305" s="44"/>
      <c r="K305" s="44"/>
      <c r="L305" s="44"/>
      <c r="M305" s="44"/>
      <c r="N305" s="44"/>
      <c r="O305" s="44"/>
      <c r="P305" s="44"/>
      <c r="Q305" s="44"/>
      <c r="R305" s="44"/>
      <c r="S305" s="44"/>
    </row>
    <row r="306" spans="2:63" x14ac:dyDescent="0.3">
      <c r="B306" s="27"/>
      <c r="C306" s="27"/>
      <c r="D306" s="130"/>
      <c r="E306" s="163"/>
      <c r="F306" s="28"/>
      <c r="G306" s="28"/>
      <c r="H306" s="44"/>
      <c r="I306" s="44"/>
      <c r="J306" s="44"/>
      <c r="K306" s="44"/>
      <c r="L306" s="44"/>
      <c r="M306" s="44"/>
      <c r="N306" s="44"/>
      <c r="O306" s="44"/>
      <c r="P306" s="44"/>
      <c r="Q306" s="44"/>
      <c r="R306" s="44"/>
      <c r="S306" s="44"/>
    </row>
    <row r="307" spans="2:63" x14ac:dyDescent="0.3">
      <c r="B307" s="27"/>
      <c r="C307" s="27" t="str">
        <f>C196</f>
        <v>Roof structure</v>
      </c>
      <c r="D307" s="130"/>
      <c r="E307" s="163"/>
      <c r="F307" s="28"/>
      <c r="G307" s="28">
        <f>G201</f>
        <v>0</v>
      </c>
      <c r="H307" s="44"/>
      <c r="I307" s="44"/>
      <c r="J307" s="44"/>
      <c r="K307" s="44"/>
      <c r="L307" s="44"/>
      <c r="M307" s="44"/>
      <c r="N307" s="44"/>
      <c r="O307" s="44"/>
      <c r="P307" s="44"/>
      <c r="Q307" s="44"/>
      <c r="R307" s="44"/>
      <c r="S307" s="44"/>
    </row>
    <row r="308" spans="2:63" x14ac:dyDescent="0.3">
      <c r="B308" s="27"/>
      <c r="C308" s="27"/>
      <c r="D308" s="130"/>
      <c r="E308" s="163"/>
      <c r="F308" s="28"/>
      <c r="G308" s="28"/>
      <c r="H308" s="44"/>
      <c r="I308" s="44"/>
      <c r="J308" s="44"/>
      <c r="K308" s="44"/>
      <c r="L308" s="44"/>
      <c r="M308" s="44"/>
      <c r="N308" s="44"/>
      <c r="O308" s="44"/>
      <c r="P308" s="44"/>
      <c r="Q308" s="44"/>
      <c r="R308" s="44"/>
      <c r="S308" s="44"/>
    </row>
    <row r="309" spans="2:63" x14ac:dyDescent="0.3">
      <c r="B309" s="27"/>
      <c r="C309" s="27" t="str">
        <f>C227</f>
        <v>Finishing</v>
      </c>
      <c r="D309" s="130"/>
      <c r="E309" s="163"/>
      <c r="F309" s="28"/>
      <c r="G309" s="28">
        <f>G234</f>
        <v>0</v>
      </c>
      <c r="H309" s="44"/>
      <c r="I309" s="44"/>
      <c r="J309" s="44"/>
      <c r="K309" s="44"/>
      <c r="L309" s="44"/>
      <c r="M309" s="44"/>
      <c r="N309" s="44"/>
      <c r="O309" s="44"/>
      <c r="P309" s="44"/>
      <c r="Q309" s="44"/>
      <c r="R309" s="44"/>
      <c r="S309" s="44"/>
    </row>
    <row r="310" spans="2:63" x14ac:dyDescent="0.3">
      <c r="B310" s="27"/>
      <c r="C310" s="27"/>
      <c r="D310" s="130"/>
      <c r="E310" s="163"/>
      <c r="F310" s="28"/>
      <c r="G310" s="28"/>
      <c r="H310" s="44"/>
      <c r="I310" s="44"/>
      <c r="J310" s="44"/>
      <c r="K310" s="44"/>
      <c r="L310" s="44"/>
      <c r="M310" s="44"/>
      <c r="N310" s="44"/>
      <c r="O310" s="44"/>
      <c r="P310" s="44"/>
      <c r="Q310" s="44"/>
      <c r="R310" s="44"/>
      <c r="S310" s="44"/>
    </row>
    <row r="311" spans="2:63" x14ac:dyDescent="0.3">
      <c r="B311" s="27"/>
      <c r="C311" s="27" t="str">
        <f>C236</f>
        <v xml:space="preserve">Plumbing and Sanitary Installation </v>
      </c>
      <c r="D311" s="130"/>
      <c r="E311" s="163"/>
      <c r="F311" s="28"/>
      <c r="G311" s="28">
        <f>G302</f>
        <v>0</v>
      </c>
      <c r="H311" s="44"/>
      <c r="I311" s="44"/>
      <c r="J311" s="44"/>
      <c r="K311" s="44"/>
      <c r="L311" s="44"/>
      <c r="M311" s="44"/>
      <c r="N311" s="44"/>
      <c r="O311" s="44"/>
      <c r="P311" s="44"/>
      <c r="Q311" s="44"/>
      <c r="R311" s="44"/>
      <c r="S311" s="44"/>
    </row>
    <row r="312" spans="2:63" x14ac:dyDescent="0.3">
      <c r="B312" s="27"/>
      <c r="C312" s="27"/>
      <c r="D312" s="130"/>
      <c r="E312" s="163"/>
      <c r="F312" s="28"/>
      <c r="G312" s="28"/>
      <c r="H312" s="44"/>
      <c r="I312" s="44"/>
      <c r="J312" s="44"/>
      <c r="K312" s="44"/>
      <c r="L312" s="44"/>
      <c r="M312" s="44"/>
      <c r="N312" s="44"/>
      <c r="O312" s="44"/>
      <c r="P312" s="44"/>
      <c r="Q312" s="44"/>
      <c r="R312" s="44"/>
      <c r="S312" s="44"/>
    </row>
    <row r="313" spans="2:63" s="2" customFormat="1" x14ac:dyDescent="0.3">
      <c r="B313" s="19"/>
      <c r="C313" s="19" t="s">
        <v>278</v>
      </c>
      <c r="D313" s="136"/>
      <c r="E313" s="172"/>
      <c r="F313" s="29"/>
      <c r="G313" s="29">
        <f>SUM(G305:G312)</f>
        <v>0</v>
      </c>
      <c r="H313" s="270"/>
      <c r="I313" s="270"/>
      <c r="J313" s="270"/>
      <c r="K313" s="270"/>
      <c r="L313" s="270"/>
      <c r="M313" s="270"/>
      <c r="N313" s="270"/>
      <c r="O313" s="270"/>
      <c r="P313" s="270"/>
      <c r="Q313" s="270"/>
      <c r="R313" s="270"/>
      <c r="S313" s="270"/>
    </row>
    <row r="314" spans="2:63" x14ac:dyDescent="0.3">
      <c r="B314" s="27"/>
      <c r="C314" s="27"/>
      <c r="D314" s="130"/>
      <c r="E314" s="163"/>
      <c r="F314" s="28"/>
      <c r="G314" s="28"/>
      <c r="H314" s="44"/>
      <c r="I314" s="44"/>
      <c r="J314" s="44"/>
      <c r="K314" s="44"/>
      <c r="L314" s="44"/>
      <c r="M314" s="44"/>
      <c r="N314" s="44"/>
      <c r="O314" s="44"/>
      <c r="P314" s="44"/>
      <c r="Q314" s="44"/>
      <c r="R314" s="44"/>
      <c r="S314" s="44"/>
    </row>
    <row r="315" spans="2:63" s="8" customFormat="1" x14ac:dyDescent="0.3">
      <c r="B315" s="30">
        <v>8</v>
      </c>
      <c r="C315" s="25" t="s">
        <v>279</v>
      </c>
      <c r="D315" s="137"/>
      <c r="E315" s="157"/>
      <c r="F315" s="26"/>
      <c r="G315" s="26"/>
      <c r="H315" s="271"/>
      <c r="I315" s="271"/>
      <c r="J315" s="271"/>
      <c r="K315" s="271"/>
      <c r="L315" s="271"/>
      <c r="M315" s="271"/>
      <c r="N315" s="271"/>
      <c r="O315" s="271"/>
      <c r="P315" s="271"/>
      <c r="Q315" s="271"/>
      <c r="R315" s="271"/>
      <c r="S315" s="271"/>
      <c r="T315" s="115"/>
      <c r="U315" s="115"/>
      <c r="V315" s="115"/>
      <c r="W315" s="115"/>
      <c r="X315" s="115"/>
      <c r="Y315" s="115"/>
      <c r="Z315" s="115"/>
      <c r="AA315" s="115"/>
      <c r="AB315" s="115"/>
      <c r="AC315" s="115"/>
      <c r="AD315" s="115"/>
      <c r="AE315" s="115"/>
      <c r="AF315" s="115"/>
      <c r="AG315" s="115"/>
      <c r="AH315" s="115"/>
      <c r="AI315" s="115"/>
      <c r="AJ315" s="115"/>
      <c r="AK315" s="115"/>
      <c r="AL315" s="115"/>
      <c r="AM315" s="115"/>
      <c r="AN315" s="115"/>
      <c r="AO315" s="115"/>
      <c r="AP315" s="115"/>
      <c r="AQ315" s="115"/>
      <c r="AR315" s="115"/>
      <c r="AS315" s="115"/>
      <c r="AT315" s="115"/>
      <c r="AU315" s="115"/>
      <c r="AV315" s="115"/>
      <c r="AW315" s="115"/>
      <c r="AX315" s="115"/>
      <c r="AY315" s="115"/>
      <c r="AZ315" s="115"/>
      <c r="BA315" s="115"/>
      <c r="BB315" s="115"/>
      <c r="BC315" s="115"/>
      <c r="BD315" s="115"/>
      <c r="BE315" s="115"/>
      <c r="BF315" s="115"/>
      <c r="BG315" s="115"/>
      <c r="BH315" s="115"/>
      <c r="BI315" s="115"/>
      <c r="BJ315" s="115"/>
      <c r="BK315" s="115"/>
    </row>
    <row r="316" spans="2:63" x14ac:dyDescent="0.3">
      <c r="B316" s="22" t="s">
        <v>18</v>
      </c>
      <c r="C316" s="22" t="s">
        <v>151</v>
      </c>
      <c r="D316" s="138" t="s">
        <v>48</v>
      </c>
      <c r="E316" s="162">
        <v>13</v>
      </c>
      <c r="F316" s="23"/>
      <c r="G316" s="23">
        <f>E316*F316</f>
        <v>0</v>
      </c>
      <c r="H316" s="44"/>
      <c r="I316" s="44"/>
      <c r="J316" s="44"/>
      <c r="K316" s="44"/>
      <c r="L316" s="44"/>
      <c r="M316" s="44"/>
      <c r="N316" s="44"/>
      <c r="O316" s="44"/>
      <c r="P316" s="44"/>
      <c r="Q316" s="44"/>
      <c r="R316" s="44"/>
      <c r="S316" s="44"/>
    </row>
    <row r="317" spans="2:63" x14ac:dyDescent="0.3">
      <c r="B317" s="22" t="s">
        <v>21</v>
      </c>
      <c r="C317" s="22" t="s">
        <v>280</v>
      </c>
      <c r="D317" s="138" t="s">
        <v>58</v>
      </c>
      <c r="E317" s="162">
        <v>46</v>
      </c>
      <c r="F317" s="23"/>
      <c r="G317" s="23">
        <f t="shared" ref="G317:G328" si="19">E317*F317</f>
        <v>0</v>
      </c>
      <c r="H317" s="44"/>
      <c r="I317" s="44"/>
      <c r="J317" s="44"/>
      <c r="K317" s="44"/>
      <c r="L317" s="44"/>
      <c r="M317" s="44"/>
      <c r="N317" s="44"/>
      <c r="O317" s="44"/>
      <c r="P317" s="44"/>
      <c r="Q317" s="44"/>
      <c r="R317" s="44"/>
      <c r="S317" s="44"/>
    </row>
    <row r="318" spans="2:63" x14ac:dyDescent="0.3">
      <c r="B318" s="22" t="s">
        <v>23</v>
      </c>
      <c r="C318" s="22" t="s">
        <v>281</v>
      </c>
      <c r="D318" s="138" t="s">
        <v>58</v>
      </c>
      <c r="E318" s="162">
        <v>140</v>
      </c>
      <c r="F318" s="23"/>
      <c r="G318" s="23">
        <f t="shared" si="19"/>
        <v>0</v>
      </c>
      <c r="H318" s="44"/>
      <c r="I318" s="44"/>
      <c r="J318" s="44"/>
      <c r="K318" s="44"/>
      <c r="L318" s="44"/>
      <c r="M318" s="44"/>
      <c r="N318" s="44"/>
      <c r="O318" s="44"/>
      <c r="P318" s="44"/>
      <c r="Q318" s="44"/>
      <c r="R318" s="44"/>
      <c r="S318" s="44"/>
    </row>
    <row r="319" spans="2:63" x14ac:dyDescent="0.3">
      <c r="B319" s="22" t="s">
        <v>25</v>
      </c>
      <c r="C319" s="22" t="s">
        <v>282</v>
      </c>
      <c r="D319" s="138" t="s">
        <v>58</v>
      </c>
      <c r="E319" s="162">
        <v>28</v>
      </c>
      <c r="F319" s="23"/>
      <c r="G319" s="23">
        <f t="shared" si="19"/>
        <v>0</v>
      </c>
      <c r="H319" s="44"/>
      <c r="I319" s="44"/>
      <c r="J319" s="44"/>
      <c r="K319" s="44"/>
      <c r="L319" s="44"/>
      <c r="M319" s="44"/>
      <c r="N319" s="44"/>
      <c r="O319" s="44"/>
      <c r="P319" s="44"/>
      <c r="Q319" s="44"/>
      <c r="R319" s="44"/>
      <c r="S319" s="44"/>
    </row>
    <row r="320" spans="2:63" x14ac:dyDescent="0.3">
      <c r="B320" s="22" t="s">
        <v>27</v>
      </c>
      <c r="C320" s="54" t="s">
        <v>283</v>
      </c>
      <c r="D320" s="138" t="s">
        <v>48</v>
      </c>
      <c r="E320" s="162">
        <v>1</v>
      </c>
      <c r="F320" s="23"/>
      <c r="G320" s="23">
        <f t="shared" si="19"/>
        <v>0</v>
      </c>
      <c r="H320" s="44"/>
      <c r="I320" s="44"/>
      <c r="J320" s="44"/>
      <c r="K320" s="44"/>
      <c r="L320" s="44"/>
      <c r="M320" s="44"/>
      <c r="N320" s="44"/>
      <c r="O320" s="44"/>
      <c r="P320" s="44"/>
      <c r="Q320" s="44"/>
      <c r="R320" s="44"/>
      <c r="S320" s="44"/>
    </row>
    <row r="321" spans="2:63" x14ac:dyDescent="0.3">
      <c r="B321" s="22" t="s">
        <v>30</v>
      </c>
      <c r="C321" s="54" t="s">
        <v>284</v>
      </c>
      <c r="D321" s="138" t="s">
        <v>64</v>
      </c>
      <c r="E321" s="162">
        <v>0.44</v>
      </c>
      <c r="F321" s="23"/>
      <c r="G321" s="23">
        <f t="shared" si="19"/>
        <v>0</v>
      </c>
      <c r="H321" s="44"/>
      <c r="I321" s="44"/>
      <c r="J321" s="44"/>
      <c r="K321" s="44"/>
      <c r="L321" s="44"/>
      <c r="M321" s="44"/>
      <c r="N321" s="44"/>
      <c r="O321" s="44"/>
      <c r="P321" s="44"/>
      <c r="Q321" s="44"/>
      <c r="R321" s="44"/>
      <c r="S321" s="44"/>
    </row>
    <row r="322" spans="2:63" ht="27.6" x14ac:dyDescent="0.3">
      <c r="B322" s="22" t="s">
        <v>33</v>
      </c>
      <c r="C322" s="54" t="s">
        <v>285</v>
      </c>
      <c r="D322" s="138" t="s">
        <v>48</v>
      </c>
      <c r="E322" s="162">
        <v>1.29</v>
      </c>
      <c r="F322" s="23"/>
      <c r="G322" s="23">
        <f t="shared" si="19"/>
        <v>0</v>
      </c>
      <c r="H322" s="44"/>
      <c r="I322" s="44"/>
      <c r="J322" s="44"/>
      <c r="K322" s="44"/>
      <c r="L322" s="44"/>
      <c r="M322" s="44"/>
      <c r="N322" s="44"/>
      <c r="O322" s="44"/>
      <c r="P322" s="44"/>
      <c r="Q322" s="44"/>
      <c r="R322" s="44"/>
      <c r="S322" s="44"/>
    </row>
    <row r="323" spans="2:63" ht="27.6" x14ac:dyDescent="0.3">
      <c r="B323" s="22" t="s">
        <v>36</v>
      </c>
      <c r="C323" s="54" t="s">
        <v>286</v>
      </c>
      <c r="D323" s="138" t="s">
        <v>48</v>
      </c>
      <c r="E323" s="162">
        <v>3</v>
      </c>
      <c r="F323" s="23"/>
      <c r="G323" s="23">
        <f t="shared" si="19"/>
        <v>0</v>
      </c>
      <c r="H323" s="44"/>
      <c r="I323" s="44"/>
      <c r="J323" s="44"/>
      <c r="K323" s="44"/>
      <c r="L323" s="44"/>
      <c r="M323" s="44"/>
      <c r="N323" s="44"/>
      <c r="O323" s="44"/>
      <c r="P323" s="44"/>
      <c r="Q323" s="44"/>
      <c r="R323" s="44"/>
      <c r="S323" s="44"/>
    </row>
    <row r="324" spans="2:63" x14ac:dyDescent="0.3">
      <c r="B324" s="22" t="s">
        <v>39</v>
      </c>
      <c r="C324" s="22" t="s">
        <v>287</v>
      </c>
      <c r="D324" s="138" t="s">
        <v>58</v>
      </c>
      <c r="E324" s="162">
        <v>35</v>
      </c>
      <c r="F324" s="23"/>
      <c r="G324" s="23">
        <f t="shared" si="19"/>
        <v>0</v>
      </c>
      <c r="H324" s="44"/>
      <c r="I324" s="44"/>
      <c r="J324" s="44"/>
      <c r="K324" s="44"/>
      <c r="L324" s="44"/>
      <c r="M324" s="44"/>
      <c r="N324" s="44"/>
      <c r="O324" s="44"/>
      <c r="P324" s="44"/>
      <c r="Q324" s="44"/>
      <c r="R324" s="44"/>
      <c r="S324" s="44"/>
    </row>
    <row r="325" spans="2:63" x14ac:dyDescent="0.3">
      <c r="B325" s="22" t="s">
        <v>62</v>
      </c>
      <c r="C325" s="22" t="s">
        <v>288</v>
      </c>
      <c r="D325" s="138" t="s">
        <v>58</v>
      </c>
      <c r="E325" s="162">
        <v>35</v>
      </c>
      <c r="F325" s="23"/>
      <c r="G325" s="23">
        <f t="shared" si="19"/>
        <v>0</v>
      </c>
      <c r="H325" s="44"/>
      <c r="I325" s="44"/>
      <c r="J325" s="44"/>
      <c r="K325" s="44"/>
      <c r="L325" s="44"/>
      <c r="M325" s="44"/>
      <c r="N325" s="44"/>
      <c r="O325" s="44"/>
      <c r="P325" s="44"/>
      <c r="Q325" s="44"/>
      <c r="R325" s="44"/>
      <c r="S325" s="44"/>
    </row>
    <row r="326" spans="2:63" ht="27.6" x14ac:dyDescent="0.3">
      <c r="B326" s="22" t="s">
        <v>66</v>
      </c>
      <c r="C326" s="22" t="s">
        <v>289</v>
      </c>
      <c r="D326" s="138" t="s">
        <v>9</v>
      </c>
      <c r="E326" s="162">
        <v>1</v>
      </c>
      <c r="F326" s="23"/>
      <c r="G326" s="23">
        <f t="shared" si="19"/>
        <v>0</v>
      </c>
      <c r="H326" s="44"/>
      <c r="I326" s="44"/>
      <c r="J326" s="44"/>
      <c r="K326" s="44"/>
      <c r="L326" s="44"/>
      <c r="M326" s="44"/>
      <c r="N326" s="44"/>
      <c r="O326" s="44"/>
      <c r="P326" s="44"/>
      <c r="Q326" s="44"/>
      <c r="R326" s="44"/>
      <c r="S326" s="44"/>
    </row>
    <row r="327" spans="2:63" x14ac:dyDescent="0.3">
      <c r="B327" s="22" t="s">
        <v>68</v>
      </c>
      <c r="C327" s="22" t="s">
        <v>364</v>
      </c>
      <c r="D327" s="128" t="s">
        <v>9</v>
      </c>
      <c r="E327" s="162">
        <v>1</v>
      </c>
      <c r="F327" s="23"/>
      <c r="G327" s="23">
        <f t="shared" si="19"/>
        <v>0</v>
      </c>
      <c r="H327" s="44"/>
      <c r="I327" s="44"/>
      <c r="J327" s="44"/>
      <c r="K327" s="44"/>
      <c r="L327" s="44"/>
      <c r="M327" s="44"/>
      <c r="N327" s="44"/>
      <c r="O327" s="44"/>
      <c r="P327" s="44"/>
      <c r="Q327" s="44"/>
      <c r="R327" s="44"/>
      <c r="S327" s="44"/>
    </row>
    <row r="328" spans="2:63" x14ac:dyDescent="0.3">
      <c r="B328" s="22" t="s">
        <v>70</v>
      </c>
      <c r="C328" s="22" t="s">
        <v>365</v>
      </c>
      <c r="D328" s="128" t="s">
        <v>9</v>
      </c>
      <c r="E328" s="162">
        <v>1</v>
      </c>
      <c r="F328" s="23"/>
      <c r="G328" s="23">
        <f t="shared" si="19"/>
        <v>0</v>
      </c>
      <c r="H328" s="44"/>
      <c r="I328" s="44"/>
      <c r="J328" s="44"/>
      <c r="K328" s="44"/>
      <c r="L328" s="44"/>
      <c r="M328" s="44"/>
      <c r="N328" s="44"/>
      <c r="O328" s="44"/>
      <c r="P328" s="44"/>
      <c r="Q328" s="44"/>
      <c r="R328" s="44"/>
      <c r="S328" s="44"/>
    </row>
    <row r="329" spans="2:63" x14ac:dyDescent="0.3">
      <c r="B329" s="27"/>
      <c r="C329" s="27"/>
      <c r="D329" s="130"/>
      <c r="E329" s="163"/>
      <c r="F329" s="28"/>
      <c r="G329" s="28"/>
      <c r="H329" s="44"/>
      <c r="I329" s="44"/>
      <c r="J329" s="44"/>
      <c r="K329" s="44"/>
      <c r="L329" s="44"/>
      <c r="M329" s="44"/>
      <c r="N329" s="44"/>
      <c r="O329" s="44"/>
      <c r="P329" s="44"/>
      <c r="Q329" s="44"/>
      <c r="R329" s="44"/>
      <c r="S329" s="44"/>
    </row>
    <row r="330" spans="2:63" s="2" customFormat="1" x14ac:dyDescent="0.3">
      <c r="B330" s="19"/>
      <c r="C330" s="19" t="s">
        <v>292</v>
      </c>
      <c r="D330" s="136"/>
      <c r="E330" s="167"/>
      <c r="F330" s="29"/>
      <c r="G330" s="29">
        <f>SUM(G316:G329)</f>
        <v>0</v>
      </c>
      <c r="H330" s="270"/>
      <c r="I330" s="270"/>
      <c r="J330" s="270"/>
      <c r="K330" s="270"/>
      <c r="L330" s="270"/>
      <c r="M330" s="270"/>
      <c r="N330" s="270"/>
      <c r="O330" s="270"/>
      <c r="P330" s="270"/>
      <c r="Q330" s="270"/>
      <c r="R330" s="270"/>
      <c r="S330" s="270"/>
    </row>
    <row r="331" spans="2:63" s="2" customFormat="1" x14ac:dyDescent="0.3">
      <c r="B331" s="19"/>
      <c r="C331" s="19"/>
      <c r="D331" s="139"/>
      <c r="E331" s="167"/>
      <c r="F331" s="29"/>
      <c r="G331" s="49"/>
      <c r="H331" s="256"/>
      <c r="I331" s="256"/>
      <c r="J331" s="256"/>
      <c r="K331" s="256"/>
      <c r="L331" s="256"/>
      <c r="M331" s="256"/>
      <c r="N331" s="256"/>
      <c r="O331" s="256"/>
      <c r="P331" s="256"/>
      <c r="Q331" s="256"/>
      <c r="R331" s="256"/>
      <c r="S331" s="256"/>
    </row>
    <row r="332" spans="2:63" s="9" customFormat="1" ht="13.8" x14ac:dyDescent="0.25">
      <c r="B332" s="51">
        <v>9</v>
      </c>
      <c r="C332" s="25" t="s">
        <v>293</v>
      </c>
      <c r="D332" s="145"/>
      <c r="E332" s="174"/>
      <c r="F332" s="52"/>
      <c r="G332" s="52"/>
      <c r="H332" s="277"/>
      <c r="I332" s="277"/>
      <c r="J332" s="277"/>
      <c r="K332" s="277"/>
      <c r="L332" s="277"/>
      <c r="M332" s="277"/>
      <c r="N332" s="277"/>
      <c r="O332" s="277"/>
      <c r="P332" s="277"/>
      <c r="Q332" s="277"/>
      <c r="R332" s="277"/>
      <c r="S332" s="277"/>
      <c r="T332" s="116"/>
      <c r="U332" s="116"/>
      <c r="V332" s="116"/>
      <c r="W332" s="116"/>
      <c r="X332" s="116"/>
      <c r="Y332" s="116"/>
      <c r="Z332" s="116"/>
      <c r="AA332" s="116"/>
      <c r="AB332" s="116"/>
      <c r="AC332" s="116"/>
      <c r="AD332" s="116"/>
      <c r="AE332" s="116"/>
      <c r="AF332" s="116"/>
      <c r="AG332" s="116"/>
      <c r="AH332" s="116"/>
      <c r="AI332" s="116"/>
      <c r="AJ332" s="116"/>
      <c r="AK332" s="116"/>
      <c r="AL332" s="116"/>
      <c r="AM332" s="116"/>
      <c r="AN332" s="116"/>
      <c r="AO332" s="116"/>
      <c r="AP332" s="116"/>
      <c r="AQ332" s="116"/>
      <c r="AR332" s="116"/>
      <c r="AS332" s="116"/>
      <c r="AT332" s="116"/>
      <c r="AU332" s="116"/>
      <c r="AV332" s="116"/>
      <c r="AW332" s="116"/>
      <c r="AX332" s="116"/>
      <c r="AY332" s="116"/>
      <c r="AZ332" s="116"/>
      <c r="BA332" s="116"/>
      <c r="BB332" s="116"/>
      <c r="BC332" s="116"/>
      <c r="BD332" s="116"/>
      <c r="BE332" s="116"/>
      <c r="BF332" s="116"/>
      <c r="BG332" s="116"/>
      <c r="BH332" s="116"/>
      <c r="BI332" s="116"/>
      <c r="BJ332" s="116"/>
      <c r="BK332" s="116"/>
    </row>
    <row r="333" spans="2:63" s="1" customFormat="1" ht="13.8" x14ac:dyDescent="0.25">
      <c r="B333" s="45"/>
      <c r="C333" s="27"/>
      <c r="D333" s="139"/>
      <c r="E333" s="175"/>
      <c r="F333" s="49"/>
      <c r="G333" s="49"/>
      <c r="H333" s="256"/>
      <c r="I333" s="256"/>
      <c r="J333" s="256"/>
      <c r="K333" s="256"/>
      <c r="L333" s="256"/>
      <c r="M333" s="256"/>
      <c r="N333" s="256"/>
      <c r="O333" s="256"/>
      <c r="P333" s="256"/>
      <c r="Q333" s="256"/>
      <c r="R333" s="256"/>
      <c r="S333" s="256"/>
    </row>
    <row r="334" spans="2:63" s="1" customFormat="1" ht="13.8" x14ac:dyDescent="0.25">
      <c r="B334" s="42" t="s">
        <v>18</v>
      </c>
      <c r="C334" s="22" t="s">
        <v>294</v>
      </c>
      <c r="D334" s="138" t="s">
        <v>48</v>
      </c>
      <c r="E334" s="168">
        <v>2.5</v>
      </c>
      <c r="F334" s="43"/>
      <c r="G334" s="43">
        <f>E334*F334</f>
        <v>0</v>
      </c>
      <c r="H334" s="256"/>
      <c r="I334" s="256"/>
      <c r="J334" s="256"/>
      <c r="K334" s="256"/>
      <c r="L334" s="256"/>
      <c r="M334" s="256"/>
      <c r="N334" s="256"/>
      <c r="O334" s="256"/>
      <c r="P334" s="256"/>
      <c r="Q334" s="256"/>
      <c r="R334" s="256"/>
      <c r="S334" s="256"/>
    </row>
    <row r="335" spans="2:63" s="1" customFormat="1" ht="13.8" x14ac:dyDescent="0.25">
      <c r="B335" s="42" t="s">
        <v>21</v>
      </c>
      <c r="C335" s="22" t="s">
        <v>295</v>
      </c>
      <c r="D335" s="138" t="s">
        <v>48</v>
      </c>
      <c r="E335" s="168">
        <f>(1.5+1.4)*2*0.5*0.7</f>
        <v>2.0299999999999998</v>
      </c>
      <c r="F335" s="43"/>
      <c r="G335" s="43">
        <f>E335*F335</f>
        <v>0</v>
      </c>
      <c r="H335" s="256"/>
      <c r="I335" s="256"/>
      <c r="J335" s="256"/>
      <c r="K335" s="256"/>
      <c r="L335" s="256"/>
      <c r="M335" s="256"/>
      <c r="N335" s="256"/>
      <c r="O335" s="256"/>
      <c r="P335" s="256"/>
      <c r="Q335" s="256"/>
      <c r="R335" s="256"/>
      <c r="S335" s="256"/>
    </row>
    <row r="336" spans="2:63" s="1" customFormat="1" ht="13.8" x14ac:dyDescent="0.25">
      <c r="B336" s="42" t="s">
        <v>23</v>
      </c>
      <c r="C336" s="22" t="s">
        <v>296</v>
      </c>
      <c r="D336" s="138" t="s">
        <v>58</v>
      </c>
      <c r="E336" s="168">
        <v>9.1519999999999992</v>
      </c>
      <c r="F336" s="43"/>
      <c r="G336" s="43">
        <f>E336*F336</f>
        <v>0</v>
      </c>
      <c r="H336" s="256"/>
      <c r="I336" s="256"/>
      <c r="J336" s="256"/>
      <c r="K336" s="256"/>
      <c r="L336" s="256"/>
      <c r="M336" s="256"/>
      <c r="N336" s="256"/>
      <c r="O336" s="256"/>
      <c r="P336" s="256"/>
      <c r="Q336" s="256"/>
      <c r="R336" s="256"/>
      <c r="S336" s="256"/>
    </row>
    <row r="337" spans="2:63" s="1" customFormat="1" ht="13.8" x14ac:dyDescent="0.25">
      <c r="B337" s="42" t="s">
        <v>25</v>
      </c>
      <c r="C337" s="22" t="s">
        <v>366</v>
      </c>
      <c r="D337" s="138" t="s">
        <v>48</v>
      </c>
      <c r="E337" s="168">
        <v>0.254</v>
      </c>
      <c r="F337" s="43"/>
      <c r="G337" s="43">
        <f t="shared" ref="G337:G362" si="20">E337*F337</f>
        <v>0</v>
      </c>
      <c r="H337" s="256"/>
      <c r="I337" s="256"/>
      <c r="J337" s="256"/>
      <c r="K337" s="256"/>
      <c r="L337" s="256"/>
      <c r="M337" s="256"/>
      <c r="N337" s="256"/>
      <c r="O337" s="256"/>
      <c r="P337" s="256"/>
      <c r="Q337" s="256"/>
      <c r="R337" s="256"/>
      <c r="S337" s="256"/>
    </row>
    <row r="338" spans="2:63" s="1" customFormat="1" ht="13.8" x14ac:dyDescent="0.25">
      <c r="B338" s="42" t="s">
        <v>27</v>
      </c>
      <c r="C338" s="22" t="s">
        <v>298</v>
      </c>
      <c r="D338" s="138" t="s">
        <v>84</v>
      </c>
      <c r="E338" s="168">
        <v>36.4</v>
      </c>
      <c r="F338" s="43"/>
      <c r="G338" s="43">
        <f t="shared" si="20"/>
        <v>0</v>
      </c>
      <c r="H338" s="256"/>
      <c r="I338" s="256"/>
      <c r="J338" s="256"/>
      <c r="K338" s="256"/>
      <c r="L338" s="256"/>
      <c r="M338" s="256"/>
      <c r="N338" s="256"/>
      <c r="O338" s="256"/>
      <c r="P338" s="256"/>
      <c r="Q338" s="256"/>
      <c r="R338" s="256"/>
      <c r="S338" s="256"/>
    </row>
    <row r="339" spans="2:63" s="1" customFormat="1" ht="27.6" x14ac:dyDescent="0.25">
      <c r="B339" s="42" t="s">
        <v>30</v>
      </c>
      <c r="C339" s="22" t="s">
        <v>367</v>
      </c>
      <c r="D339" s="138" t="s">
        <v>58</v>
      </c>
      <c r="E339" s="168">
        <v>4.2140000000000004</v>
      </c>
      <c r="F339" s="43"/>
      <c r="G339" s="43">
        <f t="shared" si="20"/>
        <v>0</v>
      </c>
      <c r="H339" s="256"/>
      <c r="I339" s="256"/>
      <c r="J339" s="256"/>
      <c r="K339" s="256"/>
      <c r="L339" s="256"/>
      <c r="M339" s="256"/>
      <c r="N339" s="256"/>
      <c r="O339" s="256"/>
      <c r="P339" s="256"/>
      <c r="Q339" s="256"/>
      <c r="R339" s="256"/>
      <c r="S339" s="256"/>
    </row>
    <row r="340" spans="2:63" s="1" customFormat="1" ht="13.8" x14ac:dyDescent="0.25">
      <c r="B340" s="42"/>
      <c r="C340" s="22"/>
      <c r="D340" s="138"/>
      <c r="E340" s="168"/>
      <c r="F340" s="43"/>
      <c r="G340" s="43"/>
      <c r="H340" s="256"/>
      <c r="I340" s="256"/>
      <c r="J340" s="256"/>
      <c r="K340" s="256"/>
      <c r="L340" s="256"/>
      <c r="M340" s="256"/>
      <c r="N340" s="256"/>
      <c r="O340" s="256"/>
      <c r="P340" s="256"/>
      <c r="Q340" s="256"/>
      <c r="R340" s="256"/>
      <c r="S340" s="256"/>
    </row>
    <row r="341" spans="2:63" s="1" customFormat="1" ht="13.8" x14ac:dyDescent="0.25">
      <c r="B341" s="42"/>
      <c r="C341" s="20" t="s">
        <v>178</v>
      </c>
      <c r="D341" s="138"/>
      <c r="E341" s="168"/>
      <c r="F341" s="43"/>
      <c r="G341" s="43"/>
      <c r="H341" s="256"/>
      <c r="I341" s="256"/>
      <c r="J341" s="256"/>
      <c r="K341" s="256"/>
      <c r="L341" s="256"/>
      <c r="M341" s="256"/>
      <c r="N341" s="256"/>
      <c r="O341" s="256"/>
      <c r="P341" s="256"/>
      <c r="Q341" s="256"/>
      <c r="R341" s="256"/>
      <c r="S341" s="256"/>
    </row>
    <row r="342" spans="2:63" s="1" customFormat="1" ht="27.6" x14ac:dyDescent="0.25">
      <c r="B342" s="42" t="s">
        <v>33</v>
      </c>
      <c r="C342" s="22" t="s">
        <v>300</v>
      </c>
      <c r="D342" s="138" t="s">
        <v>58</v>
      </c>
      <c r="E342" s="168">
        <v>19.5</v>
      </c>
      <c r="F342" s="43"/>
      <c r="G342" s="43">
        <f t="shared" si="20"/>
        <v>0</v>
      </c>
      <c r="H342" s="256"/>
      <c r="I342" s="256"/>
      <c r="J342" s="256"/>
      <c r="K342" s="256"/>
      <c r="L342" s="256"/>
      <c r="M342" s="256"/>
      <c r="N342" s="256"/>
      <c r="O342" s="256"/>
      <c r="P342" s="256"/>
      <c r="Q342" s="256"/>
      <c r="R342" s="256"/>
      <c r="S342" s="256"/>
    </row>
    <row r="343" spans="2:63" s="1" customFormat="1" ht="13.8" x14ac:dyDescent="0.25">
      <c r="B343" s="42" t="s">
        <v>36</v>
      </c>
      <c r="C343" s="22" t="s">
        <v>368</v>
      </c>
      <c r="D343" s="138" t="s">
        <v>9</v>
      </c>
      <c r="E343" s="168">
        <v>1</v>
      </c>
      <c r="F343" s="43"/>
      <c r="G343" s="43">
        <f t="shared" si="20"/>
        <v>0</v>
      </c>
      <c r="H343" s="256"/>
      <c r="I343" s="256"/>
      <c r="J343" s="256"/>
      <c r="K343" s="256"/>
      <c r="L343" s="256"/>
      <c r="M343" s="256"/>
      <c r="N343" s="256"/>
      <c r="O343" s="256"/>
      <c r="P343" s="256"/>
      <c r="Q343" s="256"/>
      <c r="R343" s="256"/>
      <c r="S343" s="256"/>
    </row>
    <row r="344" spans="2:63" s="1" customFormat="1" ht="13.8" x14ac:dyDescent="0.25">
      <c r="B344" s="42" t="s">
        <v>39</v>
      </c>
      <c r="C344" s="22" t="s">
        <v>369</v>
      </c>
      <c r="D344" s="138" t="s">
        <v>9</v>
      </c>
      <c r="E344" s="168">
        <v>1</v>
      </c>
      <c r="F344" s="43"/>
      <c r="G344" s="43">
        <f t="shared" si="20"/>
        <v>0</v>
      </c>
      <c r="H344" s="256"/>
      <c r="I344" s="256"/>
      <c r="J344" s="256"/>
      <c r="K344" s="256"/>
      <c r="L344" s="256"/>
      <c r="M344" s="256"/>
      <c r="N344" s="256"/>
      <c r="O344" s="256"/>
      <c r="P344" s="256"/>
      <c r="Q344" s="256"/>
      <c r="R344" s="256"/>
      <c r="S344" s="256"/>
    </row>
    <row r="345" spans="2:63" s="1" customFormat="1" ht="13.8" x14ac:dyDescent="0.25">
      <c r="B345" s="42" t="s">
        <v>62</v>
      </c>
      <c r="C345" s="22" t="s">
        <v>370</v>
      </c>
      <c r="D345" s="138" t="s">
        <v>9</v>
      </c>
      <c r="E345" s="168">
        <v>1</v>
      </c>
      <c r="F345" s="43"/>
      <c r="G345" s="43">
        <f t="shared" si="20"/>
        <v>0</v>
      </c>
      <c r="H345" s="256"/>
      <c r="I345" s="256"/>
      <c r="J345" s="256"/>
      <c r="K345" s="256"/>
      <c r="L345" s="256"/>
      <c r="M345" s="256"/>
      <c r="N345" s="256"/>
      <c r="O345" s="256"/>
      <c r="P345" s="256"/>
      <c r="Q345" s="256"/>
      <c r="R345" s="256"/>
      <c r="S345" s="256"/>
    </row>
    <row r="346" spans="2:63" s="1" customFormat="1" ht="13.8" x14ac:dyDescent="0.25">
      <c r="B346" s="45"/>
      <c r="C346" s="27"/>
      <c r="D346" s="139"/>
      <c r="E346" s="175"/>
      <c r="F346" s="49"/>
      <c r="G346" s="49"/>
      <c r="H346" s="256"/>
      <c r="I346" s="256"/>
      <c r="J346" s="256"/>
      <c r="K346" s="256"/>
      <c r="L346" s="256"/>
      <c r="M346" s="256"/>
      <c r="N346" s="256"/>
      <c r="O346" s="256"/>
      <c r="P346" s="256"/>
      <c r="Q346" s="256"/>
      <c r="R346" s="256"/>
      <c r="S346" s="256"/>
    </row>
    <row r="347" spans="2:63" s="1" customFormat="1" ht="13.8" x14ac:dyDescent="0.25">
      <c r="B347" s="45"/>
      <c r="C347" s="19" t="s">
        <v>303</v>
      </c>
      <c r="D347" s="139"/>
      <c r="E347" s="175"/>
      <c r="F347" s="49"/>
      <c r="G347" s="50">
        <f>SUM(G334:G346)</f>
        <v>0</v>
      </c>
      <c r="H347" s="265"/>
      <c r="I347" s="265"/>
      <c r="J347" s="265"/>
      <c r="K347" s="265"/>
      <c r="L347" s="265"/>
      <c r="M347" s="265"/>
      <c r="N347" s="265"/>
      <c r="O347" s="265"/>
      <c r="P347" s="265"/>
      <c r="Q347" s="265"/>
      <c r="R347" s="265"/>
      <c r="S347" s="265"/>
    </row>
    <row r="348" spans="2:63" s="1" customFormat="1" ht="13.8" x14ac:dyDescent="0.25">
      <c r="B348" s="45"/>
      <c r="C348" s="27"/>
      <c r="D348" s="139"/>
      <c r="E348" s="175"/>
      <c r="F348" s="49"/>
      <c r="G348" s="49"/>
      <c r="H348" s="256"/>
      <c r="I348" s="256"/>
      <c r="J348" s="256"/>
      <c r="K348" s="256"/>
      <c r="L348" s="256"/>
      <c r="M348" s="256"/>
      <c r="N348" s="256"/>
      <c r="O348" s="256"/>
      <c r="P348" s="256"/>
      <c r="Q348" s="256"/>
      <c r="R348" s="256"/>
      <c r="S348" s="256"/>
    </row>
    <row r="349" spans="2:63" s="1" customFormat="1" ht="13.8" x14ac:dyDescent="0.25">
      <c r="B349" s="45"/>
      <c r="C349" s="27"/>
      <c r="D349" s="139"/>
      <c r="E349" s="175"/>
      <c r="F349" s="49"/>
      <c r="G349" s="49"/>
      <c r="H349" s="256"/>
      <c r="I349" s="256"/>
      <c r="J349" s="256"/>
      <c r="K349" s="256"/>
      <c r="L349" s="256"/>
      <c r="M349" s="256"/>
      <c r="N349" s="256"/>
      <c r="O349" s="256"/>
      <c r="P349" s="256"/>
      <c r="Q349" s="256"/>
      <c r="R349" s="256"/>
      <c r="S349" s="256"/>
    </row>
    <row r="350" spans="2:63" s="9" customFormat="1" ht="13.8" x14ac:dyDescent="0.25">
      <c r="B350" s="51">
        <v>10</v>
      </c>
      <c r="C350" s="25" t="s">
        <v>304</v>
      </c>
      <c r="D350" s="145"/>
      <c r="E350" s="174"/>
      <c r="F350" s="52"/>
      <c r="G350" s="52"/>
      <c r="H350" s="277"/>
      <c r="I350" s="277"/>
      <c r="J350" s="277"/>
      <c r="K350" s="277"/>
      <c r="L350" s="277"/>
      <c r="M350" s="277"/>
      <c r="N350" s="277"/>
      <c r="O350" s="277"/>
      <c r="P350" s="277"/>
      <c r="Q350" s="277"/>
      <c r="R350" s="277"/>
      <c r="S350" s="277"/>
      <c r="T350" s="116"/>
      <c r="U350" s="116"/>
      <c r="V350" s="116"/>
      <c r="W350" s="116"/>
      <c r="X350" s="116"/>
      <c r="Y350" s="116"/>
      <c r="Z350" s="116"/>
      <c r="AA350" s="116"/>
      <c r="AB350" s="116"/>
      <c r="AC350" s="116"/>
      <c r="AD350" s="116"/>
      <c r="AE350" s="116"/>
      <c r="AF350" s="116"/>
      <c r="AG350" s="116"/>
      <c r="AH350" s="116"/>
      <c r="AI350" s="116"/>
      <c r="AJ350" s="116"/>
      <c r="AK350" s="116"/>
      <c r="AL350" s="116"/>
      <c r="AM350" s="116"/>
      <c r="AN350" s="116"/>
      <c r="AO350" s="116"/>
      <c r="AP350" s="116"/>
      <c r="AQ350" s="116"/>
      <c r="AR350" s="116"/>
      <c r="AS350" s="116"/>
      <c r="AT350" s="116"/>
      <c r="AU350" s="116"/>
      <c r="AV350" s="116"/>
      <c r="AW350" s="116"/>
      <c r="AX350" s="116"/>
      <c r="AY350" s="116"/>
      <c r="AZ350" s="116"/>
      <c r="BA350" s="116"/>
      <c r="BB350" s="116"/>
      <c r="BC350" s="116"/>
      <c r="BD350" s="116"/>
      <c r="BE350" s="116"/>
      <c r="BF350" s="116"/>
      <c r="BG350" s="116"/>
      <c r="BH350" s="116"/>
      <c r="BI350" s="116"/>
      <c r="BJ350" s="116"/>
      <c r="BK350" s="116"/>
    </row>
    <row r="351" spans="2:63" s="1" customFormat="1" ht="13.8" x14ac:dyDescent="0.25">
      <c r="B351" s="45"/>
      <c r="C351" s="27"/>
      <c r="D351" s="139"/>
      <c r="E351" s="175"/>
      <c r="F351" s="49"/>
      <c r="G351" s="49"/>
      <c r="H351" s="256"/>
      <c r="I351" s="256"/>
      <c r="J351" s="256"/>
      <c r="K351" s="256"/>
      <c r="L351" s="256"/>
      <c r="M351" s="256"/>
      <c r="N351" s="256"/>
      <c r="O351" s="256"/>
      <c r="P351" s="256"/>
      <c r="Q351" s="256"/>
      <c r="R351" s="256"/>
      <c r="S351" s="256"/>
    </row>
    <row r="352" spans="2:63" s="1" customFormat="1" ht="13.8" x14ac:dyDescent="0.25">
      <c r="B352" s="42" t="s">
        <v>18</v>
      </c>
      <c r="C352" s="22" t="s">
        <v>305</v>
      </c>
      <c r="D352" s="138" t="s">
        <v>48</v>
      </c>
      <c r="E352" s="168">
        <v>4</v>
      </c>
      <c r="F352" s="43"/>
      <c r="G352" s="43">
        <f t="shared" si="20"/>
        <v>0</v>
      </c>
      <c r="H352" s="256"/>
      <c r="I352" s="256"/>
      <c r="J352" s="256"/>
      <c r="K352" s="256"/>
      <c r="L352" s="256"/>
      <c r="M352" s="256"/>
      <c r="N352" s="256"/>
      <c r="O352" s="256"/>
      <c r="P352" s="256"/>
      <c r="Q352" s="256"/>
      <c r="R352" s="256"/>
      <c r="S352" s="256"/>
    </row>
    <row r="353" spans="2:63" s="1" customFormat="1" ht="27.6" x14ac:dyDescent="0.25">
      <c r="B353" s="42" t="s">
        <v>21</v>
      </c>
      <c r="C353" s="22" t="s">
        <v>306</v>
      </c>
      <c r="D353" s="138" t="s">
        <v>48</v>
      </c>
      <c r="E353" s="168">
        <v>8</v>
      </c>
      <c r="F353" s="43"/>
      <c r="G353" s="43">
        <f t="shared" si="20"/>
        <v>0</v>
      </c>
      <c r="H353" s="256"/>
      <c r="I353" s="256"/>
      <c r="J353" s="256"/>
      <c r="K353" s="256"/>
      <c r="L353" s="256"/>
      <c r="M353" s="256"/>
      <c r="N353" s="256"/>
      <c r="O353" s="256"/>
      <c r="P353" s="256"/>
      <c r="Q353" s="256"/>
      <c r="R353" s="256"/>
      <c r="S353" s="256"/>
    </row>
    <row r="354" spans="2:63" s="1" customFormat="1" ht="13.8" x14ac:dyDescent="0.25">
      <c r="B354" s="42" t="s">
        <v>23</v>
      </c>
      <c r="C354" s="22" t="s">
        <v>371</v>
      </c>
      <c r="D354" s="138" t="s">
        <v>58</v>
      </c>
      <c r="E354" s="168">
        <f>0.6*45</f>
        <v>27</v>
      </c>
      <c r="F354" s="43"/>
      <c r="G354" s="43">
        <f t="shared" si="20"/>
        <v>0</v>
      </c>
      <c r="H354" s="256"/>
      <c r="I354" s="256"/>
      <c r="J354" s="256"/>
      <c r="K354" s="256"/>
      <c r="L354" s="256"/>
      <c r="M354" s="256"/>
      <c r="N354" s="256"/>
      <c r="O354" s="256"/>
      <c r="P354" s="256"/>
      <c r="Q354" s="256"/>
      <c r="R354" s="256"/>
      <c r="S354" s="256"/>
    </row>
    <row r="355" spans="2:63" s="1" customFormat="1" ht="27.6" x14ac:dyDescent="0.25">
      <c r="B355" s="42" t="s">
        <v>25</v>
      </c>
      <c r="C355" s="22" t="s">
        <v>308</v>
      </c>
      <c r="D355" s="138" t="s">
        <v>48</v>
      </c>
      <c r="E355" s="168">
        <v>1</v>
      </c>
      <c r="F355" s="43"/>
      <c r="G355" s="43">
        <f t="shared" si="20"/>
        <v>0</v>
      </c>
      <c r="H355" s="256"/>
      <c r="I355" s="256"/>
      <c r="J355" s="256"/>
      <c r="K355" s="256"/>
      <c r="L355" s="256"/>
      <c r="M355" s="256"/>
      <c r="N355" s="256"/>
      <c r="O355" s="256"/>
      <c r="P355" s="256"/>
      <c r="Q355" s="256"/>
      <c r="R355" s="256"/>
      <c r="S355" s="256"/>
    </row>
    <row r="356" spans="2:63" s="1" customFormat="1" ht="27.6" x14ac:dyDescent="0.25">
      <c r="B356" s="42" t="s">
        <v>27</v>
      </c>
      <c r="C356" s="22" t="s">
        <v>372</v>
      </c>
      <c r="D356" s="138" t="s">
        <v>48</v>
      </c>
      <c r="E356" s="168">
        <v>1</v>
      </c>
      <c r="F356" s="43"/>
      <c r="G356" s="43">
        <f t="shared" si="20"/>
        <v>0</v>
      </c>
      <c r="H356" s="256"/>
      <c r="I356" s="256"/>
      <c r="J356" s="256"/>
      <c r="K356" s="256"/>
      <c r="L356" s="256"/>
      <c r="M356" s="256"/>
      <c r="N356" s="256"/>
      <c r="O356" s="256"/>
      <c r="P356" s="256"/>
      <c r="Q356" s="256"/>
      <c r="R356" s="256"/>
      <c r="S356" s="256"/>
    </row>
    <row r="357" spans="2:63" s="1" customFormat="1" ht="13.8" x14ac:dyDescent="0.25">
      <c r="B357" s="42" t="s">
        <v>30</v>
      </c>
      <c r="C357" s="22" t="s">
        <v>373</v>
      </c>
      <c r="D357" s="138" t="s">
        <v>58</v>
      </c>
      <c r="E357" s="168">
        <v>4</v>
      </c>
      <c r="F357" s="43"/>
      <c r="G357" s="43">
        <f t="shared" si="20"/>
        <v>0</v>
      </c>
      <c r="H357" s="256"/>
      <c r="I357" s="256"/>
      <c r="J357" s="256"/>
      <c r="K357" s="256"/>
      <c r="L357" s="256"/>
      <c r="M357" s="256"/>
      <c r="N357" s="256"/>
      <c r="O357" s="256"/>
      <c r="P357" s="256"/>
      <c r="Q357" s="256"/>
      <c r="R357" s="256"/>
      <c r="S357" s="256"/>
    </row>
    <row r="358" spans="2:63" s="1" customFormat="1" ht="13.8" x14ac:dyDescent="0.25">
      <c r="B358" s="45"/>
      <c r="C358" s="27"/>
      <c r="D358" s="139"/>
      <c r="E358" s="175"/>
      <c r="F358" s="49"/>
      <c r="G358" s="49"/>
      <c r="H358" s="256"/>
      <c r="I358" s="256"/>
      <c r="J358" s="256"/>
      <c r="K358" s="256"/>
      <c r="L358" s="256"/>
      <c r="M358" s="256"/>
      <c r="N358" s="256"/>
      <c r="O358" s="256"/>
      <c r="P358" s="256"/>
      <c r="Q358" s="256"/>
      <c r="R358" s="256"/>
      <c r="S358" s="256"/>
    </row>
    <row r="359" spans="2:63" s="10" customFormat="1" ht="13.8" x14ac:dyDescent="0.25">
      <c r="B359" s="56"/>
      <c r="C359" s="57" t="s">
        <v>311</v>
      </c>
      <c r="D359" s="147"/>
      <c r="E359" s="176"/>
      <c r="F359" s="58"/>
      <c r="G359" s="58">
        <f>SUM(G352:G358)</f>
        <v>0</v>
      </c>
      <c r="H359" s="58"/>
      <c r="I359" s="58"/>
      <c r="J359" s="58"/>
      <c r="K359" s="58"/>
      <c r="L359" s="58"/>
      <c r="M359" s="58"/>
      <c r="N359" s="58"/>
      <c r="O359" s="58"/>
      <c r="P359" s="58"/>
      <c r="Q359" s="58"/>
      <c r="R359" s="58"/>
      <c r="S359" s="58"/>
    </row>
    <row r="360" spans="2:63" s="1" customFormat="1" ht="13.8" x14ac:dyDescent="0.25">
      <c r="B360" s="45"/>
      <c r="C360" s="27"/>
      <c r="D360" s="139"/>
      <c r="E360" s="175"/>
      <c r="F360" s="49"/>
      <c r="G360" s="49"/>
      <c r="H360" s="256"/>
      <c r="I360" s="256"/>
      <c r="J360" s="256"/>
      <c r="K360" s="256"/>
      <c r="L360" s="256"/>
      <c r="M360" s="256"/>
      <c r="N360" s="256"/>
      <c r="O360" s="256"/>
      <c r="P360" s="256"/>
      <c r="Q360" s="256"/>
      <c r="R360" s="256"/>
      <c r="S360" s="256"/>
    </row>
    <row r="361" spans="2:63" s="9" customFormat="1" ht="13.8" x14ac:dyDescent="0.25">
      <c r="B361" s="59">
        <v>11</v>
      </c>
      <c r="C361" s="60" t="s">
        <v>312</v>
      </c>
      <c r="D361" s="148"/>
      <c r="E361" s="177"/>
      <c r="F361" s="61"/>
      <c r="G361" s="61"/>
      <c r="H361" s="277"/>
      <c r="I361" s="277"/>
      <c r="J361" s="277"/>
      <c r="K361" s="277"/>
      <c r="L361" s="277"/>
      <c r="M361" s="277"/>
      <c r="N361" s="277"/>
      <c r="O361" s="277"/>
      <c r="P361" s="277"/>
      <c r="Q361" s="277"/>
      <c r="R361" s="277"/>
      <c r="S361" s="277"/>
      <c r="T361" s="116"/>
      <c r="U361" s="116"/>
      <c r="V361" s="116"/>
      <c r="W361" s="116"/>
      <c r="X361" s="116"/>
      <c r="Y361" s="116"/>
      <c r="Z361" s="116"/>
      <c r="AA361" s="116"/>
      <c r="AB361" s="116"/>
      <c r="AC361" s="116"/>
      <c r="AD361" s="116"/>
      <c r="AE361" s="116"/>
      <c r="AF361" s="116"/>
      <c r="AG361" s="116"/>
      <c r="AH361" s="116"/>
      <c r="AI361" s="116"/>
      <c r="AJ361" s="116"/>
      <c r="AK361" s="116"/>
      <c r="AL361" s="116"/>
      <c r="AM361" s="116"/>
      <c r="AN361" s="116"/>
      <c r="AO361" s="116"/>
      <c r="AP361" s="116"/>
      <c r="AQ361" s="116"/>
      <c r="AR361" s="116"/>
      <c r="AS361" s="116"/>
      <c r="AT361" s="116"/>
      <c r="AU361" s="116"/>
      <c r="AV361" s="116"/>
      <c r="AW361" s="116"/>
      <c r="AX361" s="116"/>
      <c r="AY361" s="116"/>
      <c r="AZ361" s="116"/>
      <c r="BA361" s="116"/>
      <c r="BB361" s="116"/>
      <c r="BC361" s="116"/>
      <c r="BD361" s="116"/>
      <c r="BE361" s="116"/>
      <c r="BF361" s="116"/>
      <c r="BG361" s="116"/>
      <c r="BH361" s="116"/>
      <c r="BI361" s="116"/>
      <c r="BJ361" s="116"/>
      <c r="BK361" s="116"/>
    </row>
    <row r="362" spans="2:63" s="1" customFormat="1" ht="55.2" x14ac:dyDescent="0.25">
      <c r="B362" s="42" t="s">
        <v>18</v>
      </c>
      <c r="C362" s="22" t="s">
        <v>313</v>
      </c>
      <c r="D362" s="138" t="s">
        <v>9</v>
      </c>
      <c r="E362" s="168">
        <v>20</v>
      </c>
      <c r="F362" s="43"/>
      <c r="G362" s="43">
        <f t="shared" si="20"/>
        <v>0</v>
      </c>
      <c r="H362" s="256"/>
      <c r="I362" s="256"/>
      <c r="J362" s="256"/>
      <c r="K362" s="256"/>
      <c r="L362" s="256"/>
      <c r="M362" s="256"/>
      <c r="N362" s="256"/>
      <c r="O362" s="256"/>
      <c r="P362" s="256"/>
      <c r="Q362" s="256"/>
      <c r="R362" s="256"/>
      <c r="S362" s="256"/>
    </row>
    <row r="363" spans="2:63" s="2" customFormat="1" x14ac:dyDescent="0.3">
      <c r="B363" s="19"/>
      <c r="C363" s="19"/>
      <c r="D363" s="136"/>
      <c r="E363" s="167"/>
      <c r="F363" s="29"/>
      <c r="G363" s="29"/>
      <c r="H363" s="270"/>
      <c r="I363" s="270"/>
      <c r="J363" s="270"/>
      <c r="K363" s="270"/>
      <c r="L363" s="270"/>
      <c r="M363" s="270"/>
      <c r="N363" s="270"/>
      <c r="O363" s="270"/>
      <c r="P363" s="270"/>
      <c r="Q363" s="270"/>
      <c r="R363" s="270"/>
      <c r="S363" s="270"/>
    </row>
    <row r="364" spans="2:63" s="2" customFormat="1" x14ac:dyDescent="0.3">
      <c r="B364" s="19"/>
      <c r="C364" s="19" t="s">
        <v>314</v>
      </c>
      <c r="D364" s="136"/>
      <c r="E364" s="167"/>
      <c r="F364" s="29"/>
      <c r="G364" s="29">
        <f>G362</f>
        <v>0</v>
      </c>
      <c r="H364" s="270"/>
      <c r="I364" s="270"/>
      <c r="J364" s="270"/>
      <c r="K364" s="270"/>
      <c r="L364" s="270"/>
      <c r="M364" s="270"/>
      <c r="N364" s="270"/>
      <c r="O364" s="270"/>
      <c r="P364" s="270"/>
      <c r="Q364" s="270"/>
      <c r="R364" s="270"/>
      <c r="S364" s="270"/>
    </row>
    <row r="365" spans="2:63" x14ac:dyDescent="0.3">
      <c r="B365" s="27"/>
      <c r="C365" s="27"/>
      <c r="D365" s="130"/>
      <c r="E365" s="160"/>
      <c r="F365" s="28"/>
      <c r="G365" s="28"/>
      <c r="H365" s="44"/>
      <c r="I365" s="44"/>
      <c r="J365" s="44"/>
      <c r="K365" s="44"/>
      <c r="L365" s="44"/>
      <c r="M365" s="44"/>
      <c r="N365" s="44"/>
      <c r="O365" s="44"/>
      <c r="P365" s="44"/>
      <c r="Q365" s="44"/>
      <c r="R365" s="44"/>
      <c r="S365" s="44"/>
    </row>
    <row r="366" spans="2:63" x14ac:dyDescent="0.3">
      <c r="B366" s="27"/>
      <c r="C366" s="27"/>
      <c r="D366" s="130"/>
      <c r="E366" s="160"/>
      <c r="F366" s="28"/>
      <c r="G366" s="28"/>
      <c r="H366" s="44"/>
      <c r="I366" s="44"/>
      <c r="J366" s="44"/>
      <c r="K366" s="44"/>
      <c r="L366" s="44"/>
      <c r="M366" s="44"/>
      <c r="N366" s="44"/>
      <c r="O366" s="44"/>
      <c r="P366" s="44"/>
      <c r="Q366" s="44"/>
      <c r="R366" s="44"/>
      <c r="S366" s="44"/>
    </row>
    <row r="367" spans="2:63" s="8" customFormat="1" x14ac:dyDescent="0.3">
      <c r="B367" s="30">
        <v>12</v>
      </c>
      <c r="C367" s="25" t="s">
        <v>374</v>
      </c>
      <c r="D367" s="137"/>
      <c r="E367" s="157"/>
      <c r="F367" s="26"/>
      <c r="G367" s="26"/>
      <c r="H367" s="271"/>
      <c r="I367" s="271"/>
      <c r="J367" s="271"/>
      <c r="K367" s="271"/>
      <c r="L367" s="271"/>
      <c r="M367" s="271"/>
      <c r="N367" s="271"/>
      <c r="O367" s="271"/>
      <c r="P367" s="271"/>
      <c r="Q367" s="271"/>
      <c r="R367" s="271"/>
      <c r="S367" s="271"/>
      <c r="T367" s="115"/>
      <c r="U367" s="115"/>
      <c r="V367" s="115"/>
      <c r="W367" s="115"/>
      <c r="X367" s="115"/>
      <c r="Y367" s="115"/>
      <c r="Z367" s="115"/>
      <c r="AA367" s="115"/>
      <c r="AB367" s="115"/>
      <c r="AC367" s="115"/>
      <c r="AD367" s="115"/>
      <c r="AE367" s="115"/>
      <c r="AF367" s="115"/>
      <c r="AG367" s="115"/>
      <c r="AH367" s="115"/>
      <c r="AI367" s="115"/>
      <c r="AJ367" s="115"/>
      <c r="AK367" s="115"/>
      <c r="AL367" s="115"/>
      <c r="AM367" s="115"/>
      <c r="AN367" s="115"/>
      <c r="AO367" s="115"/>
      <c r="AP367" s="115"/>
      <c r="AQ367" s="115"/>
      <c r="AR367" s="115"/>
      <c r="AS367" s="115"/>
      <c r="AT367" s="115"/>
      <c r="AU367" s="115"/>
      <c r="AV367" s="115"/>
      <c r="AW367" s="115"/>
      <c r="AX367" s="115"/>
      <c r="AY367" s="115"/>
      <c r="AZ367" s="115"/>
      <c r="BA367" s="115"/>
      <c r="BB367" s="115"/>
      <c r="BC367" s="115"/>
      <c r="BD367" s="115"/>
      <c r="BE367" s="115"/>
      <c r="BF367" s="115"/>
      <c r="BG367" s="115"/>
      <c r="BH367" s="115"/>
      <c r="BI367" s="115"/>
      <c r="BJ367" s="115"/>
      <c r="BK367" s="115"/>
    </row>
    <row r="368" spans="2:63" x14ac:dyDescent="0.3">
      <c r="B368" s="27"/>
      <c r="C368" s="19"/>
      <c r="D368" s="130"/>
      <c r="E368" s="160"/>
      <c r="F368" s="28"/>
      <c r="G368" s="28"/>
      <c r="H368" s="44"/>
      <c r="I368" s="44"/>
      <c r="J368" s="44"/>
      <c r="K368" s="44"/>
      <c r="L368" s="44"/>
      <c r="M368" s="44"/>
      <c r="N368" s="44"/>
      <c r="O368" s="44"/>
      <c r="P368" s="44"/>
      <c r="Q368" s="44"/>
      <c r="R368" s="44"/>
      <c r="S368" s="44"/>
    </row>
    <row r="369" spans="2:19" x14ac:dyDescent="0.3">
      <c r="B369" s="22" t="s">
        <v>18</v>
      </c>
      <c r="C369" s="91" t="s">
        <v>316</v>
      </c>
      <c r="D369" s="138" t="s">
        <v>48</v>
      </c>
      <c r="E369" s="156">
        <v>22.5</v>
      </c>
      <c r="F369" s="23"/>
      <c r="G369" s="23">
        <f>E369*F369</f>
        <v>0</v>
      </c>
      <c r="H369" s="44"/>
      <c r="I369" s="44"/>
      <c r="J369" s="44"/>
      <c r="K369" s="44"/>
      <c r="L369" s="44"/>
      <c r="M369" s="44"/>
      <c r="N369" s="44"/>
      <c r="O369" s="44"/>
      <c r="P369" s="44"/>
      <c r="Q369" s="44"/>
      <c r="R369" s="44"/>
      <c r="S369" s="44"/>
    </row>
    <row r="370" spans="2:19" ht="27.6" x14ac:dyDescent="0.3">
      <c r="B370" s="22" t="s">
        <v>21</v>
      </c>
      <c r="C370" s="22" t="s">
        <v>317</v>
      </c>
      <c r="D370" s="138" t="s">
        <v>64</v>
      </c>
      <c r="E370" s="156">
        <v>4.0999999999999996</v>
      </c>
      <c r="F370" s="23"/>
      <c r="G370" s="23">
        <f t="shared" ref="G370:G375" si="21">E370*F370</f>
        <v>0</v>
      </c>
      <c r="H370" s="44"/>
      <c r="I370" s="44"/>
      <c r="J370" s="44"/>
      <c r="K370" s="44"/>
      <c r="L370" s="44"/>
      <c r="M370" s="44"/>
      <c r="N370" s="44"/>
      <c r="O370" s="44"/>
      <c r="P370" s="44"/>
      <c r="Q370" s="44"/>
      <c r="R370" s="44"/>
      <c r="S370" s="44"/>
    </row>
    <row r="371" spans="2:19" ht="27.6" x14ac:dyDescent="0.3">
      <c r="B371" s="22" t="s">
        <v>23</v>
      </c>
      <c r="C371" s="22" t="s">
        <v>318</v>
      </c>
      <c r="D371" s="138" t="s">
        <v>9</v>
      </c>
      <c r="E371" s="156">
        <v>100</v>
      </c>
      <c r="F371" s="23"/>
      <c r="G371" s="23">
        <f t="shared" si="21"/>
        <v>0</v>
      </c>
      <c r="H371" s="44"/>
      <c r="I371" s="44"/>
      <c r="J371" s="44"/>
      <c r="K371" s="44"/>
      <c r="L371" s="44"/>
      <c r="M371" s="44"/>
      <c r="N371" s="44"/>
      <c r="O371" s="44"/>
      <c r="P371" s="44"/>
      <c r="Q371" s="44"/>
      <c r="R371" s="44"/>
      <c r="S371" s="44"/>
    </row>
    <row r="372" spans="2:19" ht="41.4" x14ac:dyDescent="0.3">
      <c r="B372" s="22" t="s">
        <v>25</v>
      </c>
      <c r="C372" s="22" t="s">
        <v>319</v>
      </c>
      <c r="D372" s="138" t="s">
        <v>64</v>
      </c>
      <c r="E372" s="156">
        <v>7</v>
      </c>
      <c r="F372" s="23"/>
      <c r="G372" s="23">
        <f t="shared" si="21"/>
        <v>0</v>
      </c>
      <c r="H372" s="44"/>
      <c r="I372" s="44"/>
      <c r="J372" s="44"/>
      <c r="K372" s="44"/>
      <c r="L372" s="44"/>
      <c r="M372" s="44"/>
      <c r="N372" s="44"/>
      <c r="O372" s="44"/>
      <c r="P372" s="44"/>
      <c r="Q372" s="44"/>
      <c r="R372" s="44"/>
      <c r="S372" s="44"/>
    </row>
    <row r="373" spans="2:19" ht="27.6" x14ac:dyDescent="0.3">
      <c r="B373" s="22" t="s">
        <v>27</v>
      </c>
      <c r="C373" s="22" t="s">
        <v>320</v>
      </c>
      <c r="D373" s="138" t="s">
        <v>48</v>
      </c>
      <c r="E373" s="156">
        <v>38</v>
      </c>
      <c r="F373" s="23"/>
      <c r="G373" s="23">
        <f t="shared" si="21"/>
        <v>0</v>
      </c>
      <c r="H373" s="44"/>
      <c r="I373" s="44"/>
      <c r="J373" s="44"/>
      <c r="K373" s="44"/>
      <c r="L373" s="44"/>
      <c r="M373" s="44"/>
      <c r="N373" s="44"/>
      <c r="O373" s="44"/>
      <c r="P373" s="44"/>
      <c r="Q373" s="44"/>
      <c r="R373" s="44"/>
      <c r="S373" s="44"/>
    </row>
    <row r="374" spans="2:19" ht="27.6" x14ac:dyDescent="0.3">
      <c r="B374" s="22" t="s">
        <v>30</v>
      </c>
      <c r="C374" s="22" t="s">
        <v>321</v>
      </c>
      <c r="D374" s="138" t="s">
        <v>48</v>
      </c>
      <c r="E374" s="156">
        <v>60</v>
      </c>
      <c r="F374" s="23"/>
      <c r="G374" s="23">
        <f t="shared" si="21"/>
        <v>0</v>
      </c>
      <c r="H374" s="44"/>
      <c r="I374" s="44"/>
      <c r="J374" s="44"/>
      <c r="K374" s="44"/>
      <c r="L374" s="44"/>
      <c r="M374" s="44"/>
      <c r="N374" s="44"/>
      <c r="O374" s="44"/>
      <c r="P374" s="44"/>
      <c r="Q374" s="44"/>
      <c r="R374" s="44"/>
      <c r="S374" s="44"/>
    </row>
    <row r="375" spans="2:19" ht="27.6" x14ac:dyDescent="0.3">
      <c r="B375" s="22" t="s">
        <v>33</v>
      </c>
      <c r="C375" s="22" t="s">
        <v>322</v>
      </c>
      <c r="D375" s="138" t="s">
        <v>75</v>
      </c>
      <c r="E375" s="156">
        <v>200</v>
      </c>
      <c r="F375" s="23"/>
      <c r="G375" s="23">
        <f t="shared" si="21"/>
        <v>0</v>
      </c>
      <c r="H375" s="44"/>
      <c r="I375" s="44"/>
      <c r="J375" s="44"/>
      <c r="K375" s="44"/>
      <c r="L375" s="44"/>
      <c r="M375" s="44"/>
      <c r="N375" s="44"/>
      <c r="O375" s="44"/>
      <c r="P375" s="44"/>
      <c r="Q375" s="44"/>
      <c r="R375" s="44"/>
      <c r="S375" s="44"/>
    </row>
    <row r="376" spans="2:19" s="2" customFormat="1" x14ac:dyDescent="0.3">
      <c r="B376" s="19"/>
      <c r="C376" s="19" t="s">
        <v>323</v>
      </c>
      <c r="D376" s="136"/>
      <c r="E376" s="167"/>
      <c r="F376" s="29"/>
      <c r="G376" s="29">
        <f>SUM(G369:G375)</f>
        <v>0</v>
      </c>
      <c r="H376" s="270"/>
      <c r="I376" s="270"/>
      <c r="J376" s="270"/>
      <c r="K376" s="270"/>
      <c r="L376" s="270"/>
      <c r="M376" s="270"/>
      <c r="N376" s="270"/>
      <c r="O376" s="270"/>
      <c r="P376" s="270"/>
      <c r="Q376" s="270"/>
      <c r="R376" s="270"/>
      <c r="S376" s="270"/>
    </row>
    <row r="377" spans="2:19" s="2" customFormat="1" x14ac:dyDescent="0.3">
      <c r="B377" s="19"/>
      <c r="C377" s="19"/>
      <c r="D377" s="136"/>
      <c r="E377" s="167"/>
      <c r="F377" s="29"/>
      <c r="G377" s="29"/>
      <c r="H377" s="270"/>
      <c r="I377" s="270"/>
      <c r="J377" s="270"/>
      <c r="K377" s="270"/>
      <c r="L377" s="270"/>
      <c r="M377" s="270"/>
      <c r="N377" s="270"/>
      <c r="O377" s="270"/>
      <c r="P377" s="270"/>
      <c r="Q377" s="270"/>
      <c r="R377" s="270"/>
      <c r="S377" s="270"/>
    </row>
    <row r="378" spans="2:19" x14ac:dyDescent="0.3">
      <c r="B378" s="27"/>
      <c r="C378" s="27"/>
      <c r="D378" s="130"/>
      <c r="E378" s="160"/>
      <c r="F378" s="28"/>
      <c r="G378" s="28"/>
      <c r="H378" s="44"/>
      <c r="I378" s="44"/>
      <c r="J378" s="44"/>
      <c r="K378" s="44"/>
      <c r="L378" s="44"/>
      <c r="M378" s="44"/>
      <c r="N378" s="44"/>
      <c r="O378" s="44"/>
      <c r="P378" s="44"/>
      <c r="Q378" s="44"/>
      <c r="R378" s="44"/>
      <c r="S378" s="44"/>
    </row>
    <row r="379" spans="2:19" x14ac:dyDescent="0.3">
      <c r="B379" s="27"/>
      <c r="C379" s="62" t="s">
        <v>324</v>
      </c>
      <c r="D379" s="149"/>
      <c r="E379" s="178"/>
      <c r="F379" s="64"/>
      <c r="G379" s="65"/>
      <c r="H379" s="44"/>
      <c r="I379" s="44"/>
      <c r="J379" s="44"/>
      <c r="K379" s="44"/>
      <c r="L379" s="44"/>
      <c r="M379" s="44"/>
      <c r="N379" s="44"/>
      <c r="O379" s="44"/>
      <c r="P379" s="44"/>
      <c r="Q379" s="44"/>
      <c r="R379" s="44"/>
      <c r="S379" s="44"/>
    </row>
    <row r="380" spans="2:19" x14ac:dyDescent="0.3">
      <c r="B380" s="27"/>
      <c r="C380" s="66"/>
      <c r="D380" s="130"/>
      <c r="E380" s="160"/>
      <c r="F380" s="28"/>
      <c r="G380" s="67"/>
      <c r="H380" s="44"/>
      <c r="I380" s="44"/>
      <c r="J380" s="44"/>
      <c r="K380" s="44"/>
      <c r="L380" s="44"/>
      <c r="M380" s="44"/>
      <c r="N380" s="44"/>
      <c r="O380" s="44"/>
      <c r="P380" s="44"/>
      <c r="Q380" s="44"/>
      <c r="R380" s="44"/>
      <c r="S380" s="44"/>
    </row>
    <row r="381" spans="2:19" x14ac:dyDescent="0.3">
      <c r="B381" s="27"/>
      <c r="C381" s="68" t="str">
        <f>C169</f>
        <v xml:space="preserve"> SUM FOR 84 GIRL'S DORMITORY  </v>
      </c>
      <c r="D381" s="150"/>
      <c r="E381" s="179"/>
      <c r="F381" s="70"/>
      <c r="G381" s="71">
        <f>G169</f>
        <v>0</v>
      </c>
      <c r="H381" s="278"/>
      <c r="I381" s="278"/>
      <c r="J381" s="278"/>
      <c r="K381" s="278"/>
      <c r="L381" s="278"/>
      <c r="M381" s="278"/>
      <c r="N381" s="278"/>
      <c r="O381" s="278"/>
      <c r="P381" s="278"/>
      <c r="Q381" s="278"/>
      <c r="R381" s="278"/>
      <c r="S381" s="278"/>
    </row>
    <row r="382" spans="2:19" x14ac:dyDescent="0.3">
      <c r="B382" s="27"/>
      <c r="C382" s="68"/>
      <c r="D382" s="150"/>
      <c r="E382" s="179"/>
      <c r="F382" s="70"/>
      <c r="G382" s="71"/>
      <c r="H382" s="278"/>
      <c r="I382" s="278"/>
      <c r="J382" s="278"/>
      <c r="K382" s="278"/>
      <c r="L382" s="278"/>
      <c r="M382" s="278"/>
      <c r="N382" s="278"/>
      <c r="O382" s="278"/>
      <c r="P382" s="278"/>
      <c r="Q382" s="278"/>
      <c r="R382" s="278"/>
      <c r="S382" s="278"/>
    </row>
    <row r="383" spans="2:19" x14ac:dyDescent="0.3">
      <c r="B383" s="27"/>
      <c r="C383" s="68" t="str">
        <f>C313</f>
        <v xml:space="preserve">SUM TOILET AND LAUNDRY </v>
      </c>
      <c r="D383" s="150"/>
      <c r="E383" s="179"/>
      <c r="F383" s="70"/>
      <c r="G383" s="71">
        <f>G313</f>
        <v>0</v>
      </c>
      <c r="H383" s="278"/>
      <c r="I383" s="278"/>
      <c r="J383" s="278"/>
      <c r="K383" s="278"/>
      <c r="L383" s="278"/>
      <c r="M383" s="278"/>
      <c r="N383" s="278"/>
      <c r="O383" s="278"/>
      <c r="P383" s="278"/>
      <c r="Q383" s="278"/>
      <c r="R383" s="278"/>
      <c r="S383" s="278"/>
    </row>
    <row r="384" spans="2:19" x14ac:dyDescent="0.3">
      <c r="B384" s="27"/>
      <c r="C384" s="68"/>
      <c r="D384" s="150"/>
      <c r="E384" s="179"/>
      <c r="F384" s="70"/>
      <c r="G384" s="71"/>
      <c r="H384" s="278"/>
      <c r="I384" s="278"/>
      <c r="J384" s="278"/>
      <c r="K384" s="278"/>
      <c r="L384" s="278"/>
      <c r="M384" s="278"/>
      <c r="N384" s="278"/>
      <c r="O384" s="278"/>
      <c r="P384" s="278"/>
      <c r="Q384" s="278"/>
      <c r="R384" s="278"/>
      <c r="S384" s="278"/>
    </row>
    <row r="385" spans="2:19" x14ac:dyDescent="0.3">
      <c r="B385" s="27"/>
      <c r="C385" s="68" t="str">
        <f>C330</f>
        <v>TOTAL WATER TOWER</v>
      </c>
      <c r="D385" s="150"/>
      <c r="E385" s="179"/>
      <c r="F385" s="70"/>
      <c r="G385" s="71">
        <f>G330</f>
        <v>0</v>
      </c>
      <c r="H385" s="278"/>
      <c r="I385" s="278"/>
      <c r="J385" s="278"/>
      <c r="K385" s="278"/>
      <c r="L385" s="278"/>
      <c r="M385" s="278"/>
      <c r="N385" s="278"/>
      <c r="O385" s="278"/>
      <c r="P385" s="278"/>
      <c r="Q385" s="278"/>
      <c r="R385" s="278"/>
      <c r="S385" s="278"/>
    </row>
    <row r="386" spans="2:19" x14ac:dyDescent="0.3">
      <c r="B386" s="27"/>
      <c r="C386" s="68"/>
      <c r="D386" s="150"/>
      <c r="E386" s="179"/>
      <c r="F386" s="70"/>
      <c r="G386" s="71"/>
      <c r="H386" s="278"/>
      <c r="I386" s="278"/>
      <c r="J386" s="278"/>
      <c r="K386" s="278"/>
      <c r="L386" s="278"/>
      <c r="M386" s="278"/>
      <c r="N386" s="278"/>
      <c r="O386" s="278"/>
      <c r="P386" s="278"/>
      <c r="Q386" s="278"/>
      <c r="R386" s="278"/>
      <c r="S386" s="278"/>
    </row>
    <row r="387" spans="2:19" x14ac:dyDescent="0.3">
      <c r="B387" s="27"/>
      <c r="C387" s="68" t="str">
        <f>C347</f>
        <v>TOTAL INCINERATOR</v>
      </c>
      <c r="D387" s="150"/>
      <c r="E387" s="179"/>
      <c r="F387" s="70"/>
      <c r="G387" s="71">
        <f>G347</f>
        <v>0</v>
      </c>
      <c r="H387" s="278"/>
      <c r="I387" s="278"/>
      <c r="J387" s="278"/>
      <c r="K387" s="278"/>
      <c r="L387" s="278"/>
      <c r="M387" s="278"/>
      <c r="N387" s="278"/>
      <c r="O387" s="278"/>
      <c r="P387" s="278"/>
      <c r="Q387" s="278"/>
      <c r="R387" s="278"/>
      <c r="S387" s="278"/>
    </row>
    <row r="388" spans="2:19" x14ac:dyDescent="0.3">
      <c r="B388" s="27"/>
      <c r="C388" s="68"/>
      <c r="D388" s="150"/>
      <c r="E388" s="179"/>
      <c r="F388" s="70"/>
      <c r="G388" s="71"/>
      <c r="H388" s="278"/>
      <c r="I388" s="278"/>
      <c r="J388" s="278"/>
      <c r="K388" s="278"/>
      <c r="L388" s="278"/>
      <c r="M388" s="278"/>
      <c r="N388" s="278"/>
      <c r="O388" s="278"/>
      <c r="P388" s="278"/>
      <c r="Q388" s="278"/>
      <c r="R388" s="278"/>
      <c r="S388" s="278"/>
    </row>
    <row r="389" spans="2:19" x14ac:dyDescent="0.3">
      <c r="B389" s="27"/>
      <c r="C389" s="68" t="str">
        <f>C359</f>
        <v>TOTAL FENCE</v>
      </c>
      <c r="D389" s="150"/>
      <c r="E389" s="179"/>
      <c r="F389" s="70"/>
      <c r="G389" s="71">
        <f>G359</f>
        <v>0</v>
      </c>
      <c r="H389" s="278"/>
      <c r="I389" s="278"/>
      <c r="J389" s="278"/>
      <c r="K389" s="278"/>
      <c r="L389" s="278"/>
      <c r="M389" s="278"/>
      <c r="N389" s="278"/>
      <c r="O389" s="278"/>
      <c r="P389" s="278"/>
      <c r="Q389" s="278"/>
      <c r="R389" s="278"/>
      <c r="S389" s="278"/>
    </row>
    <row r="390" spans="2:19" x14ac:dyDescent="0.3">
      <c r="B390" s="27"/>
      <c r="C390" s="68"/>
      <c r="D390" s="150"/>
      <c r="E390" s="179"/>
      <c r="F390" s="70"/>
      <c r="G390" s="71"/>
      <c r="H390" s="278"/>
      <c r="I390" s="278"/>
      <c r="J390" s="278"/>
      <c r="K390" s="278"/>
      <c r="L390" s="278"/>
      <c r="M390" s="278"/>
      <c r="N390" s="278"/>
      <c r="O390" s="278"/>
      <c r="P390" s="278"/>
      <c r="Q390" s="278"/>
      <c r="R390" s="278"/>
      <c r="S390" s="278"/>
    </row>
    <row r="391" spans="2:19" x14ac:dyDescent="0.3">
      <c r="B391" s="27"/>
      <c r="C391" s="68" t="str">
        <f>C364</f>
        <v xml:space="preserve">TOTAL STREET SOLAR LIGHTINGS </v>
      </c>
      <c r="D391" s="150"/>
      <c r="E391" s="179"/>
      <c r="F391" s="70"/>
      <c r="G391" s="71">
        <f>G364</f>
        <v>0</v>
      </c>
      <c r="H391" s="278"/>
      <c r="I391" s="278"/>
      <c r="J391" s="278"/>
      <c r="K391" s="278"/>
      <c r="L391" s="278"/>
      <c r="M391" s="278"/>
      <c r="N391" s="278"/>
      <c r="O391" s="278"/>
      <c r="P391" s="278"/>
      <c r="Q391" s="278"/>
      <c r="R391" s="278"/>
      <c r="S391" s="278"/>
    </row>
    <row r="392" spans="2:19" x14ac:dyDescent="0.3">
      <c r="B392" s="27"/>
      <c r="C392" s="68"/>
      <c r="D392" s="150"/>
      <c r="E392" s="179"/>
      <c r="F392" s="70"/>
      <c r="G392" s="71"/>
      <c r="H392" s="278"/>
      <c r="I392" s="278"/>
      <c r="J392" s="278"/>
      <c r="K392" s="278"/>
      <c r="L392" s="278"/>
      <c r="M392" s="278"/>
      <c r="N392" s="278"/>
      <c r="O392" s="278"/>
      <c r="P392" s="278"/>
      <c r="Q392" s="278"/>
      <c r="R392" s="278"/>
      <c r="S392" s="278"/>
    </row>
    <row r="393" spans="2:19" x14ac:dyDescent="0.3">
      <c r="B393" s="27"/>
      <c r="C393" s="68" t="str">
        <f>C376</f>
        <v>TOTAL  LANDISCAPING</v>
      </c>
      <c r="D393" s="150"/>
      <c r="E393" s="179"/>
      <c r="F393" s="70"/>
      <c r="G393" s="71">
        <f>G376</f>
        <v>0</v>
      </c>
      <c r="H393" s="278"/>
      <c r="I393" s="278"/>
      <c r="J393" s="278"/>
      <c r="K393" s="278"/>
      <c r="L393" s="278"/>
      <c r="M393" s="278"/>
      <c r="N393" s="278"/>
      <c r="O393" s="278"/>
      <c r="P393" s="278"/>
      <c r="Q393" s="278"/>
      <c r="R393" s="278"/>
      <c r="S393" s="278"/>
    </row>
    <row r="394" spans="2:19" x14ac:dyDescent="0.3">
      <c r="B394" s="27"/>
      <c r="C394" s="68"/>
      <c r="D394" s="150"/>
      <c r="E394" s="179"/>
      <c r="F394" s="70"/>
      <c r="G394" s="71"/>
      <c r="H394" s="278"/>
      <c r="I394" s="278"/>
      <c r="J394" s="278"/>
      <c r="K394" s="278"/>
      <c r="L394" s="278"/>
      <c r="M394" s="278"/>
      <c r="N394" s="278"/>
      <c r="O394" s="278"/>
      <c r="P394" s="278"/>
      <c r="Q394" s="278"/>
      <c r="R394" s="278"/>
      <c r="S394" s="278"/>
    </row>
    <row r="395" spans="2:19" x14ac:dyDescent="0.3">
      <c r="B395" s="27"/>
      <c r="C395" s="68" t="s">
        <v>325</v>
      </c>
      <c r="D395" s="150"/>
      <c r="E395" s="179"/>
      <c r="F395" s="70"/>
      <c r="G395" s="71">
        <f>SUM(G381:G394)</f>
        <v>0</v>
      </c>
      <c r="H395" s="278"/>
      <c r="I395" s="278"/>
      <c r="J395" s="278"/>
      <c r="K395" s="278"/>
      <c r="L395" s="278"/>
      <c r="M395" s="278"/>
      <c r="N395" s="278"/>
      <c r="O395" s="278"/>
      <c r="P395" s="278"/>
      <c r="Q395" s="278"/>
      <c r="R395" s="278"/>
      <c r="S395" s="278"/>
    </row>
    <row r="396" spans="2:19" x14ac:dyDescent="0.3">
      <c r="B396" s="27"/>
      <c r="C396" s="68"/>
      <c r="D396" s="150"/>
      <c r="E396" s="179"/>
      <c r="F396" s="70"/>
      <c r="G396" s="71"/>
      <c r="H396" s="278"/>
      <c r="I396" s="278"/>
      <c r="J396" s="278"/>
      <c r="K396" s="278"/>
      <c r="L396" s="278"/>
      <c r="M396" s="278"/>
      <c r="N396" s="278"/>
      <c r="O396" s="278"/>
      <c r="P396" s="278"/>
      <c r="Q396" s="278"/>
      <c r="R396" s="278"/>
      <c r="S396" s="278"/>
    </row>
    <row r="397" spans="2:19" x14ac:dyDescent="0.3">
      <c r="B397" s="27"/>
      <c r="C397" s="68" t="s">
        <v>326</v>
      </c>
      <c r="D397" s="150"/>
      <c r="E397" s="179"/>
      <c r="F397" s="70"/>
      <c r="G397" s="71">
        <f>0.1*G395</f>
        <v>0</v>
      </c>
      <c r="H397" s="278"/>
      <c r="I397" s="278"/>
      <c r="J397" s="278"/>
      <c r="K397" s="278"/>
      <c r="L397" s="278"/>
      <c r="M397" s="278"/>
      <c r="N397" s="278"/>
      <c r="O397" s="278"/>
      <c r="P397" s="278"/>
      <c r="Q397" s="278"/>
      <c r="R397" s="278"/>
      <c r="S397" s="278"/>
    </row>
    <row r="398" spans="2:19" x14ac:dyDescent="0.3">
      <c r="B398" s="27"/>
      <c r="C398" s="68"/>
      <c r="D398" s="150"/>
      <c r="E398" s="179"/>
      <c r="F398" s="70"/>
      <c r="G398" s="71"/>
      <c r="H398" s="278"/>
      <c r="I398" s="278"/>
      <c r="J398" s="278"/>
      <c r="K398" s="278"/>
      <c r="L398" s="278"/>
      <c r="M398" s="278"/>
      <c r="N398" s="278"/>
      <c r="O398" s="278"/>
      <c r="P398" s="278"/>
      <c r="Q398" s="278"/>
      <c r="R398" s="278"/>
      <c r="S398" s="278"/>
    </row>
    <row r="399" spans="2:19" x14ac:dyDescent="0.3">
      <c r="B399" s="27"/>
      <c r="C399" s="68" t="s">
        <v>327</v>
      </c>
      <c r="D399" s="150"/>
      <c r="E399" s="179"/>
      <c r="F399" s="70"/>
      <c r="G399" s="71">
        <f>0.18*G395</f>
        <v>0</v>
      </c>
      <c r="H399" s="278"/>
      <c r="I399" s="278"/>
      <c r="J399" s="278"/>
      <c r="K399" s="278"/>
      <c r="L399" s="278"/>
      <c r="M399" s="278"/>
      <c r="N399" s="278"/>
      <c r="O399" s="278"/>
      <c r="P399" s="278"/>
      <c r="Q399" s="278"/>
      <c r="R399" s="278"/>
      <c r="S399" s="278"/>
    </row>
    <row r="400" spans="2:19" x14ac:dyDescent="0.3">
      <c r="B400" s="27"/>
      <c r="C400" s="66"/>
      <c r="D400" s="130"/>
      <c r="E400" s="160"/>
      <c r="F400" s="28"/>
      <c r="G400" s="67"/>
      <c r="H400" s="44"/>
      <c r="I400" s="44"/>
      <c r="J400" s="44"/>
      <c r="K400" s="44"/>
      <c r="L400" s="44"/>
      <c r="M400" s="44"/>
      <c r="N400" s="44"/>
      <c r="O400" s="44"/>
      <c r="P400" s="44"/>
      <c r="Q400" s="44"/>
      <c r="R400" s="44"/>
      <c r="S400" s="44"/>
    </row>
    <row r="401" spans="2:19" s="2" customFormat="1" x14ac:dyDescent="0.3">
      <c r="B401" s="19"/>
      <c r="C401" s="72" t="s">
        <v>328</v>
      </c>
      <c r="D401" s="151"/>
      <c r="E401" s="180"/>
      <c r="F401" s="74"/>
      <c r="G401" s="75">
        <f>SUM(G395:G400)</f>
        <v>0</v>
      </c>
      <c r="H401" s="270"/>
      <c r="I401" s="270"/>
      <c r="J401" s="270"/>
      <c r="K401" s="270"/>
      <c r="L401" s="270"/>
      <c r="M401" s="270"/>
      <c r="N401" s="270"/>
      <c r="O401" s="270"/>
      <c r="P401" s="270"/>
      <c r="Q401" s="270"/>
      <c r="R401" s="270"/>
      <c r="S401" s="270"/>
    </row>
    <row r="402" spans="2:19" x14ac:dyDescent="0.3">
      <c r="B402" s="27"/>
      <c r="C402" s="27"/>
      <c r="D402" s="130"/>
      <c r="E402" s="160"/>
      <c r="F402" s="28"/>
      <c r="G402" s="28"/>
      <c r="H402" s="44"/>
      <c r="I402" s="44"/>
      <c r="J402" s="44"/>
      <c r="K402" s="44"/>
      <c r="L402" s="44"/>
      <c r="M402" s="44"/>
      <c r="N402" s="44"/>
      <c r="O402" s="44"/>
      <c r="P402" s="44"/>
      <c r="Q402" s="44"/>
      <c r="R402" s="44"/>
      <c r="S402" s="44"/>
    </row>
    <row r="403" spans="2:19" x14ac:dyDescent="0.3">
      <c r="B403" s="27"/>
      <c r="C403" s="27"/>
      <c r="D403" s="130"/>
      <c r="E403" s="286"/>
      <c r="F403" s="286"/>
      <c r="G403" s="286"/>
      <c r="H403" s="27"/>
      <c r="I403" s="27"/>
      <c r="J403" s="27"/>
      <c r="K403" s="27"/>
      <c r="L403" s="27"/>
      <c r="M403" s="27"/>
      <c r="N403" s="27"/>
      <c r="O403" s="27"/>
      <c r="P403" s="27"/>
      <c r="Q403" s="27"/>
      <c r="R403" s="27"/>
      <c r="S403" s="27"/>
    </row>
    <row r="404" spans="2:19" x14ac:dyDescent="0.3">
      <c r="B404" s="27"/>
      <c r="C404" s="27"/>
      <c r="D404" s="130"/>
      <c r="E404" s="286"/>
      <c r="F404" s="286"/>
      <c r="G404" s="286"/>
      <c r="H404" s="27"/>
      <c r="I404" s="27"/>
      <c r="J404" s="27"/>
      <c r="K404" s="27"/>
      <c r="L404" s="27"/>
      <c r="M404" s="27"/>
      <c r="N404" s="27"/>
      <c r="O404" s="27"/>
      <c r="P404" s="27"/>
      <c r="Q404" s="27"/>
      <c r="R404" s="27"/>
      <c r="S404" s="27"/>
    </row>
    <row r="405" spans="2:19" x14ac:dyDescent="0.3">
      <c r="B405" s="27"/>
      <c r="C405" s="27"/>
      <c r="D405" s="130"/>
      <c r="E405" s="160"/>
      <c r="F405" s="28"/>
      <c r="G405" s="28"/>
      <c r="H405" s="44"/>
      <c r="I405" s="44"/>
      <c r="J405" s="44"/>
      <c r="K405" s="44"/>
      <c r="L405" s="44"/>
      <c r="M405" s="44"/>
      <c r="N405" s="44"/>
      <c r="O405" s="44"/>
      <c r="P405" s="44"/>
      <c r="Q405" s="44"/>
      <c r="R405" s="44"/>
      <c r="S405" s="44"/>
    </row>
    <row r="406" spans="2:19" x14ac:dyDescent="0.3">
      <c r="B406" s="27"/>
      <c r="C406" s="27"/>
      <c r="D406" s="130"/>
      <c r="E406" s="286"/>
      <c r="F406" s="286"/>
      <c r="G406" s="28"/>
      <c r="H406" s="44"/>
      <c r="I406" s="44"/>
      <c r="J406" s="44"/>
      <c r="K406" s="44"/>
      <c r="L406" s="44"/>
      <c r="M406" s="44"/>
      <c r="N406" s="44"/>
      <c r="O406" s="44"/>
      <c r="P406" s="44"/>
      <c r="Q406" s="44"/>
      <c r="R406" s="44"/>
      <c r="S406" s="44"/>
    </row>
    <row r="407" spans="2:19" x14ac:dyDescent="0.3">
      <c r="B407" s="27"/>
      <c r="C407" s="27"/>
      <c r="D407" s="130"/>
      <c r="E407" s="160"/>
      <c r="F407" s="28"/>
      <c r="G407" s="28"/>
      <c r="H407" s="44"/>
      <c r="I407" s="44"/>
      <c r="J407" s="44"/>
      <c r="K407" s="44"/>
      <c r="L407" s="44"/>
      <c r="M407" s="44"/>
      <c r="N407" s="44"/>
      <c r="O407" s="44"/>
      <c r="P407" s="44"/>
      <c r="Q407" s="44"/>
      <c r="R407" s="44"/>
      <c r="S407" s="44"/>
    </row>
    <row r="408" spans="2:19" x14ac:dyDescent="0.3">
      <c r="B408" s="27"/>
      <c r="C408" s="27"/>
      <c r="D408" s="130"/>
      <c r="E408" s="286"/>
      <c r="F408" s="286"/>
      <c r="G408" s="286"/>
      <c r="H408" s="27"/>
      <c r="I408" s="27"/>
      <c r="J408" s="27"/>
      <c r="K408" s="27"/>
      <c r="L408" s="27"/>
      <c r="M408" s="27"/>
      <c r="N408" s="27"/>
      <c r="O408" s="27"/>
      <c r="P408" s="27"/>
      <c r="Q408" s="27"/>
      <c r="R408" s="27"/>
      <c r="S408" s="27"/>
    </row>
    <row r="409" spans="2:19" x14ac:dyDescent="0.3">
      <c r="B409" s="27"/>
      <c r="C409" s="27"/>
      <c r="D409" s="130"/>
      <c r="E409" s="286"/>
      <c r="F409" s="286"/>
      <c r="G409" s="286"/>
      <c r="H409" s="27"/>
      <c r="I409" s="27"/>
      <c r="J409" s="27"/>
      <c r="K409" s="27"/>
      <c r="L409" s="27"/>
      <c r="M409" s="27"/>
      <c r="N409" s="27"/>
      <c r="O409" s="27"/>
      <c r="P409" s="27"/>
      <c r="Q409" s="27"/>
      <c r="R409" s="27"/>
      <c r="S409" s="27"/>
    </row>
    <row r="410" spans="2:19" x14ac:dyDescent="0.3">
      <c r="B410" s="27"/>
      <c r="C410" s="27"/>
      <c r="D410" s="130"/>
      <c r="E410" s="160"/>
      <c r="F410" s="28"/>
      <c r="G410" s="28"/>
      <c r="H410" s="44"/>
      <c r="I410" s="44"/>
      <c r="J410" s="44"/>
      <c r="K410" s="44"/>
      <c r="L410" s="44"/>
      <c r="M410" s="44"/>
      <c r="N410" s="44"/>
      <c r="O410" s="44"/>
      <c r="P410" s="44"/>
      <c r="Q410" s="44"/>
      <c r="R410" s="44"/>
      <c r="S410" s="44"/>
    </row>
    <row r="411" spans="2:19" x14ac:dyDescent="0.3">
      <c r="B411" s="27"/>
      <c r="C411" s="27"/>
      <c r="D411" s="130"/>
      <c r="E411" s="286"/>
      <c r="F411" s="286"/>
      <c r="G411" s="28"/>
      <c r="H411" s="44"/>
      <c r="I411" s="44"/>
      <c r="J411" s="44"/>
      <c r="K411" s="44"/>
      <c r="L411" s="44"/>
      <c r="M411" s="44"/>
      <c r="N411" s="44"/>
      <c r="O411" s="44"/>
      <c r="P411" s="44"/>
      <c r="Q411" s="44"/>
      <c r="R411" s="44"/>
      <c r="S411" s="44"/>
    </row>
    <row r="412" spans="2:19" x14ac:dyDescent="0.3">
      <c r="B412" s="27"/>
      <c r="C412" s="27"/>
      <c r="D412" s="130"/>
      <c r="E412" s="160"/>
      <c r="F412" s="28"/>
      <c r="G412" s="28"/>
      <c r="H412" s="44"/>
      <c r="I412" s="44"/>
      <c r="J412" s="44"/>
      <c r="K412" s="44"/>
      <c r="L412" s="44"/>
      <c r="M412" s="44"/>
      <c r="N412" s="44"/>
      <c r="O412" s="44"/>
      <c r="P412" s="44"/>
      <c r="Q412" s="44"/>
      <c r="R412" s="44"/>
      <c r="S412" s="44"/>
    </row>
    <row r="413" spans="2:19" x14ac:dyDescent="0.3">
      <c r="B413" s="27"/>
      <c r="C413" s="27"/>
      <c r="D413" s="130"/>
      <c r="E413" s="160"/>
      <c r="F413" s="28"/>
      <c r="G413" s="28"/>
      <c r="H413" s="44"/>
      <c r="I413" s="44"/>
      <c r="J413" s="44"/>
      <c r="K413" s="44"/>
      <c r="L413" s="44"/>
      <c r="M413" s="44"/>
      <c r="N413" s="44"/>
      <c r="O413" s="44"/>
      <c r="P413" s="44"/>
      <c r="Q413" s="44"/>
      <c r="R413" s="44"/>
      <c r="S413" s="44"/>
    </row>
    <row r="414" spans="2:19" x14ac:dyDescent="0.3">
      <c r="B414" s="27"/>
      <c r="C414" s="27"/>
      <c r="D414" s="130"/>
      <c r="E414" s="160"/>
      <c r="F414" s="28"/>
      <c r="G414" s="28"/>
      <c r="H414" s="44"/>
      <c r="I414" s="44"/>
      <c r="J414" s="44"/>
      <c r="K414" s="44"/>
      <c r="L414" s="44"/>
      <c r="M414" s="44"/>
      <c r="N414" s="44"/>
      <c r="O414" s="44"/>
      <c r="P414" s="44"/>
      <c r="Q414" s="44"/>
      <c r="R414" s="44"/>
      <c r="S414" s="44"/>
    </row>
    <row r="415" spans="2:19" x14ac:dyDescent="0.3">
      <c r="B415" s="27"/>
      <c r="C415" s="27"/>
      <c r="D415" s="130"/>
      <c r="E415" s="160"/>
      <c r="F415" s="28"/>
      <c r="G415" s="28"/>
      <c r="H415" s="44"/>
      <c r="I415" s="44"/>
      <c r="J415" s="44"/>
      <c r="K415" s="44"/>
      <c r="L415" s="44"/>
      <c r="M415" s="44"/>
      <c r="N415" s="44"/>
      <c r="O415" s="44"/>
      <c r="P415" s="44"/>
      <c r="Q415" s="44"/>
      <c r="R415" s="44"/>
      <c r="S415" s="44"/>
    </row>
    <row r="416" spans="2:19" x14ac:dyDescent="0.3">
      <c r="B416" s="27"/>
      <c r="C416" s="27"/>
      <c r="D416" s="130"/>
      <c r="E416" s="160"/>
      <c r="F416" s="28"/>
      <c r="G416" s="28"/>
      <c r="H416" s="44"/>
      <c r="I416" s="44"/>
      <c r="J416" s="44"/>
      <c r="K416" s="44"/>
      <c r="L416" s="44"/>
      <c r="M416" s="44"/>
      <c r="N416" s="44"/>
      <c r="O416" s="44"/>
      <c r="P416" s="44"/>
      <c r="Q416" s="44"/>
      <c r="R416" s="44"/>
      <c r="S416" s="44"/>
    </row>
  </sheetData>
  <mergeCells count="8">
    <mergeCell ref="E409:G409"/>
    <mergeCell ref="E411:F411"/>
    <mergeCell ref="C2:G2"/>
    <mergeCell ref="B150:G150"/>
    <mergeCell ref="E403:G403"/>
    <mergeCell ref="E404:G404"/>
    <mergeCell ref="E406:F406"/>
    <mergeCell ref="E408:G408"/>
  </mergeCells>
  <pageMargins left="0.7" right="0.7" top="0.75" bottom="0.75" header="0.3" footer="0.3"/>
  <pageSetup paperSize="9" scale="74" fitToHeight="0" orientation="portrait" r:id="rId1"/>
  <rowBreaks count="1" manualBreakCount="1">
    <brk id="113" min="1"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2:CA221"/>
  <sheetViews>
    <sheetView view="pageBreakPreview" topLeftCell="A189" zoomScale="117" zoomScaleNormal="100" zoomScaleSheetLayoutView="117" workbookViewId="0">
      <selection activeCell="J216" sqref="J216"/>
    </sheetView>
  </sheetViews>
  <sheetFormatPr defaultColWidth="8.88671875" defaultRowHeight="14.4" x14ac:dyDescent="0.3"/>
  <cols>
    <col min="1" max="1" width="8.88671875" style="5"/>
    <col min="2" max="2" width="4.5546875" style="4" bestFit="1" customWidth="1"/>
    <col min="3" max="3" width="45.109375" style="5" customWidth="1"/>
    <col min="4" max="4" width="4.6640625" style="5" bestFit="1" customWidth="1"/>
    <col min="5" max="5" width="8.109375" style="3" bestFit="1" customWidth="1"/>
    <col min="6" max="6" width="15.33203125" style="3" bestFit="1" customWidth="1"/>
    <col min="7" max="7" width="16.5546875" style="3" bestFit="1" customWidth="1"/>
    <col min="8" max="19" width="8.88671875" style="5" customWidth="1"/>
    <col min="20" max="20" width="62.33203125" style="5" customWidth="1"/>
    <col min="21" max="34" width="8.88671875" style="5" customWidth="1"/>
    <col min="35" max="35" width="4.5546875" style="5" bestFit="1" customWidth="1"/>
    <col min="36" max="36" width="7.5546875" style="5" bestFit="1" customWidth="1"/>
    <col min="37" max="42" width="8.88671875" style="5" customWidth="1"/>
    <col min="43" max="43" width="5.33203125" style="5" bestFit="1" customWidth="1"/>
    <col min="44" max="44" width="4.6640625" style="263" bestFit="1" customWidth="1"/>
    <col min="45" max="45" width="22.44140625" style="5" customWidth="1"/>
    <col min="46" max="16384" width="8.88671875" style="5"/>
  </cols>
  <sheetData>
    <row r="2" spans="1:79" s="2" customFormat="1" ht="15" x14ac:dyDescent="0.3">
      <c r="B2" s="19"/>
      <c r="C2" s="287" t="s">
        <v>375</v>
      </c>
      <c r="D2" s="287"/>
      <c r="E2" s="287"/>
      <c r="F2" s="287"/>
      <c r="G2" s="287"/>
      <c r="AR2" s="260"/>
    </row>
    <row r="3" spans="1:79" s="2" customFormat="1" x14ac:dyDescent="0.3">
      <c r="B3" s="19"/>
      <c r="C3" s="19" t="s">
        <v>376</v>
      </c>
      <c r="D3" s="19"/>
      <c r="E3" s="29"/>
      <c r="F3" s="29"/>
      <c r="G3" s="29"/>
      <c r="AR3" s="260"/>
    </row>
    <row r="4" spans="1:79" s="2" customFormat="1" x14ac:dyDescent="0.3">
      <c r="B4" s="19"/>
      <c r="C4" s="19"/>
      <c r="D4" s="19"/>
      <c r="E4" s="29"/>
      <c r="F4" s="29"/>
      <c r="G4" s="29"/>
      <c r="AR4" s="260"/>
    </row>
    <row r="5" spans="1:79" s="111" customFormat="1" x14ac:dyDescent="0.3">
      <c r="A5" s="114"/>
      <c r="B5" s="25">
        <v>1</v>
      </c>
      <c r="C5" s="25" t="s">
        <v>150</v>
      </c>
      <c r="D5" s="25"/>
      <c r="E5" s="198"/>
      <c r="F5" s="47"/>
      <c r="G5" s="47"/>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row>
    <row r="6" spans="1:79" s="2" customFormat="1" x14ac:dyDescent="0.3">
      <c r="B6" s="22" t="s">
        <v>18</v>
      </c>
      <c r="C6" s="22" t="s">
        <v>151</v>
      </c>
      <c r="D6" s="42" t="s">
        <v>48</v>
      </c>
      <c r="E6" s="187">
        <v>41</v>
      </c>
      <c r="F6" s="21"/>
      <c r="G6" s="23">
        <f t="shared" ref="G6:G10" si="0">E6*F6</f>
        <v>0</v>
      </c>
    </row>
    <row r="7" spans="1:79" s="2" customFormat="1" x14ac:dyDescent="0.3">
      <c r="B7" s="22" t="s">
        <v>21</v>
      </c>
      <c r="C7" s="22" t="s">
        <v>152</v>
      </c>
      <c r="D7" s="42" t="s">
        <v>48</v>
      </c>
      <c r="E7" s="187">
        <v>43</v>
      </c>
      <c r="F7" s="21"/>
      <c r="G7" s="23">
        <f t="shared" si="0"/>
        <v>0</v>
      </c>
    </row>
    <row r="8" spans="1:79" s="2" customFormat="1" x14ac:dyDescent="0.3">
      <c r="B8" s="22" t="s">
        <v>23</v>
      </c>
      <c r="C8" s="22" t="s">
        <v>153</v>
      </c>
      <c r="D8" s="42" t="s">
        <v>58</v>
      </c>
      <c r="E8" s="187">
        <v>72</v>
      </c>
      <c r="F8" s="21"/>
      <c r="G8" s="23">
        <f t="shared" si="0"/>
        <v>0</v>
      </c>
    </row>
    <row r="9" spans="1:79" s="2" customFormat="1" ht="41.4" x14ac:dyDescent="0.3">
      <c r="B9" s="22" t="s">
        <v>25</v>
      </c>
      <c r="C9" s="22" t="s">
        <v>89</v>
      </c>
      <c r="D9" s="42" t="s">
        <v>9</v>
      </c>
      <c r="E9" s="187">
        <v>2</v>
      </c>
      <c r="F9" s="21"/>
      <c r="G9" s="23">
        <f t="shared" si="0"/>
        <v>0</v>
      </c>
    </row>
    <row r="10" spans="1:79" s="2" customFormat="1" x14ac:dyDescent="0.3">
      <c r="B10" s="252" t="s">
        <v>27</v>
      </c>
      <c r="C10" s="252" t="s">
        <v>154</v>
      </c>
      <c r="D10" s="253" t="s">
        <v>58</v>
      </c>
      <c r="E10" s="283">
        <v>157.82</v>
      </c>
      <c r="F10" s="231"/>
      <c r="G10" s="254">
        <f t="shared" si="0"/>
        <v>0</v>
      </c>
    </row>
    <row r="11" spans="1:79" s="2" customFormat="1" x14ac:dyDescent="0.3">
      <c r="B11" s="223"/>
      <c r="C11" s="223"/>
      <c r="D11" s="233"/>
      <c r="E11" s="282"/>
      <c r="F11" s="234"/>
      <c r="G11" s="227"/>
    </row>
    <row r="12" spans="1:79" ht="15" x14ac:dyDescent="0.3">
      <c r="B12" s="235"/>
      <c r="C12" s="236" t="s">
        <v>79</v>
      </c>
      <c r="D12" s="237"/>
      <c r="E12" s="238"/>
      <c r="F12" s="237"/>
      <c r="G12" s="237"/>
      <c r="AJ12" s="11"/>
      <c r="AR12" s="5"/>
    </row>
    <row r="13" spans="1:79" ht="45" x14ac:dyDescent="0.3">
      <c r="B13" s="235"/>
      <c r="C13" s="236" t="s">
        <v>80</v>
      </c>
      <c r="D13" s="237"/>
      <c r="E13" s="238"/>
      <c r="F13" s="237"/>
      <c r="G13" s="237"/>
      <c r="AJ13" s="11"/>
      <c r="AR13" s="5"/>
    </row>
    <row r="14" spans="1:79" ht="15" x14ac:dyDescent="0.3">
      <c r="B14" s="239" t="s">
        <v>30</v>
      </c>
      <c r="C14" s="240" t="s">
        <v>155</v>
      </c>
      <c r="D14" s="241" t="s">
        <v>64</v>
      </c>
      <c r="E14" s="242">
        <v>2.2999999999999998</v>
      </c>
      <c r="F14" s="243"/>
      <c r="G14" s="244">
        <f>E14*F14</f>
        <v>0</v>
      </c>
      <c r="AJ14" s="11"/>
      <c r="AR14" s="5"/>
    </row>
    <row r="15" spans="1:79" ht="15" x14ac:dyDescent="0.3">
      <c r="B15" s="239"/>
      <c r="C15" s="240"/>
      <c r="D15" s="241"/>
      <c r="E15" s="242"/>
      <c r="F15" s="243"/>
      <c r="G15" s="244"/>
      <c r="AJ15" s="11"/>
      <c r="AR15" s="5"/>
    </row>
    <row r="16" spans="1:79" ht="60" x14ac:dyDescent="0.3">
      <c r="B16" s="239"/>
      <c r="C16" s="245" t="s">
        <v>82</v>
      </c>
      <c r="D16" s="241"/>
      <c r="E16" s="242"/>
      <c r="F16" s="243"/>
      <c r="G16" s="244"/>
      <c r="AI16" s="5">
        <v>0.6</v>
      </c>
      <c r="AJ16" s="11">
        <f>AI16*E16</f>
        <v>0</v>
      </c>
      <c r="AR16" s="5"/>
    </row>
    <row r="17" spans="1:79" ht="15" x14ac:dyDescent="0.3">
      <c r="B17" s="239" t="s">
        <v>33</v>
      </c>
      <c r="C17" s="240" t="s">
        <v>83</v>
      </c>
      <c r="D17" s="246" t="s">
        <v>84</v>
      </c>
      <c r="E17" s="247">
        <v>150</v>
      </c>
      <c r="F17" s="243"/>
      <c r="G17" s="244">
        <f>(E17*F17)</f>
        <v>0</v>
      </c>
      <c r="AJ17" s="11"/>
      <c r="AR17" s="5"/>
    </row>
    <row r="18" spans="1:79" ht="15" x14ac:dyDescent="0.3">
      <c r="B18" s="239" t="s">
        <v>36</v>
      </c>
      <c r="C18" s="240" t="s">
        <v>156</v>
      </c>
      <c r="D18" s="246" t="s">
        <v>84</v>
      </c>
      <c r="E18" s="247">
        <v>82</v>
      </c>
      <c r="F18" s="243"/>
      <c r="G18" s="244">
        <f>(E18*F18)</f>
        <v>0</v>
      </c>
      <c r="AJ18" s="11"/>
      <c r="AR18" s="5"/>
    </row>
    <row r="19" spans="1:79" ht="45" x14ac:dyDescent="0.3">
      <c r="B19" s="239"/>
      <c r="C19" s="240" t="s">
        <v>157</v>
      </c>
      <c r="D19" s="246" t="s">
        <v>84</v>
      </c>
      <c r="E19" s="247">
        <v>30</v>
      </c>
      <c r="F19" s="243"/>
      <c r="G19" s="244">
        <f>(E19*F19)</f>
        <v>0</v>
      </c>
      <c r="AJ19" s="11"/>
      <c r="AR19" s="5"/>
    </row>
    <row r="20" spans="1:79" ht="15" x14ac:dyDescent="0.3">
      <c r="B20" s="239"/>
      <c r="C20" s="240"/>
      <c r="D20" s="248"/>
      <c r="E20" s="242"/>
      <c r="F20" s="243"/>
      <c r="G20" s="249"/>
      <c r="AJ20" s="11"/>
      <c r="AR20" s="5"/>
    </row>
    <row r="21" spans="1:79" ht="15" x14ac:dyDescent="0.3">
      <c r="B21" s="239"/>
      <c r="C21" s="245" t="s">
        <v>86</v>
      </c>
      <c r="D21" s="248"/>
      <c r="E21" s="242"/>
      <c r="F21" s="243"/>
      <c r="G21" s="249"/>
      <c r="AI21" s="5">
        <v>0.6</v>
      </c>
      <c r="AJ21" s="11">
        <f>AI21*E21</f>
        <v>0</v>
      </c>
      <c r="AR21" s="5"/>
    </row>
    <row r="22" spans="1:79" ht="15" x14ac:dyDescent="0.3">
      <c r="B22" s="239"/>
      <c r="C22" s="245" t="s">
        <v>87</v>
      </c>
      <c r="D22" s="250"/>
      <c r="E22" s="251"/>
      <c r="F22" s="243"/>
      <c r="G22" s="249"/>
      <c r="AI22" s="5">
        <v>0.6</v>
      </c>
      <c r="AJ22" s="11">
        <f>AI22*E22</f>
        <v>0</v>
      </c>
      <c r="AR22" s="5"/>
    </row>
    <row r="23" spans="1:79" ht="45" x14ac:dyDescent="0.3">
      <c r="B23" s="239" t="s">
        <v>39</v>
      </c>
      <c r="C23" s="240" t="s">
        <v>158</v>
      </c>
      <c r="D23" s="246" t="s">
        <v>60</v>
      </c>
      <c r="E23" s="247">
        <v>25</v>
      </c>
      <c r="F23" s="243"/>
      <c r="G23" s="249">
        <f>(E23*F23)</f>
        <v>0</v>
      </c>
      <c r="AI23" s="5">
        <v>0.6</v>
      </c>
      <c r="AJ23" s="11" t="e">
        <f>AI23*#REF!</f>
        <v>#REF!</v>
      </c>
      <c r="AR23" s="5"/>
    </row>
    <row r="24" spans="1:79" s="2" customFormat="1" x14ac:dyDescent="0.3">
      <c r="B24" s="27"/>
      <c r="C24" s="27"/>
      <c r="D24" s="45"/>
      <c r="E24" s="197"/>
      <c r="F24" s="29"/>
      <c r="G24" s="28"/>
    </row>
    <row r="25" spans="1:79" s="2" customFormat="1" x14ac:dyDescent="0.3">
      <c r="B25" s="19"/>
      <c r="C25" s="19" t="s">
        <v>159</v>
      </c>
      <c r="D25" s="46"/>
      <c r="E25" s="197"/>
      <c r="F25" s="29"/>
      <c r="G25" s="29">
        <f>SUM(G6:G24)</f>
        <v>0</v>
      </c>
    </row>
    <row r="26" spans="1:79" s="2" customFormat="1" x14ac:dyDescent="0.3">
      <c r="B26" s="19"/>
      <c r="C26" s="27"/>
      <c r="D26" s="45"/>
      <c r="E26" s="197"/>
      <c r="F26" s="29"/>
      <c r="G26" s="28"/>
    </row>
    <row r="27" spans="1:79" s="113" customFormat="1" x14ac:dyDescent="0.3">
      <c r="A27" s="115"/>
      <c r="B27" s="30">
        <v>2</v>
      </c>
      <c r="C27" s="25" t="s">
        <v>92</v>
      </c>
      <c r="D27" s="30"/>
      <c r="E27" s="183"/>
      <c r="F27" s="26"/>
      <c r="G27" s="26"/>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row>
    <row r="28" spans="1:79" s="6" customFormat="1" ht="386.4" x14ac:dyDescent="0.3">
      <c r="B28" s="42" t="s">
        <v>18</v>
      </c>
      <c r="C28" s="118" t="s">
        <v>93</v>
      </c>
      <c r="D28" s="42" t="s">
        <v>9</v>
      </c>
      <c r="E28" s="194">
        <v>9</v>
      </c>
      <c r="F28" s="43"/>
      <c r="G28" s="23">
        <f>E28*F28</f>
        <v>0</v>
      </c>
      <c r="I28" s="117"/>
      <c r="AI28" s="5">
        <v>0.6</v>
      </c>
      <c r="AJ28" s="11">
        <f>AI28*E28</f>
        <v>5.3999999999999995</v>
      </c>
    </row>
    <row r="29" spans="1:79" s="6" customFormat="1" x14ac:dyDescent="0.3">
      <c r="B29" s="92" t="s">
        <v>21</v>
      </c>
      <c r="C29" s="91" t="s">
        <v>160</v>
      </c>
      <c r="D29" s="92" t="s">
        <v>75</v>
      </c>
      <c r="E29" s="200">
        <v>65.099999999999994</v>
      </c>
      <c r="F29" s="95"/>
      <c r="G29" s="95">
        <f t="shared" ref="G29:G36" si="1">E29*F29</f>
        <v>0</v>
      </c>
    </row>
    <row r="30" spans="1:79" s="6" customFormat="1" ht="41.4" x14ac:dyDescent="0.3">
      <c r="B30" s="92" t="s">
        <v>23</v>
      </c>
      <c r="C30" s="91" t="s">
        <v>161</v>
      </c>
      <c r="D30" s="92" t="s">
        <v>58</v>
      </c>
      <c r="E30" s="200">
        <v>137</v>
      </c>
      <c r="F30" s="95"/>
      <c r="G30" s="95">
        <f t="shared" si="1"/>
        <v>0</v>
      </c>
    </row>
    <row r="31" spans="1:79" s="6" customFormat="1" ht="41.4" x14ac:dyDescent="0.3">
      <c r="B31" s="42" t="s">
        <v>25</v>
      </c>
      <c r="C31" s="91" t="s">
        <v>162</v>
      </c>
      <c r="D31" s="42" t="s">
        <v>75</v>
      </c>
      <c r="E31" s="200">
        <v>30.1</v>
      </c>
      <c r="F31" s="43"/>
      <c r="G31" s="43">
        <f t="shared" si="1"/>
        <v>0</v>
      </c>
    </row>
    <row r="32" spans="1:79" s="2" customFormat="1" x14ac:dyDescent="0.3">
      <c r="B32" s="19"/>
      <c r="C32" s="27"/>
      <c r="D32" s="45"/>
      <c r="E32" s="197"/>
      <c r="F32" s="29"/>
      <c r="G32" s="49">
        <f t="shared" si="1"/>
        <v>0</v>
      </c>
    </row>
    <row r="33" spans="1:79" s="2" customFormat="1" x14ac:dyDescent="0.3">
      <c r="B33" s="19"/>
      <c r="C33" s="19" t="s">
        <v>163</v>
      </c>
      <c r="D33" s="46"/>
      <c r="E33" s="197"/>
      <c r="F33" s="29"/>
      <c r="G33" s="50">
        <f>SUM(G29:G32)</f>
        <v>0</v>
      </c>
    </row>
    <row r="34" spans="1:79" s="2" customFormat="1" x14ac:dyDescent="0.3">
      <c r="B34" s="19"/>
      <c r="C34" s="27"/>
      <c r="D34" s="45"/>
      <c r="E34" s="197"/>
      <c r="F34" s="29"/>
      <c r="G34" s="49"/>
    </row>
    <row r="35" spans="1:79" s="7" customFormat="1" x14ac:dyDescent="0.3">
      <c r="A35" s="114"/>
      <c r="B35" s="25">
        <v>3</v>
      </c>
      <c r="C35" s="25" t="s">
        <v>164</v>
      </c>
      <c r="D35" s="51"/>
      <c r="E35" s="198"/>
      <c r="F35" s="47"/>
      <c r="G35" s="52">
        <f t="shared" si="1"/>
        <v>0</v>
      </c>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row>
    <row r="36" spans="1:79" s="2" customFormat="1" ht="151.80000000000001" x14ac:dyDescent="0.3">
      <c r="B36" s="20" t="s">
        <v>18</v>
      </c>
      <c r="C36" s="22" t="s">
        <v>165</v>
      </c>
      <c r="D36" s="42" t="s">
        <v>48</v>
      </c>
      <c r="E36" s="187">
        <v>3.2</v>
      </c>
      <c r="F36" s="23"/>
      <c r="G36" s="43">
        <f t="shared" si="1"/>
        <v>0</v>
      </c>
    </row>
    <row r="37" spans="1:79" s="2" customFormat="1" x14ac:dyDescent="0.3">
      <c r="B37" s="19"/>
      <c r="C37" s="27"/>
      <c r="D37" s="45"/>
      <c r="E37" s="196"/>
      <c r="F37" s="28"/>
      <c r="G37" s="49"/>
    </row>
    <row r="38" spans="1:79" s="2" customFormat="1" x14ac:dyDescent="0.3">
      <c r="B38" s="19"/>
      <c r="C38" s="19" t="s">
        <v>377</v>
      </c>
      <c r="D38" s="46"/>
      <c r="E38" s="201"/>
      <c r="F38" s="29"/>
      <c r="G38" s="50">
        <f>SUM(G36:G37)</f>
        <v>0</v>
      </c>
    </row>
    <row r="39" spans="1:79" s="2" customFormat="1" x14ac:dyDescent="0.3">
      <c r="B39" s="19"/>
      <c r="C39" s="19"/>
      <c r="D39" s="45"/>
      <c r="E39" s="201"/>
      <c r="F39" s="29"/>
      <c r="G39" s="29"/>
    </row>
    <row r="40" spans="1:79" s="7" customFormat="1" x14ac:dyDescent="0.3">
      <c r="A40" s="114"/>
      <c r="B40" s="25">
        <v>4</v>
      </c>
      <c r="C40" s="25" t="s">
        <v>167</v>
      </c>
      <c r="D40" s="51"/>
      <c r="E40" s="198"/>
      <c r="F40" s="47"/>
      <c r="G40" s="47"/>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c r="BT40" s="114"/>
      <c r="BU40" s="114"/>
      <c r="BV40" s="114"/>
      <c r="BW40" s="114"/>
      <c r="BX40" s="114"/>
      <c r="BY40" s="114"/>
      <c r="BZ40" s="114"/>
      <c r="CA40" s="114"/>
    </row>
    <row r="41" spans="1:79" s="2" customFormat="1" ht="234.6" x14ac:dyDescent="0.3">
      <c r="B41" s="20"/>
      <c r="C41" s="20" t="s">
        <v>168</v>
      </c>
      <c r="D41" s="42"/>
      <c r="E41" s="199"/>
      <c r="F41" s="21"/>
      <c r="G41" s="21"/>
    </row>
    <row r="42" spans="1:79" ht="27.6" x14ac:dyDescent="0.3">
      <c r="B42" s="22" t="s">
        <v>18</v>
      </c>
      <c r="C42" s="22" t="s">
        <v>169</v>
      </c>
      <c r="D42" s="22" t="s">
        <v>131</v>
      </c>
      <c r="E42" s="187">
        <v>11</v>
      </c>
      <c r="F42" s="23"/>
      <c r="G42" s="23">
        <f>F42*E42</f>
        <v>0</v>
      </c>
      <c r="AR42" s="5"/>
    </row>
    <row r="43" spans="1:79" ht="41.4" x14ac:dyDescent="0.3">
      <c r="B43" s="22" t="s">
        <v>21</v>
      </c>
      <c r="C43" s="22" t="s">
        <v>170</v>
      </c>
      <c r="D43" s="22" t="s">
        <v>131</v>
      </c>
      <c r="E43" s="187">
        <v>1</v>
      </c>
      <c r="F43" s="23"/>
      <c r="G43" s="23">
        <f>F43*E43</f>
        <v>0</v>
      </c>
      <c r="AR43" s="5"/>
    </row>
    <row r="44" spans="1:79" ht="27.6" x14ac:dyDescent="0.3">
      <c r="B44" s="22" t="s">
        <v>23</v>
      </c>
      <c r="C44" s="22" t="s">
        <v>171</v>
      </c>
      <c r="D44" s="22" t="s">
        <v>9</v>
      </c>
      <c r="E44" s="187">
        <v>1</v>
      </c>
      <c r="F44" s="23"/>
      <c r="G44" s="23">
        <f>F44*E44</f>
        <v>0</v>
      </c>
      <c r="AR44" s="5"/>
    </row>
    <row r="45" spans="1:79" s="2" customFormat="1" x14ac:dyDescent="0.3">
      <c r="B45" s="20"/>
      <c r="C45" s="20"/>
      <c r="D45" s="42"/>
      <c r="E45" s="199"/>
      <c r="F45" s="21"/>
      <c r="G45" s="21"/>
    </row>
    <row r="46" spans="1:79" ht="110.4" x14ac:dyDescent="0.3">
      <c r="B46" s="22"/>
      <c r="C46" s="22" t="s">
        <v>135</v>
      </c>
      <c r="D46" s="22"/>
      <c r="E46" s="187"/>
      <c r="F46"/>
      <c r="G46" s="23"/>
      <c r="AR46" s="5"/>
    </row>
    <row r="47" spans="1:79" ht="27.6" x14ac:dyDescent="0.3">
      <c r="B47" s="22" t="s">
        <v>25</v>
      </c>
      <c r="C47" s="22" t="s">
        <v>172</v>
      </c>
      <c r="D47" s="22" t="s">
        <v>9</v>
      </c>
      <c r="E47" s="187">
        <v>2</v>
      </c>
      <c r="F47" s="23"/>
      <c r="G47" s="23">
        <f>F47*E47</f>
        <v>0</v>
      </c>
      <c r="AR47" s="5"/>
    </row>
    <row r="48" spans="1:79" ht="27.6" x14ac:dyDescent="0.3">
      <c r="B48" s="22" t="s">
        <v>27</v>
      </c>
      <c r="C48" s="22" t="s">
        <v>173</v>
      </c>
      <c r="D48" s="22" t="s">
        <v>9</v>
      </c>
      <c r="E48" s="187">
        <v>10</v>
      </c>
      <c r="F48" s="23"/>
      <c r="G48" s="23">
        <f>F48*E48</f>
        <v>0</v>
      </c>
      <c r="AR48" s="5"/>
    </row>
    <row r="49" spans="1:79" ht="27.6" x14ac:dyDescent="0.3">
      <c r="B49" s="22" t="s">
        <v>30</v>
      </c>
      <c r="C49" s="22" t="s">
        <v>174</v>
      </c>
      <c r="D49" s="22" t="s">
        <v>9</v>
      </c>
      <c r="E49" s="187">
        <v>1</v>
      </c>
      <c r="F49" s="23"/>
      <c r="G49" s="23">
        <f>F49*E49</f>
        <v>0</v>
      </c>
      <c r="AR49" s="5"/>
    </row>
    <row r="50" spans="1:79" x14ac:dyDescent="0.3">
      <c r="B50" s="27"/>
      <c r="C50" s="27"/>
      <c r="D50" s="27"/>
      <c r="E50" s="202"/>
      <c r="F50" s="28"/>
      <c r="G50" s="28"/>
      <c r="AR50" s="5"/>
    </row>
    <row r="51" spans="1:79" s="2" customFormat="1" x14ac:dyDescent="0.3">
      <c r="B51" s="19"/>
      <c r="C51" s="19" t="s">
        <v>175</v>
      </c>
      <c r="D51" s="46"/>
      <c r="E51" s="197"/>
      <c r="F51" s="29"/>
      <c r="G51" s="29">
        <f>SUM(G42:G50)</f>
        <v>0</v>
      </c>
    </row>
    <row r="52" spans="1:79" s="2" customFormat="1" x14ac:dyDescent="0.3">
      <c r="B52" s="19"/>
      <c r="C52" s="19"/>
      <c r="D52" s="45"/>
      <c r="E52" s="197"/>
      <c r="F52" s="29"/>
      <c r="G52" s="29"/>
    </row>
    <row r="53" spans="1:79" x14ac:dyDescent="0.3">
      <c r="B53" s="30">
        <v>5</v>
      </c>
      <c r="C53" s="25" t="s">
        <v>138</v>
      </c>
      <c r="D53" s="26"/>
      <c r="E53" s="183"/>
      <c r="F53" s="26"/>
      <c r="G53" s="26"/>
      <c r="AR53" s="5"/>
    </row>
    <row r="54" spans="1:79" x14ac:dyDescent="0.3">
      <c r="B54" s="27"/>
      <c r="C54" s="27"/>
      <c r="D54" s="27"/>
      <c r="E54" s="196"/>
      <c r="F54" s="28"/>
      <c r="G54" s="28"/>
      <c r="AR54" s="5"/>
    </row>
    <row r="55" spans="1:79" x14ac:dyDescent="0.3">
      <c r="B55" s="22" t="s">
        <v>18</v>
      </c>
      <c r="C55" s="22" t="s">
        <v>176</v>
      </c>
      <c r="D55" s="22" t="s">
        <v>9</v>
      </c>
      <c r="E55" s="187">
        <v>10</v>
      </c>
      <c r="F55" s="23"/>
      <c r="G55" s="23">
        <f t="shared" ref="G55:G118" si="2">F55*E55</f>
        <v>0</v>
      </c>
      <c r="AR55" s="5"/>
    </row>
    <row r="56" spans="1:79" x14ac:dyDescent="0.3">
      <c r="B56" s="27"/>
      <c r="C56" s="27"/>
      <c r="D56" s="27"/>
      <c r="E56" s="196"/>
      <c r="F56" s="28"/>
      <c r="G56" s="28"/>
      <c r="AR56" s="5"/>
    </row>
    <row r="57" spans="1:79" s="2" customFormat="1" x14ac:dyDescent="0.3">
      <c r="B57" s="19"/>
      <c r="C57" s="19" t="s">
        <v>177</v>
      </c>
      <c r="D57" s="46"/>
      <c r="E57" s="196"/>
      <c r="F57" s="29"/>
      <c r="G57" s="29">
        <f>SUM(G55:G56)</f>
        <v>0</v>
      </c>
    </row>
    <row r="58" spans="1:79" s="2" customFormat="1" x14ac:dyDescent="0.3">
      <c r="B58" s="19"/>
      <c r="C58" s="19"/>
      <c r="D58" s="45"/>
      <c r="E58" s="196"/>
      <c r="F58" s="29"/>
      <c r="G58" s="28"/>
    </row>
    <row r="59" spans="1:79" s="7" customFormat="1" x14ac:dyDescent="0.3">
      <c r="A59" s="114"/>
      <c r="B59" s="25">
        <v>6</v>
      </c>
      <c r="C59" s="25" t="s">
        <v>178</v>
      </c>
      <c r="D59" s="51"/>
      <c r="E59" s="183"/>
      <c r="F59" s="47"/>
      <c r="G59" s="26"/>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c r="BB59" s="114"/>
      <c r="BC59" s="114"/>
      <c r="BD59" s="114"/>
      <c r="BE59" s="114"/>
      <c r="BF59" s="114"/>
      <c r="BG59" s="114"/>
      <c r="BH59" s="114"/>
      <c r="BI59" s="114"/>
      <c r="BJ59" s="114"/>
      <c r="BK59" s="114"/>
      <c r="BL59" s="114"/>
      <c r="BM59" s="114"/>
      <c r="BN59" s="114"/>
      <c r="BO59" s="114"/>
      <c r="BP59" s="114"/>
      <c r="BQ59" s="114"/>
      <c r="BR59" s="114"/>
      <c r="BS59" s="114"/>
      <c r="BT59" s="114"/>
      <c r="BU59" s="114"/>
      <c r="BV59" s="114"/>
      <c r="BW59" s="114"/>
      <c r="BX59" s="114"/>
      <c r="BY59" s="114"/>
      <c r="BZ59" s="114"/>
      <c r="CA59" s="114"/>
    </row>
    <row r="60" spans="1:79" s="2" customFormat="1" ht="27.6" x14ac:dyDescent="0.3">
      <c r="B60" s="20" t="s">
        <v>18</v>
      </c>
      <c r="C60" s="22" t="s">
        <v>179</v>
      </c>
      <c r="D60" s="42" t="s">
        <v>58</v>
      </c>
      <c r="E60" s="187">
        <v>117.18</v>
      </c>
      <c r="F60" s="21"/>
      <c r="G60" s="23">
        <f t="shared" si="2"/>
        <v>0</v>
      </c>
    </row>
    <row r="61" spans="1:79" s="2" customFormat="1" ht="27.6" x14ac:dyDescent="0.3">
      <c r="B61" s="20" t="s">
        <v>21</v>
      </c>
      <c r="C61" s="22" t="s">
        <v>180</v>
      </c>
      <c r="D61" s="42" t="s">
        <v>58</v>
      </c>
      <c r="E61" s="187">
        <v>69.16</v>
      </c>
      <c r="F61" s="21"/>
      <c r="G61" s="23">
        <f t="shared" si="2"/>
        <v>0</v>
      </c>
    </row>
    <row r="62" spans="1:79" s="2" customFormat="1" x14ac:dyDescent="0.3">
      <c r="B62" s="20" t="s">
        <v>23</v>
      </c>
      <c r="C62" s="91" t="s">
        <v>181</v>
      </c>
      <c r="D62" s="42" t="s">
        <v>58</v>
      </c>
      <c r="E62" s="187">
        <v>91</v>
      </c>
      <c r="F62" s="21"/>
      <c r="G62" s="23">
        <f t="shared" si="2"/>
        <v>0</v>
      </c>
    </row>
    <row r="63" spans="1:79" s="2" customFormat="1" x14ac:dyDescent="0.3">
      <c r="B63" s="20" t="s">
        <v>25</v>
      </c>
      <c r="C63" s="22" t="s">
        <v>182</v>
      </c>
      <c r="D63" s="42" t="s">
        <v>58</v>
      </c>
      <c r="E63" s="187">
        <v>80.290000000000006</v>
      </c>
      <c r="F63" s="21"/>
      <c r="G63" s="23">
        <f t="shared" si="2"/>
        <v>0</v>
      </c>
    </row>
    <row r="64" spans="1:79" s="2" customFormat="1" ht="41.4" x14ac:dyDescent="0.3">
      <c r="B64" s="20" t="s">
        <v>27</v>
      </c>
      <c r="C64" s="22" t="s">
        <v>183</v>
      </c>
      <c r="D64" s="42" t="s">
        <v>58</v>
      </c>
      <c r="E64" s="187">
        <v>31.08</v>
      </c>
      <c r="F64" s="21"/>
      <c r="G64" s="23">
        <f t="shared" si="2"/>
        <v>0</v>
      </c>
    </row>
    <row r="65" spans="1:79" s="2" customFormat="1" x14ac:dyDescent="0.3">
      <c r="B65" s="19"/>
      <c r="C65" s="27"/>
      <c r="D65" s="45"/>
      <c r="E65" s="197"/>
      <c r="F65" s="29"/>
      <c r="G65" s="28"/>
    </row>
    <row r="66" spans="1:79" s="2" customFormat="1" x14ac:dyDescent="0.3">
      <c r="B66" s="19"/>
      <c r="C66" s="19" t="s">
        <v>184</v>
      </c>
      <c r="D66" s="46"/>
      <c r="E66" s="197"/>
      <c r="F66" s="29"/>
      <c r="G66" s="29">
        <f>SUM(G60:G65)</f>
        <v>0</v>
      </c>
    </row>
    <row r="67" spans="1:79" s="2" customFormat="1" x14ac:dyDescent="0.3">
      <c r="B67" s="19"/>
      <c r="C67" s="27"/>
      <c r="D67" s="45"/>
      <c r="E67" s="197"/>
      <c r="F67" s="29"/>
      <c r="G67" s="28"/>
    </row>
    <row r="68" spans="1:79" s="7" customFormat="1" x14ac:dyDescent="0.3">
      <c r="A68" s="114"/>
      <c r="B68" s="25">
        <v>7</v>
      </c>
      <c r="C68" s="25" t="s">
        <v>185</v>
      </c>
      <c r="D68" s="53"/>
      <c r="E68" s="198"/>
      <c r="F68" s="47"/>
      <c r="G68" s="47"/>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4"/>
      <c r="BC68" s="114"/>
      <c r="BD68" s="114"/>
      <c r="BE68" s="114"/>
      <c r="BF68" s="114"/>
      <c r="BG68" s="114"/>
      <c r="BH68" s="114"/>
      <c r="BI68" s="114"/>
      <c r="BJ68" s="114"/>
      <c r="BK68" s="114"/>
      <c r="BL68" s="114"/>
      <c r="BM68" s="114"/>
      <c r="BN68" s="114"/>
      <c r="BO68" s="114"/>
      <c r="BP68" s="114"/>
      <c r="BQ68" s="114"/>
      <c r="BR68" s="114"/>
      <c r="BS68" s="114"/>
      <c r="BT68" s="114"/>
      <c r="BU68" s="114"/>
      <c r="BV68" s="114"/>
      <c r="BW68" s="114"/>
      <c r="BX68" s="114"/>
      <c r="BY68" s="114"/>
      <c r="BZ68" s="114"/>
      <c r="CA68" s="114"/>
    </row>
    <row r="69" spans="1:79" s="2" customFormat="1" x14ac:dyDescent="0.3">
      <c r="B69" s="19"/>
      <c r="C69" s="19" t="s">
        <v>186</v>
      </c>
      <c r="D69" s="45"/>
      <c r="E69" s="201"/>
      <c r="F69" s="29"/>
      <c r="G69" s="28"/>
    </row>
    <row r="70" spans="1:79" s="2" customFormat="1" ht="96.6" x14ac:dyDescent="0.3">
      <c r="B70" s="20" t="s">
        <v>18</v>
      </c>
      <c r="C70" s="22" t="s">
        <v>187</v>
      </c>
      <c r="D70" s="42" t="s">
        <v>9</v>
      </c>
      <c r="E70" s="187">
        <v>2</v>
      </c>
      <c r="F70" s="21"/>
      <c r="G70" s="23">
        <f t="shared" si="2"/>
        <v>0</v>
      </c>
    </row>
    <row r="71" spans="1:79" s="2" customFormat="1" ht="55.2" x14ac:dyDescent="0.3">
      <c r="B71" s="20" t="s">
        <v>21</v>
      </c>
      <c r="C71" s="22" t="s">
        <v>188</v>
      </c>
      <c r="D71" s="42" t="s">
        <v>9</v>
      </c>
      <c r="E71" s="187">
        <v>6</v>
      </c>
      <c r="F71" s="21"/>
      <c r="G71" s="23">
        <f t="shared" si="2"/>
        <v>0</v>
      </c>
    </row>
    <row r="72" spans="1:79" s="2" customFormat="1" ht="27.6" x14ac:dyDescent="0.3">
      <c r="B72" s="20" t="s">
        <v>23</v>
      </c>
      <c r="C72" s="22" t="s">
        <v>189</v>
      </c>
      <c r="D72" s="42" t="s">
        <v>9</v>
      </c>
      <c r="E72" s="187">
        <v>1</v>
      </c>
      <c r="F72" s="21"/>
      <c r="G72" s="23">
        <f t="shared" si="2"/>
        <v>0</v>
      </c>
    </row>
    <row r="73" spans="1:79" s="2" customFormat="1" ht="27.6" x14ac:dyDescent="0.3">
      <c r="B73" s="20" t="s">
        <v>25</v>
      </c>
      <c r="C73" s="22" t="s">
        <v>190</v>
      </c>
      <c r="D73" s="42" t="s">
        <v>9</v>
      </c>
      <c r="E73" s="187">
        <v>6</v>
      </c>
      <c r="F73" s="21"/>
      <c r="G73" s="23">
        <f t="shared" si="2"/>
        <v>0</v>
      </c>
    </row>
    <row r="74" spans="1:79" s="2" customFormat="1" ht="27.6" x14ac:dyDescent="0.3">
      <c r="B74" s="20" t="s">
        <v>27</v>
      </c>
      <c r="C74" s="22" t="s">
        <v>191</v>
      </c>
      <c r="D74" s="42" t="s">
        <v>9</v>
      </c>
      <c r="E74" s="187">
        <v>4</v>
      </c>
      <c r="F74" s="21"/>
      <c r="G74" s="23">
        <f t="shared" si="2"/>
        <v>0</v>
      </c>
    </row>
    <row r="75" spans="1:79" s="2" customFormat="1" ht="27.6" x14ac:dyDescent="0.3">
      <c r="B75" s="20" t="s">
        <v>30</v>
      </c>
      <c r="C75" s="22" t="s">
        <v>192</v>
      </c>
      <c r="D75" s="42" t="s">
        <v>9</v>
      </c>
      <c r="E75" s="187">
        <v>5</v>
      </c>
      <c r="F75" s="21"/>
      <c r="G75" s="23">
        <f t="shared" si="2"/>
        <v>0</v>
      </c>
    </row>
    <row r="76" spans="1:79" s="2" customFormat="1" ht="27.6" x14ac:dyDescent="0.3">
      <c r="B76" s="20" t="s">
        <v>39</v>
      </c>
      <c r="C76" s="22" t="s">
        <v>193</v>
      </c>
      <c r="D76" s="42" t="s">
        <v>9</v>
      </c>
      <c r="E76" s="187">
        <v>5</v>
      </c>
      <c r="F76" s="21"/>
      <c r="G76" s="23">
        <f t="shared" si="2"/>
        <v>0</v>
      </c>
    </row>
    <row r="77" spans="1:79" s="2" customFormat="1" ht="27.6" x14ac:dyDescent="0.3">
      <c r="B77" s="20" t="s">
        <v>62</v>
      </c>
      <c r="C77" s="22" t="s">
        <v>194</v>
      </c>
      <c r="D77" s="42" t="s">
        <v>9</v>
      </c>
      <c r="E77" s="187">
        <v>8</v>
      </c>
      <c r="F77" s="21"/>
      <c r="G77" s="23">
        <f t="shared" si="2"/>
        <v>0</v>
      </c>
    </row>
    <row r="78" spans="1:79" s="2" customFormat="1" x14ac:dyDescent="0.3">
      <c r="B78" s="20"/>
      <c r="C78" s="22"/>
      <c r="D78" s="42"/>
      <c r="E78" s="199"/>
      <c r="F78" s="21"/>
      <c r="G78" s="23"/>
    </row>
    <row r="79" spans="1:79" s="2" customFormat="1" x14ac:dyDescent="0.3">
      <c r="B79" s="20"/>
      <c r="C79" s="20" t="s">
        <v>195</v>
      </c>
      <c r="D79" s="42"/>
      <c r="E79" s="199"/>
      <c r="F79" s="21"/>
      <c r="G79" s="23"/>
    </row>
    <row r="80" spans="1:79" s="2" customFormat="1" x14ac:dyDescent="0.3">
      <c r="B80" s="20"/>
      <c r="C80" s="20" t="s">
        <v>196</v>
      </c>
      <c r="D80" s="42"/>
      <c r="E80" s="199"/>
      <c r="F80" s="21"/>
      <c r="G80" s="23"/>
    </row>
    <row r="81" spans="2:7" s="2" customFormat="1" x14ac:dyDescent="0.3">
      <c r="B81" s="20" t="s">
        <v>66</v>
      </c>
      <c r="C81" s="22" t="s">
        <v>197</v>
      </c>
      <c r="D81" s="42" t="s">
        <v>75</v>
      </c>
      <c r="E81" s="187">
        <v>31.5</v>
      </c>
      <c r="F81" s="21"/>
      <c r="G81" s="23">
        <f t="shared" si="2"/>
        <v>0</v>
      </c>
    </row>
    <row r="82" spans="2:7" s="2" customFormat="1" x14ac:dyDescent="0.3">
      <c r="B82" s="20" t="s">
        <v>68</v>
      </c>
      <c r="C82" s="22" t="s">
        <v>198</v>
      </c>
      <c r="D82" s="42" t="s">
        <v>9</v>
      </c>
      <c r="E82" s="187">
        <v>12</v>
      </c>
      <c r="F82" s="21"/>
      <c r="G82" s="23">
        <f>F82*E82</f>
        <v>0</v>
      </c>
    </row>
    <row r="83" spans="2:7" s="2" customFormat="1" x14ac:dyDescent="0.3">
      <c r="B83" s="20" t="s">
        <v>199</v>
      </c>
      <c r="C83" s="22" t="s">
        <v>200</v>
      </c>
      <c r="D83" s="42" t="s">
        <v>9</v>
      </c>
      <c r="E83" s="187">
        <v>18</v>
      </c>
      <c r="F83" s="21"/>
      <c r="G83" s="23">
        <f>F83*E83</f>
        <v>0</v>
      </c>
    </row>
    <row r="84" spans="2:7" s="2" customFormat="1" x14ac:dyDescent="0.3">
      <c r="B84" s="20" t="s">
        <v>70</v>
      </c>
      <c r="C84" s="22" t="s">
        <v>202</v>
      </c>
      <c r="D84" s="42" t="s">
        <v>9</v>
      </c>
      <c r="E84" s="187">
        <v>12</v>
      </c>
      <c r="F84" s="21"/>
      <c r="G84" s="23">
        <f t="shared" si="2"/>
        <v>0</v>
      </c>
    </row>
    <row r="85" spans="2:7" s="2" customFormat="1" x14ac:dyDescent="0.3">
      <c r="B85" s="20" t="s">
        <v>199</v>
      </c>
      <c r="C85" s="22" t="s">
        <v>204</v>
      </c>
      <c r="D85" s="42" t="s">
        <v>9</v>
      </c>
      <c r="E85" s="187">
        <v>23</v>
      </c>
      <c r="F85" s="21"/>
      <c r="G85" s="23">
        <f t="shared" si="2"/>
        <v>0</v>
      </c>
    </row>
    <row r="86" spans="2:7" s="2" customFormat="1" x14ac:dyDescent="0.3">
      <c r="B86" s="20" t="s">
        <v>201</v>
      </c>
      <c r="C86" s="22" t="s">
        <v>206</v>
      </c>
      <c r="D86" s="42" t="s">
        <v>9</v>
      </c>
      <c r="E86" s="187">
        <v>5</v>
      </c>
      <c r="F86" s="21"/>
      <c r="G86" s="23">
        <f t="shared" si="2"/>
        <v>0</v>
      </c>
    </row>
    <row r="87" spans="2:7" s="2" customFormat="1" x14ac:dyDescent="0.3">
      <c r="B87" s="20" t="s">
        <v>203</v>
      </c>
      <c r="C87" s="22" t="s">
        <v>208</v>
      </c>
      <c r="D87" s="42" t="s">
        <v>9</v>
      </c>
      <c r="E87" s="187">
        <v>18</v>
      </c>
      <c r="F87" s="21"/>
      <c r="G87" s="23">
        <f t="shared" si="2"/>
        <v>0</v>
      </c>
    </row>
    <row r="88" spans="2:7" s="2" customFormat="1" x14ac:dyDescent="0.3">
      <c r="B88" s="20" t="s">
        <v>205</v>
      </c>
      <c r="C88" s="22" t="s">
        <v>210</v>
      </c>
      <c r="D88" s="42" t="s">
        <v>9</v>
      </c>
      <c r="E88" s="187">
        <v>18</v>
      </c>
      <c r="F88" s="21"/>
      <c r="G88" s="23">
        <f t="shared" si="2"/>
        <v>0</v>
      </c>
    </row>
    <row r="89" spans="2:7" s="2" customFormat="1" x14ac:dyDescent="0.3">
      <c r="B89" s="20" t="s">
        <v>207</v>
      </c>
      <c r="C89" s="22" t="s">
        <v>212</v>
      </c>
      <c r="D89" s="42" t="s">
        <v>9</v>
      </c>
      <c r="E89" s="187">
        <v>13</v>
      </c>
      <c r="F89" s="21"/>
      <c r="G89" s="23">
        <f t="shared" si="2"/>
        <v>0</v>
      </c>
    </row>
    <row r="90" spans="2:7" s="2" customFormat="1" x14ac:dyDescent="0.3">
      <c r="B90" s="20" t="s">
        <v>209</v>
      </c>
      <c r="C90" s="22" t="s">
        <v>214</v>
      </c>
      <c r="D90" s="42" t="s">
        <v>9</v>
      </c>
      <c r="E90" s="187">
        <v>19</v>
      </c>
      <c r="F90" s="21"/>
      <c r="G90" s="23">
        <f t="shared" si="2"/>
        <v>0</v>
      </c>
    </row>
    <row r="91" spans="2:7" s="2" customFormat="1" x14ac:dyDescent="0.3">
      <c r="B91" s="20" t="s">
        <v>211</v>
      </c>
      <c r="C91" s="22" t="s">
        <v>216</v>
      </c>
      <c r="D91" s="42" t="s">
        <v>9</v>
      </c>
      <c r="E91" s="187">
        <v>19</v>
      </c>
      <c r="F91" s="21"/>
      <c r="G91" s="23">
        <f t="shared" si="2"/>
        <v>0</v>
      </c>
    </row>
    <row r="92" spans="2:7" s="2" customFormat="1" x14ac:dyDescent="0.3">
      <c r="B92" s="20" t="s">
        <v>213</v>
      </c>
      <c r="C92" s="22" t="s">
        <v>208</v>
      </c>
      <c r="D92" s="42" t="s">
        <v>9</v>
      </c>
      <c r="E92" s="187">
        <v>19</v>
      </c>
      <c r="F92" s="21"/>
      <c r="G92" s="23">
        <f t="shared" si="2"/>
        <v>0</v>
      </c>
    </row>
    <row r="93" spans="2:7" s="2" customFormat="1" x14ac:dyDescent="0.3">
      <c r="B93" s="20" t="s">
        <v>215</v>
      </c>
      <c r="C93" s="22" t="s">
        <v>219</v>
      </c>
      <c r="D93" s="42" t="s">
        <v>9</v>
      </c>
      <c r="E93" s="187">
        <v>19</v>
      </c>
      <c r="F93" s="21"/>
      <c r="G93" s="23">
        <f t="shared" si="2"/>
        <v>0</v>
      </c>
    </row>
    <row r="94" spans="2:7" s="2" customFormat="1" ht="27.6" x14ac:dyDescent="0.3">
      <c r="B94" s="20" t="s">
        <v>217</v>
      </c>
      <c r="C94" s="22" t="s">
        <v>221</v>
      </c>
      <c r="D94" s="42" t="s">
        <v>75</v>
      </c>
      <c r="E94" s="187">
        <v>32</v>
      </c>
      <c r="F94" s="21"/>
      <c r="G94" s="23">
        <f t="shared" si="2"/>
        <v>0</v>
      </c>
    </row>
    <row r="95" spans="2:7" s="2" customFormat="1" x14ac:dyDescent="0.3">
      <c r="B95" s="20" t="s">
        <v>218</v>
      </c>
      <c r="C95" s="22" t="s">
        <v>200</v>
      </c>
      <c r="D95" s="42" t="s">
        <v>9</v>
      </c>
      <c r="E95" s="187">
        <v>39</v>
      </c>
      <c r="F95" s="21"/>
      <c r="G95" s="23">
        <f t="shared" si="2"/>
        <v>0</v>
      </c>
    </row>
    <row r="96" spans="2:7" s="2" customFormat="1" x14ac:dyDescent="0.3">
      <c r="B96" s="20" t="s">
        <v>220</v>
      </c>
      <c r="C96" s="22" t="s">
        <v>224</v>
      </c>
      <c r="D96" s="42" t="s">
        <v>9</v>
      </c>
      <c r="E96" s="187">
        <v>20</v>
      </c>
      <c r="F96" s="21"/>
      <c r="G96" s="23">
        <f t="shared" si="2"/>
        <v>0</v>
      </c>
    </row>
    <row r="97" spans="2:7" s="2" customFormat="1" x14ac:dyDescent="0.3">
      <c r="B97" s="20" t="s">
        <v>222</v>
      </c>
      <c r="C97" s="22" t="s">
        <v>226</v>
      </c>
      <c r="D97" s="42" t="s">
        <v>9</v>
      </c>
      <c r="E97" s="187">
        <v>20</v>
      </c>
      <c r="F97" s="21"/>
      <c r="G97" s="23">
        <f t="shared" si="2"/>
        <v>0</v>
      </c>
    </row>
    <row r="98" spans="2:7" s="2" customFormat="1" x14ac:dyDescent="0.3">
      <c r="B98" s="20" t="s">
        <v>227</v>
      </c>
      <c r="C98" s="22" t="s">
        <v>228</v>
      </c>
      <c r="D98" s="42" t="s">
        <v>9</v>
      </c>
      <c r="E98" s="187">
        <v>20</v>
      </c>
      <c r="F98" s="21"/>
      <c r="G98" s="23">
        <f t="shared" si="2"/>
        <v>0</v>
      </c>
    </row>
    <row r="99" spans="2:7" s="2" customFormat="1" x14ac:dyDescent="0.3">
      <c r="B99" s="20" t="s">
        <v>229</v>
      </c>
      <c r="C99" s="20" t="s">
        <v>230</v>
      </c>
      <c r="D99" s="42" t="s">
        <v>9</v>
      </c>
      <c r="E99" s="187">
        <v>20</v>
      </c>
      <c r="F99" s="21"/>
      <c r="G99" s="23">
        <f t="shared" si="2"/>
        <v>0</v>
      </c>
    </row>
    <row r="100" spans="2:7" s="2" customFormat="1" x14ac:dyDescent="0.3">
      <c r="B100" s="20"/>
      <c r="C100" s="20"/>
      <c r="D100" s="42"/>
      <c r="E100" s="187"/>
      <c r="F100" s="21"/>
      <c r="G100" s="23"/>
    </row>
    <row r="101" spans="2:7" s="2" customFormat="1" x14ac:dyDescent="0.3">
      <c r="B101" s="20"/>
      <c r="C101" s="20" t="s">
        <v>231</v>
      </c>
      <c r="D101" s="42"/>
      <c r="E101" s="187"/>
      <c r="F101" s="21"/>
      <c r="G101" s="23"/>
    </row>
    <row r="102" spans="2:7" s="2" customFormat="1" x14ac:dyDescent="0.3">
      <c r="B102" s="20"/>
      <c r="C102" s="20" t="s">
        <v>232</v>
      </c>
      <c r="D102" s="42"/>
      <c r="E102" s="187"/>
      <c r="F102" s="21"/>
      <c r="G102" s="23"/>
    </row>
    <row r="103" spans="2:7" s="2" customFormat="1" x14ac:dyDescent="0.3">
      <c r="B103" s="20" t="s">
        <v>233</v>
      </c>
      <c r="C103" s="22" t="s">
        <v>234</v>
      </c>
      <c r="D103" s="42" t="s">
        <v>75</v>
      </c>
      <c r="E103" s="187">
        <v>20</v>
      </c>
      <c r="F103" s="21"/>
      <c r="G103" s="23">
        <f t="shared" si="2"/>
        <v>0</v>
      </c>
    </row>
    <row r="104" spans="2:7" s="2" customFormat="1" x14ac:dyDescent="0.3">
      <c r="B104" s="20" t="s">
        <v>235</v>
      </c>
      <c r="C104" s="22" t="s">
        <v>236</v>
      </c>
      <c r="D104" s="42" t="s">
        <v>9</v>
      </c>
      <c r="E104" s="187">
        <v>10</v>
      </c>
      <c r="F104" s="21"/>
      <c r="G104" s="23">
        <f t="shared" si="2"/>
        <v>0</v>
      </c>
    </row>
    <row r="105" spans="2:7" s="2" customFormat="1" x14ac:dyDescent="0.3">
      <c r="B105" s="20" t="s">
        <v>237</v>
      </c>
      <c r="C105" s="22" t="s">
        <v>238</v>
      </c>
      <c r="D105" s="42" t="s">
        <v>9</v>
      </c>
      <c r="E105" s="187">
        <v>6</v>
      </c>
      <c r="F105" s="21"/>
      <c r="G105" s="23">
        <f t="shared" si="2"/>
        <v>0</v>
      </c>
    </row>
    <row r="106" spans="2:7" s="2" customFormat="1" x14ac:dyDescent="0.3">
      <c r="B106" s="20" t="s">
        <v>239</v>
      </c>
      <c r="C106" s="22" t="s">
        <v>240</v>
      </c>
      <c r="D106" s="42"/>
      <c r="E106" s="187">
        <v>6</v>
      </c>
      <c r="F106" s="21"/>
      <c r="G106" s="23">
        <f t="shared" si="2"/>
        <v>0</v>
      </c>
    </row>
    <row r="107" spans="2:7" s="2" customFormat="1" x14ac:dyDescent="0.3">
      <c r="B107" s="20"/>
      <c r="C107" s="22"/>
      <c r="D107" s="42"/>
      <c r="E107" s="199"/>
      <c r="F107" s="21"/>
      <c r="G107" s="23"/>
    </row>
    <row r="108" spans="2:7" s="2" customFormat="1" x14ac:dyDescent="0.3">
      <c r="B108" s="20" t="s">
        <v>241</v>
      </c>
      <c r="C108" s="20" t="s">
        <v>242</v>
      </c>
      <c r="D108" s="42"/>
      <c r="E108" s="199"/>
      <c r="F108" s="21"/>
      <c r="G108" s="23"/>
    </row>
    <row r="109" spans="2:7" s="2" customFormat="1" x14ac:dyDescent="0.3">
      <c r="B109" s="20" t="s">
        <v>243</v>
      </c>
      <c r="C109" s="22" t="s">
        <v>244</v>
      </c>
      <c r="D109" s="42"/>
      <c r="E109" s="199"/>
      <c r="F109" s="21"/>
      <c r="G109" s="23"/>
    </row>
    <row r="110" spans="2:7" s="2" customFormat="1" x14ac:dyDescent="0.3">
      <c r="B110" s="20" t="s">
        <v>245</v>
      </c>
      <c r="C110" s="22" t="s">
        <v>246</v>
      </c>
      <c r="D110" s="42" t="s">
        <v>75</v>
      </c>
      <c r="E110" s="187">
        <v>9</v>
      </c>
      <c r="F110" s="21"/>
      <c r="G110" s="23">
        <f t="shared" si="2"/>
        <v>0</v>
      </c>
    </row>
    <row r="111" spans="2:7" s="2" customFormat="1" x14ac:dyDescent="0.3">
      <c r="B111" s="20" t="s">
        <v>247</v>
      </c>
      <c r="C111" s="22" t="s">
        <v>248</v>
      </c>
      <c r="D111" s="42" t="s">
        <v>75</v>
      </c>
      <c r="E111" s="187">
        <v>32</v>
      </c>
      <c r="F111" s="21"/>
      <c r="G111" s="23">
        <f t="shared" si="2"/>
        <v>0</v>
      </c>
    </row>
    <row r="112" spans="2:7" s="2" customFormat="1" x14ac:dyDescent="0.3">
      <c r="B112" s="20" t="s">
        <v>249</v>
      </c>
      <c r="C112" s="22" t="s">
        <v>250</v>
      </c>
      <c r="D112" s="42" t="s">
        <v>9</v>
      </c>
      <c r="E112" s="187">
        <v>10</v>
      </c>
      <c r="F112" s="21"/>
      <c r="G112" s="23">
        <f t="shared" si="2"/>
        <v>0</v>
      </c>
    </row>
    <row r="113" spans="2:7" s="2" customFormat="1" x14ac:dyDescent="0.3">
      <c r="B113" s="20" t="s">
        <v>251</v>
      </c>
      <c r="C113" s="22" t="s">
        <v>252</v>
      </c>
      <c r="D113" s="42" t="s">
        <v>9</v>
      </c>
      <c r="E113" s="187">
        <v>10</v>
      </c>
      <c r="F113" s="21"/>
      <c r="G113" s="23">
        <f t="shared" si="2"/>
        <v>0</v>
      </c>
    </row>
    <row r="114" spans="2:7" s="2" customFormat="1" x14ac:dyDescent="0.3">
      <c r="B114" s="20"/>
      <c r="C114" s="22"/>
      <c r="D114" s="42"/>
      <c r="E114" s="187"/>
      <c r="F114" s="21"/>
      <c r="G114" s="23"/>
    </row>
    <row r="115" spans="2:7" s="2" customFormat="1" x14ac:dyDescent="0.3">
      <c r="B115" s="20"/>
      <c r="C115" s="20" t="s">
        <v>253</v>
      </c>
      <c r="D115" s="42"/>
      <c r="E115" s="187"/>
      <c r="F115" s="21"/>
      <c r="G115" s="23"/>
    </row>
    <row r="116" spans="2:7" s="2" customFormat="1" ht="27.6" x14ac:dyDescent="0.3">
      <c r="B116" s="20"/>
      <c r="C116" s="20" t="s">
        <v>254</v>
      </c>
      <c r="D116" s="42"/>
      <c r="E116" s="187"/>
      <c r="F116" s="21"/>
      <c r="G116" s="23"/>
    </row>
    <row r="117" spans="2:7" s="2" customFormat="1" x14ac:dyDescent="0.3">
      <c r="B117" s="20" t="s">
        <v>255</v>
      </c>
      <c r="C117" s="22" t="s">
        <v>256</v>
      </c>
      <c r="D117" s="42" t="s">
        <v>9</v>
      </c>
      <c r="E117" s="187">
        <v>21</v>
      </c>
      <c r="F117" s="21"/>
      <c r="G117" s="23">
        <f t="shared" si="2"/>
        <v>0</v>
      </c>
    </row>
    <row r="118" spans="2:7" s="2" customFormat="1" x14ac:dyDescent="0.3">
      <c r="B118" s="20" t="s">
        <v>257</v>
      </c>
      <c r="C118" s="22" t="s">
        <v>258</v>
      </c>
      <c r="D118" s="42" t="s">
        <v>9</v>
      </c>
      <c r="E118" s="187">
        <v>21</v>
      </c>
      <c r="F118" s="21"/>
      <c r="G118" s="23">
        <f t="shared" si="2"/>
        <v>0</v>
      </c>
    </row>
    <row r="119" spans="2:7" s="2" customFormat="1" x14ac:dyDescent="0.3">
      <c r="B119" s="20" t="s">
        <v>259</v>
      </c>
      <c r="C119" s="22" t="s">
        <v>260</v>
      </c>
      <c r="D119" s="42" t="s">
        <v>9</v>
      </c>
      <c r="E119" s="187">
        <v>8</v>
      </c>
      <c r="F119" s="21"/>
      <c r="G119" s="23">
        <f t="shared" ref="G119:G129" si="3">F119*E119</f>
        <v>0</v>
      </c>
    </row>
    <row r="120" spans="2:7" s="2" customFormat="1" ht="27.6" x14ac:dyDescent="0.3">
      <c r="B120" s="20" t="s">
        <v>261</v>
      </c>
      <c r="C120" s="54" t="s">
        <v>262</v>
      </c>
      <c r="D120" s="42" t="s">
        <v>9</v>
      </c>
      <c r="E120" s="187">
        <v>2</v>
      </c>
      <c r="F120" s="21"/>
      <c r="G120" s="23">
        <f t="shared" si="3"/>
        <v>0</v>
      </c>
    </row>
    <row r="121" spans="2:7" s="2" customFormat="1" x14ac:dyDescent="0.3">
      <c r="B121" s="20"/>
      <c r="C121" s="54"/>
      <c r="D121" s="42"/>
      <c r="E121" s="187"/>
      <c r="F121" s="21"/>
      <c r="G121" s="23"/>
    </row>
    <row r="122" spans="2:7" s="2" customFormat="1" x14ac:dyDescent="0.3">
      <c r="B122" s="20"/>
      <c r="C122" s="55" t="s">
        <v>263</v>
      </c>
      <c r="D122" s="42"/>
      <c r="E122" s="187"/>
      <c r="F122" s="21"/>
      <c r="G122" s="23"/>
    </row>
    <row r="123" spans="2:7" s="2" customFormat="1" x14ac:dyDescent="0.3">
      <c r="B123" s="20"/>
      <c r="C123" s="55" t="s">
        <v>264</v>
      </c>
      <c r="D123" s="42"/>
      <c r="E123" s="187"/>
      <c r="F123" s="21"/>
      <c r="G123" s="23"/>
    </row>
    <row r="124" spans="2:7" s="2" customFormat="1" ht="41.4" x14ac:dyDescent="0.3">
      <c r="B124" s="20" t="s">
        <v>265</v>
      </c>
      <c r="C124" s="54" t="s">
        <v>266</v>
      </c>
      <c r="D124" s="42" t="s">
        <v>9</v>
      </c>
      <c r="E124" s="187">
        <v>7</v>
      </c>
      <c r="F124" s="21"/>
      <c r="G124" s="23">
        <f t="shared" si="3"/>
        <v>0</v>
      </c>
    </row>
    <row r="125" spans="2:7" s="2" customFormat="1" ht="41.4" x14ac:dyDescent="0.3">
      <c r="B125" s="20" t="s">
        <v>267</v>
      </c>
      <c r="C125" s="54" t="s">
        <v>268</v>
      </c>
      <c r="D125" s="42" t="s">
        <v>9</v>
      </c>
      <c r="E125" s="187">
        <v>10</v>
      </c>
      <c r="F125" s="21"/>
      <c r="G125" s="23">
        <f t="shared" si="3"/>
        <v>0</v>
      </c>
    </row>
    <row r="126" spans="2:7" s="2" customFormat="1" x14ac:dyDescent="0.3">
      <c r="B126" s="20"/>
      <c r="C126" s="54"/>
      <c r="D126" s="42"/>
      <c r="E126" s="187"/>
      <c r="F126" s="21"/>
      <c r="G126" s="23">
        <f t="shared" si="3"/>
        <v>0</v>
      </c>
    </row>
    <row r="127" spans="2:7" s="2" customFormat="1" x14ac:dyDescent="0.3">
      <c r="B127" s="20"/>
      <c r="C127" s="20"/>
      <c r="D127" s="42"/>
      <c r="E127" s="187"/>
      <c r="F127" s="21"/>
      <c r="G127" s="23">
        <f t="shared" si="3"/>
        <v>0</v>
      </c>
    </row>
    <row r="128" spans="2:7" s="2" customFormat="1" x14ac:dyDescent="0.3">
      <c r="B128" s="20"/>
      <c r="C128" s="20" t="s">
        <v>269</v>
      </c>
      <c r="D128" s="42"/>
      <c r="E128" s="187"/>
      <c r="F128" s="21"/>
      <c r="G128" s="23">
        <f t="shared" si="3"/>
        <v>0</v>
      </c>
    </row>
    <row r="129" spans="1:70" s="2" customFormat="1" ht="82.8" x14ac:dyDescent="0.3">
      <c r="B129" s="20" t="s">
        <v>270</v>
      </c>
      <c r="C129" s="54" t="s">
        <v>271</v>
      </c>
      <c r="D129" s="42" t="s">
        <v>272</v>
      </c>
      <c r="E129" s="187">
        <v>1</v>
      </c>
      <c r="F129" s="21"/>
      <c r="G129" s="23">
        <f t="shared" si="3"/>
        <v>0</v>
      </c>
    </row>
    <row r="130" spans="1:70" s="2" customFormat="1" x14ac:dyDescent="0.3">
      <c r="B130" s="20"/>
      <c r="C130" s="20"/>
      <c r="D130" s="42"/>
      <c r="E130" s="199"/>
      <c r="F130" s="21"/>
      <c r="G130" s="43">
        <f>SUM(G74:G121)</f>
        <v>0</v>
      </c>
    </row>
    <row r="131" spans="1:70" s="2" customFormat="1" x14ac:dyDescent="0.3">
      <c r="B131" s="20"/>
      <c r="C131" s="20" t="s">
        <v>273</v>
      </c>
      <c r="D131" s="42"/>
      <c r="E131" s="199"/>
      <c r="F131" s="21"/>
      <c r="G131" s="43"/>
    </row>
    <row r="132" spans="1:70" s="2" customFormat="1" ht="69" x14ac:dyDescent="0.3">
      <c r="B132" s="20" t="s">
        <v>274</v>
      </c>
      <c r="C132" s="54" t="s">
        <v>275</v>
      </c>
      <c r="D132" s="42" t="s">
        <v>272</v>
      </c>
      <c r="E132" s="187">
        <v>1</v>
      </c>
      <c r="F132" s="21"/>
      <c r="G132" s="43">
        <f t="shared" ref="G132" si="4">E132*F132</f>
        <v>0</v>
      </c>
    </row>
    <row r="133" spans="1:70" s="2" customFormat="1" x14ac:dyDescent="0.3">
      <c r="B133" s="19"/>
      <c r="C133" s="266"/>
      <c r="D133" s="45"/>
      <c r="E133" s="197"/>
      <c r="F133" s="29"/>
      <c r="G133" s="49"/>
    </row>
    <row r="134" spans="1:70" s="7" customFormat="1" x14ac:dyDescent="0.3">
      <c r="A134" s="114"/>
      <c r="B134" s="25">
        <v>3</v>
      </c>
      <c r="C134" s="25" t="s">
        <v>164</v>
      </c>
      <c r="D134" s="51"/>
      <c r="E134" s="47"/>
      <c r="F134" s="47"/>
      <c r="G134" s="52">
        <f>E134*F134</f>
        <v>0</v>
      </c>
      <c r="H134" s="114"/>
      <c r="I134" s="114"/>
      <c r="J134" s="114"/>
      <c r="K134" s="114"/>
      <c r="L134" s="114"/>
      <c r="M134" s="114"/>
      <c r="N134" s="114"/>
      <c r="O134" s="114"/>
      <c r="P134" s="114"/>
      <c r="Q134" s="2"/>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c r="AO134" s="114"/>
      <c r="AP134" s="114"/>
      <c r="AQ134" s="114">
        <v>0.7</v>
      </c>
      <c r="AR134" s="262">
        <f>AQ134*E134</f>
        <v>0</v>
      </c>
      <c r="AS134" s="114"/>
      <c r="AT134" s="114"/>
      <c r="AU134" s="114"/>
      <c r="AV134" s="114"/>
      <c r="AW134" s="114"/>
      <c r="AX134" s="114"/>
      <c r="AY134" s="114"/>
      <c r="AZ134" s="114"/>
      <c r="BA134" s="114"/>
      <c r="BB134" s="114"/>
      <c r="BC134" s="114"/>
      <c r="BD134" s="114"/>
      <c r="BE134" s="114"/>
      <c r="BF134" s="114"/>
      <c r="BG134" s="114"/>
      <c r="BH134" s="114"/>
      <c r="BI134" s="114"/>
      <c r="BJ134" s="114"/>
      <c r="BK134" s="114"/>
      <c r="BL134" s="114"/>
      <c r="BM134" s="114"/>
      <c r="BN134" s="114"/>
      <c r="BO134" s="114"/>
      <c r="BP134" s="114"/>
      <c r="BQ134" s="114"/>
      <c r="BR134" s="114"/>
    </row>
    <row r="135" spans="1:70" s="2" customFormat="1" ht="151.80000000000001" x14ac:dyDescent="0.3">
      <c r="B135" s="258" t="s">
        <v>18</v>
      </c>
      <c r="C135" s="223" t="s">
        <v>165</v>
      </c>
      <c r="D135" s="233" t="s">
        <v>48</v>
      </c>
      <c r="E135" s="227">
        <v>3.7</v>
      </c>
      <c r="F135" s="227"/>
      <c r="G135" s="267">
        <f>E135*F135</f>
        <v>0</v>
      </c>
      <c r="AQ135" s="114">
        <v>0.7</v>
      </c>
      <c r="AR135" s="262"/>
    </row>
    <row r="136" spans="1:70" s="2" customFormat="1" x14ac:dyDescent="0.3">
      <c r="B136" s="19"/>
      <c r="C136" s="27"/>
      <c r="D136" s="45"/>
      <c r="E136" s="28"/>
      <c r="F136" s="28"/>
      <c r="G136" s="49"/>
      <c r="AQ136" s="114">
        <v>0.7</v>
      </c>
      <c r="AR136" s="262">
        <f t="shared" ref="AR136:AR137" si="5">AQ136*E136</f>
        <v>0</v>
      </c>
    </row>
    <row r="137" spans="1:70" s="2" customFormat="1" x14ac:dyDescent="0.3">
      <c r="B137" s="19"/>
      <c r="C137" s="19" t="s">
        <v>377</v>
      </c>
      <c r="D137" s="46"/>
      <c r="E137" s="29"/>
      <c r="F137" s="29"/>
      <c r="G137" s="50">
        <f>SUM(G135:G136)</f>
        <v>0</v>
      </c>
      <c r="AQ137" s="114">
        <v>0.7</v>
      </c>
      <c r="AR137" s="262">
        <f t="shared" si="5"/>
        <v>0</v>
      </c>
    </row>
    <row r="138" spans="1:70" s="2" customFormat="1" x14ac:dyDescent="0.3">
      <c r="B138" s="19"/>
      <c r="C138" s="19"/>
      <c r="D138" s="45"/>
      <c r="E138" s="197"/>
      <c r="F138" s="29"/>
      <c r="G138" s="49"/>
    </row>
    <row r="139" spans="1:70" s="2" customFormat="1" ht="27.6" x14ac:dyDescent="0.3">
      <c r="B139" s="19"/>
      <c r="C139" s="19" t="s">
        <v>276</v>
      </c>
      <c r="D139" s="46"/>
      <c r="E139" s="197"/>
      <c r="F139" s="29"/>
      <c r="G139" s="29">
        <f>SUM(G70:G132)</f>
        <v>0</v>
      </c>
    </row>
    <row r="140" spans="1:70" s="2" customFormat="1" x14ac:dyDescent="0.3">
      <c r="B140" s="19"/>
      <c r="C140" s="19"/>
      <c r="D140" s="46"/>
      <c r="E140" s="197"/>
      <c r="F140" s="29"/>
      <c r="G140" s="29"/>
    </row>
    <row r="141" spans="1:70" x14ac:dyDescent="0.3">
      <c r="B141" s="27"/>
      <c r="C141" s="27" t="s">
        <v>277</v>
      </c>
      <c r="D141" s="27"/>
      <c r="E141" s="202"/>
      <c r="F141" s="28"/>
      <c r="G141" s="28"/>
      <c r="AR141" s="5"/>
    </row>
    <row r="142" spans="1:70" x14ac:dyDescent="0.3">
      <c r="B142" s="27"/>
      <c r="C142" s="27" t="str">
        <f>C5</f>
        <v>Foundation and walling</v>
      </c>
      <c r="D142" s="27"/>
      <c r="E142" s="202"/>
      <c r="F142" s="28"/>
      <c r="G142" s="28">
        <f>G25</f>
        <v>0</v>
      </c>
      <c r="AR142" s="5"/>
    </row>
    <row r="143" spans="1:70" x14ac:dyDescent="0.3">
      <c r="B143" s="27"/>
      <c r="C143" s="27"/>
      <c r="D143" s="27"/>
      <c r="E143" s="202"/>
      <c r="F143" s="28"/>
      <c r="G143" s="28"/>
      <c r="AR143" s="5"/>
    </row>
    <row r="144" spans="1:70" x14ac:dyDescent="0.3">
      <c r="B144" s="27"/>
      <c r="C144" s="27" t="str">
        <f>C27</f>
        <v>Roof structure</v>
      </c>
      <c r="D144" s="27"/>
      <c r="E144" s="202"/>
      <c r="F144" s="28"/>
      <c r="G144" s="28">
        <f>G33</f>
        <v>0</v>
      </c>
      <c r="AR144" s="5"/>
    </row>
    <row r="145" spans="1:79" x14ac:dyDescent="0.3">
      <c r="B145" s="27"/>
      <c r="C145" s="27"/>
      <c r="D145" s="27"/>
      <c r="E145" s="202"/>
      <c r="F145" s="28"/>
      <c r="G145" s="28"/>
      <c r="AR145" s="5"/>
    </row>
    <row r="146" spans="1:79" x14ac:dyDescent="0.3">
      <c r="B146" s="27"/>
      <c r="C146" s="27" t="str">
        <f>C38</f>
        <v>Total Dhobi Sinks</v>
      </c>
      <c r="D146" s="27"/>
      <c r="E146" s="202"/>
      <c r="F146" s="28"/>
      <c r="G146" s="28">
        <f>G38</f>
        <v>0</v>
      </c>
      <c r="AR146" s="5"/>
    </row>
    <row r="147" spans="1:79" x14ac:dyDescent="0.3">
      <c r="B147" s="27"/>
      <c r="C147" s="27"/>
      <c r="D147" s="27"/>
      <c r="E147" s="202"/>
      <c r="F147" s="28"/>
      <c r="G147" s="28"/>
      <c r="AR147" s="5"/>
    </row>
    <row r="148" spans="1:79" x14ac:dyDescent="0.3">
      <c r="B148" s="27"/>
      <c r="C148" s="27" t="str">
        <f>C59</f>
        <v>Finishing</v>
      </c>
      <c r="D148" s="27"/>
      <c r="E148" s="202"/>
      <c r="F148" s="28"/>
      <c r="G148" s="28">
        <f>G66</f>
        <v>0</v>
      </c>
      <c r="AR148" s="5"/>
    </row>
    <row r="149" spans="1:79" x14ac:dyDescent="0.3">
      <c r="B149" s="27"/>
      <c r="C149" s="27"/>
      <c r="D149" s="27"/>
      <c r="E149" s="202"/>
      <c r="F149" s="28"/>
      <c r="G149" s="28"/>
      <c r="AR149" s="5"/>
    </row>
    <row r="150" spans="1:79" x14ac:dyDescent="0.3">
      <c r="B150" s="27"/>
      <c r="C150" s="27" t="str">
        <f>C68</f>
        <v xml:space="preserve">Plumbing and Sanitary Installation </v>
      </c>
      <c r="D150" s="27"/>
      <c r="E150" s="202"/>
      <c r="F150" s="28"/>
      <c r="G150" s="28">
        <f>G139</f>
        <v>0</v>
      </c>
      <c r="AR150" s="5"/>
    </row>
    <row r="151" spans="1:79" x14ac:dyDescent="0.3">
      <c r="B151" s="27"/>
      <c r="C151" s="27"/>
      <c r="D151" s="27"/>
      <c r="E151" s="202"/>
      <c r="F151" s="28"/>
      <c r="G151" s="28"/>
      <c r="AR151" s="5"/>
    </row>
    <row r="152" spans="1:79" s="2" customFormat="1" x14ac:dyDescent="0.3">
      <c r="B152" s="19"/>
      <c r="C152" s="19" t="s">
        <v>278</v>
      </c>
      <c r="D152" s="19"/>
      <c r="E152" s="197"/>
      <c r="F152" s="29"/>
      <c r="G152" s="29">
        <f>SUM(G142:G151)</f>
        <v>0</v>
      </c>
    </row>
    <row r="153" spans="1:79" x14ac:dyDescent="0.3">
      <c r="B153" s="27"/>
      <c r="C153" s="27"/>
      <c r="D153" s="27"/>
      <c r="E153" s="202"/>
      <c r="F153" s="28"/>
      <c r="G153" s="28"/>
      <c r="AR153" s="5"/>
    </row>
    <row r="154" spans="1:79" s="8" customFormat="1" x14ac:dyDescent="0.3">
      <c r="A154" s="115"/>
      <c r="B154" s="30">
        <v>8</v>
      </c>
      <c r="C154" s="25" t="s">
        <v>279</v>
      </c>
      <c r="D154" s="30"/>
      <c r="E154" s="183"/>
      <c r="F154" s="26"/>
      <c r="G154" s="26"/>
      <c r="H154" s="115"/>
      <c r="I154" s="115"/>
      <c r="J154" s="115"/>
      <c r="K154" s="115"/>
      <c r="L154" s="115"/>
      <c r="M154" s="115"/>
      <c r="N154" s="115"/>
      <c r="O154" s="115"/>
      <c r="P154" s="115"/>
      <c r="Q154" s="115"/>
      <c r="R154" s="115"/>
      <c r="S154" s="115"/>
      <c r="T154" s="115"/>
      <c r="U154" s="115"/>
      <c r="V154" s="115"/>
      <c r="W154" s="115"/>
      <c r="X154" s="115"/>
      <c r="Y154" s="115"/>
      <c r="Z154" s="115"/>
      <c r="AA154" s="115"/>
      <c r="AB154" s="115"/>
      <c r="AC154" s="115"/>
      <c r="AD154" s="115"/>
      <c r="AE154" s="115"/>
      <c r="AF154" s="115"/>
      <c r="AG154" s="115"/>
      <c r="AH154" s="115"/>
      <c r="AI154" s="115"/>
      <c r="AJ154" s="115"/>
      <c r="AK154" s="115"/>
      <c r="AL154" s="115"/>
      <c r="AM154" s="115"/>
      <c r="AN154" s="115"/>
      <c r="AO154" s="115"/>
      <c r="AP154" s="115"/>
      <c r="AQ154" s="115"/>
      <c r="AR154" s="115"/>
      <c r="AS154" s="115"/>
      <c r="AT154" s="115"/>
      <c r="AU154" s="115"/>
      <c r="AV154" s="115"/>
      <c r="AW154" s="115"/>
      <c r="AX154" s="115"/>
      <c r="AY154" s="115"/>
      <c r="AZ154" s="115"/>
      <c r="BA154" s="115"/>
      <c r="BB154" s="115"/>
      <c r="BC154" s="115"/>
      <c r="BD154" s="115"/>
      <c r="BE154" s="115"/>
      <c r="BF154" s="115"/>
      <c r="BG154" s="115"/>
      <c r="BH154" s="115"/>
      <c r="BI154" s="115"/>
      <c r="BJ154" s="115"/>
      <c r="BK154" s="115"/>
      <c r="BL154" s="115"/>
      <c r="BM154" s="115"/>
      <c r="BN154" s="115"/>
      <c r="BO154" s="115"/>
      <c r="BP154" s="115"/>
      <c r="BQ154" s="115"/>
      <c r="BR154" s="115"/>
      <c r="BS154" s="115"/>
      <c r="BT154" s="115"/>
      <c r="BU154" s="115"/>
      <c r="BV154" s="115"/>
      <c r="BW154" s="115"/>
      <c r="BX154" s="115"/>
      <c r="BY154" s="115"/>
      <c r="BZ154" s="115"/>
      <c r="CA154" s="115"/>
    </row>
    <row r="155" spans="1:79" x14ac:dyDescent="0.3">
      <c r="B155" s="22" t="s">
        <v>18</v>
      </c>
      <c r="C155" s="22" t="s">
        <v>151</v>
      </c>
      <c r="D155" s="42" t="s">
        <v>48</v>
      </c>
      <c r="E155" s="187">
        <v>13</v>
      </c>
      <c r="F155" s="23"/>
      <c r="G155" s="23">
        <f>E155*F155</f>
        <v>0</v>
      </c>
      <c r="AR155" s="5"/>
    </row>
    <row r="156" spans="1:79" x14ac:dyDescent="0.3">
      <c r="B156" s="22" t="s">
        <v>21</v>
      </c>
      <c r="C156" s="22" t="s">
        <v>280</v>
      </c>
      <c r="D156" s="42" t="s">
        <v>58</v>
      </c>
      <c r="E156" s="187">
        <v>46</v>
      </c>
      <c r="F156" s="23"/>
      <c r="G156" s="23">
        <f t="shared" ref="G156:G167" si="6">E156*F156</f>
        <v>0</v>
      </c>
      <c r="AR156" s="5"/>
    </row>
    <row r="157" spans="1:79" x14ac:dyDescent="0.3">
      <c r="B157" s="22" t="s">
        <v>23</v>
      </c>
      <c r="C157" s="22" t="s">
        <v>281</v>
      </c>
      <c r="D157" s="42" t="s">
        <v>58</v>
      </c>
      <c r="E157" s="187">
        <v>140</v>
      </c>
      <c r="F157" s="23"/>
      <c r="G157" s="23">
        <f t="shared" si="6"/>
        <v>0</v>
      </c>
      <c r="AR157" s="5"/>
    </row>
    <row r="158" spans="1:79" ht="27.6" x14ac:dyDescent="0.3">
      <c r="B158" s="22" t="s">
        <v>25</v>
      </c>
      <c r="C158" s="22" t="s">
        <v>282</v>
      </c>
      <c r="D158" s="42" t="s">
        <v>58</v>
      </c>
      <c r="E158" s="187">
        <v>28</v>
      </c>
      <c r="F158" s="23"/>
      <c r="G158" s="23">
        <f t="shared" si="6"/>
        <v>0</v>
      </c>
      <c r="AR158" s="5"/>
    </row>
    <row r="159" spans="1:79" ht="27.6" x14ac:dyDescent="0.3">
      <c r="B159" s="22" t="s">
        <v>27</v>
      </c>
      <c r="C159" s="54" t="s">
        <v>283</v>
      </c>
      <c r="D159" s="42" t="s">
        <v>48</v>
      </c>
      <c r="E159" s="187">
        <v>1</v>
      </c>
      <c r="F159" s="23"/>
      <c r="G159" s="23">
        <f t="shared" si="6"/>
        <v>0</v>
      </c>
      <c r="AR159" s="5"/>
    </row>
    <row r="160" spans="1:79" ht="27.6" x14ac:dyDescent="0.3">
      <c r="B160" s="22" t="s">
        <v>30</v>
      </c>
      <c r="C160" s="54" t="s">
        <v>284</v>
      </c>
      <c r="D160" s="42" t="s">
        <v>64</v>
      </c>
      <c r="E160" s="187">
        <v>0.44</v>
      </c>
      <c r="F160" s="23"/>
      <c r="G160" s="23">
        <f t="shared" si="6"/>
        <v>0</v>
      </c>
      <c r="AR160" s="5"/>
    </row>
    <row r="161" spans="1:79" ht="27.6" x14ac:dyDescent="0.3">
      <c r="B161" s="22" t="s">
        <v>33</v>
      </c>
      <c r="C161" s="54" t="s">
        <v>285</v>
      </c>
      <c r="D161" s="42" t="s">
        <v>48</v>
      </c>
      <c r="E161" s="187">
        <v>1.29</v>
      </c>
      <c r="F161" s="23"/>
      <c r="G161" s="23">
        <f t="shared" si="6"/>
        <v>0</v>
      </c>
      <c r="AR161" s="5"/>
    </row>
    <row r="162" spans="1:79" ht="41.4" x14ac:dyDescent="0.3">
      <c r="B162" s="22" t="s">
        <v>36</v>
      </c>
      <c r="C162" s="54" t="s">
        <v>286</v>
      </c>
      <c r="D162" s="42" t="s">
        <v>48</v>
      </c>
      <c r="E162" s="187">
        <v>3</v>
      </c>
      <c r="F162" s="23"/>
      <c r="G162" s="23">
        <f t="shared" si="6"/>
        <v>0</v>
      </c>
      <c r="AR162" s="5"/>
    </row>
    <row r="163" spans="1:79" x14ac:dyDescent="0.3">
      <c r="B163" s="22" t="s">
        <v>39</v>
      </c>
      <c r="C163" s="22" t="s">
        <v>287</v>
      </c>
      <c r="D163" s="42" t="s">
        <v>58</v>
      </c>
      <c r="E163" s="187">
        <v>35</v>
      </c>
      <c r="F163" s="23"/>
      <c r="G163" s="23">
        <f t="shared" si="6"/>
        <v>0</v>
      </c>
      <c r="AR163" s="5"/>
    </row>
    <row r="164" spans="1:79" x14ac:dyDescent="0.3">
      <c r="B164" s="22" t="s">
        <v>62</v>
      </c>
      <c r="C164" s="22" t="s">
        <v>288</v>
      </c>
      <c r="D164" s="42" t="s">
        <v>58</v>
      </c>
      <c r="E164" s="187">
        <v>35</v>
      </c>
      <c r="F164" s="23"/>
      <c r="G164" s="23">
        <f t="shared" si="6"/>
        <v>0</v>
      </c>
      <c r="AR164" s="5"/>
    </row>
    <row r="165" spans="1:79" ht="27.6" x14ac:dyDescent="0.3">
      <c r="B165" s="22" t="s">
        <v>66</v>
      </c>
      <c r="C165" s="22" t="s">
        <v>289</v>
      </c>
      <c r="D165" s="42" t="s">
        <v>9</v>
      </c>
      <c r="E165" s="187">
        <v>1</v>
      </c>
      <c r="F165" s="23"/>
      <c r="G165" s="23">
        <f t="shared" si="6"/>
        <v>0</v>
      </c>
      <c r="AR165" s="5"/>
    </row>
    <row r="166" spans="1:79" ht="27.6" x14ac:dyDescent="0.3">
      <c r="B166" s="22" t="s">
        <v>68</v>
      </c>
      <c r="C166" s="22" t="s">
        <v>290</v>
      </c>
      <c r="D166" s="22" t="s">
        <v>9</v>
      </c>
      <c r="E166" s="187">
        <v>1</v>
      </c>
      <c r="F166" s="23"/>
      <c r="G166" s="23">
        <f t="shared" si="6"/>
        <v>0</v>
      </c>
      <c r="AR166" s="5"/>
    </row>
    <row r="167" spans="1:79" ht="27.6" x14ac:dyDescent="0.3">
      <c r="B167" s="22" t="s">
        <v>70</v>
      </c>
      <c r="C167" s="22" t="s">
        <v>291</v>
      </c>
      <c r="D167" s="22" t="s">
        <v>9</v>
      </c>
      <c r="E167" s="187">
        <v>1</v>
      </c>
      <c r="F167" s="23"/>
      <c r="G167" s="23">
        <f t="shared" si="6"/>
        <v>0</v>
      </c>
      <c r="AR167" s="5"/>
    </row>
    <row r="168" spans="1:79" x14ac:dyDescent="0.3">
      <c r="B168" s="27"/>
      <c r="C168" s="27"/>
      <c r="D168" s="27"/>
      <c r="E168" s="184"/>
      <c r="F168" s="28"/>
      <c r="G168" s="28"/>
      <c r="AR168" s="5"/>
    </row>
    <row r="169" spans="1:79" s="2" customFormat="1" x14ac:dyDescent="0.3">
      <c r="B169" s="19"/>
      <c r="C169" s="19" t="s">
        <v>292</v>
      </c>
      <c r="D169" s="19"/>
      <c r="E169" s="193"/>
      <c r="F169" s="29"/>
      <c r="G169" s="29">
        <f>SUM(G155:G168)</f>
        <v>0</v>
      </c>
    </row>
    <row r="170" spans="1:79" s="2" customFormat="1" x14ac:dyDescent="0.3">
      <c r="B170" s="19"/>
      <c r="C170" s="19"/>
      <c r="D170" s="45"/>
      <c r="E170" s="193"/>
      <c r="F170" s="29"/>
      <c r="G170" s="49"/>
    </row>
    <row r="171" spans="1:79" s="9" customFormat="1" ht="13.8" x14ac:dyDescent="0.25">
      <c r="A171" s="116"/>
      <c r="B171" s="51">
        <v>9</v>
      </c>
      <c r="C171" s="25" t="s">
        <v>293</v>
      </c>
      <c r="D171" s="51"/>
      <c r="E171" s="203"/>
      <c r="F171" s="52"/>
      <c r="G171" s="52"/>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16"/>
      <c r="AJ171" s="116"/>
      <c r="AK171" s="116"/>
      <c r="AL171" s="116"/>
      <c r="AM171" s="116"/>
      <c r="AN171" s="116"/>
      <c r="AO171" s="116"/>
      <c r="AP171" s="116"/>
      <c r="AQ171" s="116"/>
      <c r="AR171" s="116"/>
      <c r="AS171" s="116"/>
      <c r="AT171" s="116"/>
      <c r="AU171" s="116"/>
      <c r="AV171" s="116"/>
      <c r="AW171" s="116"/>
      <c r="AX171" s="116"/>
      <c r="AY171" s="116"/>
      <c r="AZ171" s="116"/>
      <c r="BA171" s="116"/>
      <c r="BB171" s="116"/>
      <c r="BC171" s="116"/>
      <c r="BD171" s="116"/>
      <c r="BE171" s="116"/>
      <c r="BF171" s="116"/>
      <c r="BG171" s="116"/>
      <c r="BH171" s="116"/>
      <c r="BI171" s="116"/>
      <c r="BJ171" s="116"/>
      <c r="BK171" s="116"/>
      <c r="BL171" s="116"/>
      <c r="BM171" s="116"/>
      <c r="BN171" s="116"/>
      <c r="BO171" s="116"/>
      <c r="BP171" s="116"/>
      <c r="BQ171" s="116"/>
      <c r="BR171" s="116"/>
      <c r="BS171" s="116"/>
      <c r="BT171" s="116"/>
      <c r="BU171" s="116"/>
      <c r="BV171" s="116"/>
      <c r="BW171" s="116"/>
      <c r="BX171" s="116"/>
      <c r="BY171" s="116"/>
      <c r="BZ171" s="116"/>
      <c r="CA171" s="116"/>
    </row>
    <row r="172" spans="1:79" s="1" customFormat="1" ht="13.8" x14ac:dyDescent="0.25">
      <c r="B172" s="45"/>
      <c r="C172" s="27"/>
      <c r="D172" s="45"/>
      <c r="E172" s="204"/>
      <c r="F172" s="49"/>
      <c r="G172" s="49"/>
    </row>
    <row r="173" spans="1:79" s="1" customFormat="1" ht="13.8" x14ac:dyDescent="0.25">
      <c r="B173" s="42" t="s">
        <v>18</v>
      </c>
      <c r="C173" s="22" t="s">
        <v>294</v>
      </c>
      <c r="D173" s="42" t="s">
        <v>48</v>
      </c>
      <c r="E173" s="194">
        <v>2.5</v>
      </c>
      <c r="F173" s="43"/>
      <c r="G173" s="43">
        <f>E173*F173</f>
        <v>0</v>
      </c>
    </row>
    <row r="174" spans="1:79" s="1" customFormat="1" ht="27.6" x14ac:dyDescent="0.25">
      <c r="B174" s="42" t="s">
        <v>21</v>
      </c>
      <c r="C174" s="22" t="s">
        <v>295</v>
      </c>
      <c r="D174" s="42" t="s">
        <v>48</v>
      </c>
      <c r="E174" s="194">
        <f>(1.5+1.4)*2*0.5*0.7</f>
        <v>2.0299999999999998</v>
      </c>
      <c r="F174" s="43"/>
      <c r="G174" s="43">
        <f>E174*F174</f>
        <v>0</v>
      </c>
    </row>
    <row r="175" spans="1:79" s="1" customFormat="1" ht="27.6" x14ac:dyDescent="0.25">
      <c r="B175" s="42" t="s">
        <v>23</v>
      </c>
      <c r="C175" s="22" t="s">
        <v>296</v>
      </c>
      <c r="D175" s="42" t="s">
        <v>58</v>
      </c>
      <c r="E175" s="194">
        <v>9.1519999999999992</v>
      </c>
      <c r="F175" s="43"/>
      <c r="G175" s="43">
        <f>E175*F175</f>
        <v>0</v>
      </c>
    </row>
    <row r="176" spans="1:79" s="1" customFormat="1" ht="13.8" x14ac:dyDescent="0.25">
      <c r="B176" s="42" t="s">
        <v>25</v>
      </c>
      <c r="C176" s="22" t="s">
        <v>297</v>
      </c>
      <c r="D176" s="42" t="s">
        <v>48</v>
      </c>
      <c r="E176" s="194">
        <v>0.254</v>
      </c>
      <c r="F176" s="43"/>
      <c r="G176" s="43">
        <f t="shared" ref="G176:G183" si="7">E176*F176</f>
        <v>0</v>
      </c>
    </row>
    <row r="177" spans="2:44" s="1" customFormat="1" ht="13.8" x14ac:dyDescent="0.25">
      <c r="B177" s="42" t="s">
        <v>27</v>
      </c>
      <c r="C177" s="22" t="s">
        <v>298</v>
      </c>
      <c r="D177" s="42" t="s">
        <v>84</v>
      </c>
      <c r="E177" s="194">
        <v>36.4</v>
      </c>
      <c r="F177" s="43"/>
      <c r="G177" s="43">
        <f t="shared" si="7"/>
        <v>0</v>
      </c>
    </row>
    <row r="178" spans="2:44" s="1" customFormat="1" ht="27.6" x14ac:dyDescent="0.25">
      <c r="B178" s="42" t="s">
        <v>30</v>
      </c>
      <c r="C178" s="22" t="s">
        <v>299</v>
      </c>
      <c r="D178" s="42" t="s">
        <v>58</v>
      </c>
      <c r="E178" s="194">
        <v>4.2140000000000004</v>
      </c>
      <c r="F178" s="43"/>
      <c r="G178" s="43">
        <f t="shared" si="7"/>
        <v>0</v>
      </c>
    </row>
    <row r="179" spans="2:44" s="1" customFormat="1" ht="13.8" x14ac:dyDescent="0.25">
      <c r="B179" s="42"/>
      <c r="C179" s="22"/>
      <c r="D179" s="42"/>
      <c r="E179" s="194"/>
      <c r="F179" s="43"/>
      <c r="G179" s="43"/>
    </row>
    <row r="180" spans="2:44" s="1" customFormat="1" ht="13.8" x14ac:dyDescent="0.25">
      <c r="B180" s="42"/>
      <c r="C180" s="20" t="s">
        <v>178</v>
      </c>
      <c r="D180" s="42"/>
      <c r="E180" s="194"/>
      <c r="F180" s="43"/>
      <c r="G180" s="43"/>
    </row>
    <row r="181" spans="2:44" s="1" customFormat="1" ht="27.6" x14ac:dyDescent="0.25">
      <c r="B181" s="42" t="s">
        <v>33</v>
      </c>
      <c r="C181" s="22" t="s">
        <v>300</v>
      </c>
      <c r="D181" s="42" t="s">
        <v>58</v>
      </c>
      <c r="E181" s="194">
        <v>19.5</v>
      </c>
      <c r="F181" s="43"/>
      <c r="G181" s="43">
        <f t="shared" si="7"/>
        <v>0</v>
      </c>
    </row>
    <row r="182" spans="2:44" s="1" customFormat="1" ht="27.6" x14ac:dyDescent="0.25">
      <c r="B182" s="42" t="s">
        <v>36</v>
      </c>
      <c r="C182" s="22" t="s">
        <v>301</v>
      </c>
      <c r="D182" s="42" t="s">
        <v>9</v>
      </c>
      <c r="E182" s="194">
        <v>1</v>
      </c>
      <c r="F182" s="43"/>
      <c r="G182" s="43">
        <f t="shared" si="7"/>
        <v>0</v>
      </c>
    </row>
    <row r="183" spans="2:44" s="1" customFormat="1" ht="13.8" x14ac:dyDescent="0.25">
      <c r="B183" s="42" t="s">
        <v>39</v>
      </c>
      <c r="C183" s="22" t="s">
        <v>302</v>
      </c>
      <c r="D183" s="42" t="s">
        <v>9</v>
      </c>
      <c r="E183" s="194">
        <v>1</v>
      </c>
      <c r="F183" s="43"/>
      <c r="G183" s="43">
        <f t="shared" si="7"/>
        <v>0</v>
      </c>
    </row>
    <row r="184" spans="2:44" s="1" customFormat="1" ht="13.8" x14ac:dyDescent="0.25">
      <c r="B184" s="45"/>
      <c r="C184" s="27"/>
      <c r="D184" s="45"/>
      <c r="E184" s="204"/>
      <c r="F184" s="49"/>
      <c r="G184" s="49"/>
    </row>
    <row r="185" spans="2:44" s="1" customFormat="1" ht="13.8" x14ac:dyDescent="0.25">
      <c r="B185" s="45"/>
      <c r="C185" s="19" t="s">
        <v>303</v>
      </c>
      <c r="D185" s="45"/>
      <c r="E185" s="204"/>
      <c r="F185" s="49"/>
      <c r="G185" s="50">
        <f>SUM(G173:G184)</f>
        <v>0</v>
      </c>
    </row>
    <row r="186" spans="2:44" s="1" customFormat="1" ht="13.8" x14ac:dyDescent="0.25">
      <c r="B186" s="45"/>
      <c r="C186" s="27"/>
      <c r="D186" s="45"/>
      <c r="E186" s="204"/>
      <c r="F186" s="49"/>
      <c r="G186" s="49"/>
    </row>
    <row r="187" spans="2:44" x14ac:dyDescent="0.3">
      <c r="B187" s="27"/>
      <c r="C187" s="27"/>
      <c r="D187" s="27"/>
      <c r="E187" s="184"/>
      <c r="F187" s="28"/>
      <c r="G187" s="28"/>
      <c r="AR187" s="5"/>
    </row>
    <row r="188" spans="2:44" x14ac:dyDescent="0.3">
      <c r="B188" s="27"/>
      <c r="C188" s="62" t="s">
        <v>324</v>
      </c>
      <c r="D188" s="63"/>
      <c r="E188" s="207"/>
      <c r="F188" s="64"/>
      <c r="G188" s="65"/>
      <c r="AR188" s="5"/>
    </row>
    <row r="189" spans="2:44" x14ac:dyDescent="0.3">
      <c r="B189" s="27"/>
      <c r="C189" s="66"/>
      <c r="D189" s="27"/>
      <c r="E189" s="184"/>
      <c r="F189" s="28"/>
      <c r="G189" s="67"/>
      <c r="AR189" s="5"/>
    </row>
    <row r="190" spans="2:44" x14ac:dyDescent="0.3">
      <c r="B190" s="27"/>
      <c r="C190" s="68" t="str">
        <f>C152</f>
        <v xml:space="preserve">SUM TOILET AND LAUNDRY </v>
      </c>
      <c r="D190" s="69"/>
      <c r="E190" s="208"/>
      <c r="F190" s="70"/>
      <c r="G190" s="71">
        <f>G152</f>
        <v>0</v>
      </c>
      <c r="AR190" s="5"/>
    </row>
    <row r="191" spans="2:44" x14ac:dyDescent="0.3">
      <c r="B191" s="27"/>
      <c r="C191" s="68"/>
      <c r="D191" s="69"/>
      <c r="E191" s="208"/>
      <c r="F191" s="70"/>
      <c r="G191" s="71"/>
      <c r="AR191" s="5"/>
    </row>
    <row r="192" spans="2:44" x14ac:dyDescent="0.3">
      <c r="B192" s="27"/>
      <c r="C192" s="68" t="str">
        <f>C169</f>
        <v>TOTAL WATER TOWER</v>
      </c>
      <c r="D192" s="69"/>
      <c r="E192" s="208"/>
      <c r="F192" s="70"/>
      <c r="G192" s="71">
        <f>G169</f>
        <v>0</v>
      </c>
      <c r="AR192" s="5"/>
    </row>
    <row r="193" spans="2:44" x14ac:dyDescent="0.3">
      <c r="B193" s="27"/>
      <c r="C193" s="68"/>
      <c r="D193" s="69"/>
      <c r="E193" s="208"/>
      <c r="F193" s="70"/>
      <c r="G193" s="71"/>
      <c r="AR193" s="5"/>
    </row>
    <row r="194" spans="2:44" x14ac:dyDescent="0.3">
      <c r="B194" s="27"/>
      <c r="C194" s="68" t="str">
        <f>C185</f>
        <v>TOTAL INCINERATOR</v>
      </c>
      <c r="D194" s="69"/>
      <c r="E194" s="208"/>
      <c r="F194" s="70"/>
      <c r="G194" s="71">
        <f>G185</f>
        <v>0</v>
      </c>
      <c r="AR194" s="5"/>
    </row>
    <row r="195" spans="2:44" x14ac:dyDescent="0.3">
      <c r="B195" s="27"/>
      <c r="C195" s="68"/>
      <c r="D195" s="69"/>
      <c r="E195" s="208"/>
      <c r="F195" s="70"/>
      <c r="G195" s="71"/>
      <c r="AR195" s="5"/>
    </row>
    <row r="196" spans="2:44" x14ac:dyDescent="0.3">
      <c r="B196" s="27"/>
      <c r="C196" s="68"/>
      <c r="D196" s="69"/>
      <c r="E196" s="208"/>
      <c r="F196" s="70"/>
      <c r="G196" s="71"/>
      <c r="AR196" s="5"/>
    </row>
    <row r="197" spans="2:44" x14ac:dyDescent="0.3">
      <c r="B197" s="27"/>
      <c r="C197" s="68" t="s">
        <v>325</v>
      </c>
      <c r="D197" s="69"/>
      <c r="E197" s="208"/>
      <c r="F197" s="70"/>
      <c r="G197" s="71">
        <f>SUM(G190:G196)</f>
        <v>0</v>
      </c>
      <c r="AR197" s="5"/>
    </row>
    <row r="198" spans="2:44" x14ac:dyDescent="0.3">
      <c r="B198" s="27"/>
      <c r="C198" s="68"/>
      <c r="D198" s="69"/>
      <c r="E198" s="208"/>
      <c r="F198" s="70"/>
      <c r="G198" s="71"/>
      <c r="AR198" s="5"/>
    </row>
    <row r="199" spans="2:44" x14ac:dyDescent="0.3">
      <c r="B199" s="27"/>
      <c r="C199" s="68" t="s">
        <v>326</v>
      </c>
      <c r="D199" s="69"/>
      <c r="E199" s="208"/>
      <c r="F199" s="70"/>
      <c r="G199" s="71">
        <f>0.1*G197</f>
        <v>0</v>
      </c>
      <c r="AR199" s="5"/>
    </row>
    <row r="200" spans="2:44" x14ac:dyDescent="0.3">
      <c r="B200" s="27"/>
      <c r="C200" s="68"/>
      <c r="D200" s="69"/>
      <c r="E200" s="208"/>
      <c r="F200" s="70"/>
      <c r="G200" s="71"/>
      <c r="AR200" s="5"/>
    </row>
    <row r="201" spans="2:44" x14ac:dyDescent="0.3">
      <c r="B201" s="27"/>
      <c r="C201" s="68" t="s">
        <v>327</v>
      </c>
      <c r="D201" s="69"/>
      <c r="E201" s="208"/>
      <c r="F201" s="70"/>
      <c r="G201" s="71">
        <f>0.18*G197</f>
        <v>0</v>
      </c>
      <c r="AR201" s="5"/>
    </row>
    <row r="202" spans="2:44" x14ac:dyDescent="0.3">
      <c r="B202" s="27"/>
      <c r="C202" s="66"/>
      <c r="D202" s="27"/>
      <c r="E202" s="184"/>
      <c r="F202" s="28"/>
      <c r="G202" s="67"/>
      <c r="AR202" s="5"/>
    </row>
    <row r="203" spans="2:44" s="2" customFormat="1" x14ac:dyDescent="0.3">
      <c r="B203" s="19"/>
      <c r="C203" s="72" t="s">
        <v>328</v>
      </c>
      <c r="D203" s="73"/>
      <c r="E203" s="209"/>
      <c r="F203" s="74"/>
      <c r="G203" s="75">
        <f>SUM(G197:G202)</f>
        <v>0</v>
      </c>
    </row>
    <row r="206" spans="2:44" x14ac:dyDescent="0.3">
      <c r="B206" s="27"/>
      <c r="C206" s="27"/>
      <c r="D206" s="130"/>
      <c r="E206" s="286"/>
      <c r="F206" s="286"/>
      <c r="G206" s="286"/>
      <c r="AR206" s="5"/>
    </row>
    <row r="207" spans="2:44" x14ac:dyDescent="0.3">
      <c r="B207" s="27"/>
      <c r="C207" s="27"/>
      <c r="D207" s="130"/>
      <c r="E207" s="286"/>
      <c r="F207" s="286"/>
      <c r="G207" s="286"/>
      <c r="AR207" s="5"/>
    </row>
    <row r="208" spans="2:44" x14ac:dyDescent="0.3">
      <c r="B208" s="27"/>
      <c r="C208" s="27"/>
      <c r="D208" s="130"/>
      <c r="E208" s="160"/>
      <c r="F208" s="28"/>
      <c r="G208" s="28"/>
      <c r="AR208" s="5"/>
    </row>
    <row r="209" spans="2:44" x14ac:dyDescent="0.3">
      <c r="B209" s="27"/>
      <c r="C209" s="27"/>
      <c r="D209" s="130"/>
      <c r="E209" s="286"/>
      <c r="F209" s="286"/>
      <c r="G209" s="28"/>
      <c r="AR209" s="5"/>
    </row>
    <row r="210" spans="2:44" x14ac:dyDescent="0.3">
      <c r="B210" s="27"/>
      <c r="C210" s="27"/>
      <c r="D210" s="130"/>
      <c r="E210" s="160"/>
      <c r="F210" s="28"/>
      <c r="G210" s="28"/>
      <c r="AR210" s="5"/>
    </row>
    <row r="211" spans="2:44" x14ac:dyDescent="0.3">
      <c r="B211" s="27"/>
      <c r="C211" s="27"/>
      <c r="D211" s="130"/>
      <c r="E211" s="286"/>
      <c r="F211" s="286"/>
      <c r="G211" s="286"/>
      <c r="AR211" s="5"/>
    </row>
    <row r="212" spans="2:44" x14ac:dyDescent="0.3">
      <c r="B212" s="27"/>
      <c r="C212" s="27"/>
      <c r="D212" s="130"/>
      <c r="E212" s="286"/>
      <c r="F212" s="286"/>
      <c r="G212" s="286"/>
      <c r="AR212" s="5"/>
    </row>
    <row r="213" spans="2:44" x14ac:dyDescent="0.3">
      <c r="B213" s="27"/>
      <c r="C213" s="27"/>
      <c r="D213" s="130"/>
      <c r="E213" s="160"/>
      <c r="F213" s="28"/>
      <c r="G213" s="28"/>
      <c r="AR213" s="5"/>
    </row>
    <row r="214" spans="2:44" x14ac:dyDescent="0.3">
      <c r="B214" s="27"/>
      <c r="C214" s="27"/>
      <c r="D214" s="130"/>
      <c r="E214" s="286"/>
      <c r="F214" s="286"/>
      <c r="G214" s="28"/>
      <c r="AR214" s="5"/>
    </row>
    <row r="215" spans="2:44" x14ac:dyDescent="0.3">
      <c r="B215" s="27"/>
      <c r="C215" s="27"/>
      <c r="D215" s="130"/>
      <c r="E215" s="160"/>
      <c r="F215" s="28"/>
      <c r="G215" s="28"/>
      <c r="AR215" s="5"/>
    </row>
    <row r="216" spans="2:44" x14ac:dyDescent="0.3">
      <c r="B216" s="27"/>
      <c r="C216" s="27"/>
      <c r="D216" s="130"/>
      <c r="E216" s="160"/>
      <c r="F216" s="28"/>
      <c r="G216" s="28"/>
      <c r="AR216" s="5"/>
    </row>
    <row r="217" spans="2:44" x14ac:dyDescent="0.3">
      <c r="B217" s="27"/>
      <c r="C217" s="27"/>
      <c r="D217" s="130"/>
      <c r="E217" s="160"/>
      <c r="F217" s="28"/>
      <c r="G217" s="28"/>
      <c r="AR217" s="5"/>
    </row>
    <row r="218" spans="2:44" x14ac:dyDescent="0.3">
      <c r="B218" s="27"/>
      <c r="C218" s="27"/>
      <c r="D218" s="130"/>
      <c r="E218" s="160"/>
      <c r="F218" s="28"/>
      <c r="G218" s="28"/>
      <c r="AR218" s="5"/>
    </row>
    <row r="219" spans="2:44" x14ac:dyDescent="0.3">
      <c r="B219" s="27"/>
      <c r="C219" s="27"/>
      <c r="D219" s="130"/>
      <c r="E219" s="160"/>
      <c r="F219" s="28"/>
      <c r="G219" s="28"/>
      <c r="AR219" s="5"/>
    </row>
    <row r="220" spans="2:44" x14ac:dyDescent="0.3">
      <c r="C220" s="221"/>
      <c r="D220" s="126"/>
      <c r="E220" s="181"/>
      <c r="AR220" s="5"/>
    </row>
    <row r="221" spans="2:44" x14ac:dyDescent="0.3">
      <c r="C221" s="221"/>
      <c r="D221" s="126"/>
      <c r="E221" s="181"/>
      <c r="AR221" s="5"/>
    </row>
  </sheetData>
  <mergeCells count="7">
    <mergeCell ref="E214:F214"/>
    <mergeCell ref="E211:G211"/>
    <mergeCell ref="C2:G2"/>
    <mergeCell ref="E206:G206"/>
    <mergeCell ref="E207:G207"/>
    <mergeCell ref="E209:F209"/>
    <mergeCell ref="E212:G212"/>
  </mergeCells>
  <pageMargins left="0.7" right="0.7" top="0.75" bottom="0.75" header="0.3" footer="0.3"/>
  <pageSetup paperSize="9" scale="92"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2:BR194"/>
  <sheetViews>
    <sheetView view="pageBreakPreview" topLeftCell="A153" zoomScaleNormal="100" zoomScaleSheetLayoutView="100" workbookViewId="0">
      <selection activeCell="D183" sqref="D183"/>
    </sheetView>
  </sheetViews>
  <sheetFormatPr defaultColWidth="8.88671875" defaultRowHeight="14.4" x14ac:dyDescent="0.3"/>
  <cols>
    <col min="1" max="1" width="8.88671875" style="5"/>
    <col min="2" max="2" width="6.109375" style="4" customWidth="1"/>
    <col min="3" max="3" width="45" style="5" customWidth="1"/>
    <col min="4" max="4" width="5.44140625" style="5" bestFit="1" customWidth="1"/>
    <col min="5" max="5" width="9.33203125" style="3" bestFit="1" customWidth="1"/>
    <col min="6" max="6" width="15.33203125" style="3" bestFit="1" customWidth="1"/>
    <col min="7" max="7" width="16.5546875" style="3" bestFit="1" customWidth="1"/>
    <col min="8" max="19" width="8.88671875" style="5" customWidth="1"/>
    <col min="20" max="20" width="62.33203125" style="5" customWidth="1"/>
    <col min="21" max="34" width="8.88671875" style="5" customWidth="1"/>
    <col min="35" max="35" width="4.5546875" style="5" bestFit="1" customWidth="1"/>
    <col min="36" max="36" width="6.33203125" style="5" bestFit="1" customWidth="1"/>
    <col min="37" max="42" width="8.88671875" style="5" customWidth="1"/>
    <col min="43" max="43" width="5.33203125" style="5" bestFit="1" customWidth="1"/>
    <col min="44" max="44" width="8.109375" style="263" bestFit="1" customWidth="1"/>
    <col min="45" max="45" width="18.109375" style="5" bestFit="1" customWidth="1"/>
    <col min="46" max="46" width="8.88671875" style="5"/>
    <col min="47" max="47" width="7.44140625" style="5" bestFit="1" customWidth="1"/>
    <col min="48" max="16384" width="8.88671875" style="5"/>
  </cols>
  <sheetData>
    <row r="2" spans="1:70" s="2" customFormat="1" ht="81.75" customHeight="1" x14ac:dyDescent="0.3">
      <c r="B2" s="19"/>
      <c r="C2" s="287" t="s">
        <v>378</v>
      </c>
      <c r="D2" s="287"/>
      <c r="E2" s="287"/>
      <c r="F2" s="287"/>
      <c r="G2" s="287"/>
      <c r="AR2" s="260"/>
    </row>
    <row r="3" spans="1:70" s="2" customFormat="1" x14ac:dyDescent="0.3">
      <c r="B3" s="19"/>
      <c r="C3" s="19" t="s">
        <v>376</v>
      </c>
      <c r="D3" s="19"/>
      <c r="E3" s="29"/>
      <c r="F3" s="29"/>
      <c r="G3" s="29"/>
      <c r="AR3" s="260"/>
    </row>
    <row r="4" spans="1:70" s="2" customFormat="1" x14ac:dyDescent="0.3">
      <c r="B4" s="19"/>
      <c r="C4" s="19"/>
      <c r="D4" s="19"/>
      <c r="E4" s="29"/>
      <c r="F4" s="29"/>
      <c r="G4" s="29"/>
      <c r="AR4" s="260"/>
    </row>
    <row r="5" spans="1:70" s="7" customFormat="1" x14ac:dyDescent="0.3">
      <c r="A5" s="114"/>
      <c r="B5" s="25">
        <v>1</v>
      </c>
      <c r="C5" s="25" t="s">
        <v>150</v>
      </c>
      <c r="D5" s="25"/>
      <c r="E5" s="47"/>
      <c r="F5" s="47"/>
      <c r="G5" s="47"/>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261"/>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row>
    <row r="6" spans="1:70" ht="82.8" x14ac:dyDescent="0.3">
      <c r="B6" s="22" t="s">
        <v>379</v>
      </c>
      <c r="C6" s="22" t="s">
        <v>19</v>
      </c>
      <c r="D6" s="22"/>
      <c r="E6" s="23" t="s">
        <v>20</v>
      </c>
      <c r="F6" s="23" t="s">
        <v>20</v>
      </c>
      <c r="G6" s="23" t="s">
        <v>20</v>
      </c>
      <c r="AR6" s="5"/>
    </row>
    <row r="7" spans="1:70" s="2" customFormat="1" x14ac:dyDescent="0.3">
      <c r="B7" s="22" t="s">
        <v>18</v>
      </c>
      <c r="C7" s="22" t="s">
        <v>151</v>
      </c>
      <c r="D7" s="42" t="s">
        <v>48</v>
      </c>
      <c r="E7" s="23">
        <v>20.5</v>
      </c>
      <c r="F7" s="21"/>
      <c r="G7" s="23">
        <f t="shared" ref="G7:G12" si="0">E7*F7</f>
        <v>0</v>
      </c>
      <c r="AQ7" s="114"/>
      <c r="AR7" s="262"/>
    </row>
    <row r="8" spans="1:70" s="2" customFormat="1" x14ac:dyDescent="0.3">
      <c r="B8" s="22" t="s">
        <v>21</v>
      </c>
      <c r="C8" s="22" t="s">
        <v>152</v>
      </c>
      <c r="D8" s="42" t="s">
        <v>48</v>
      </c>
      <c r="E8" s="23">
        <v>10.4</v>
      </c>
      <c r="F8" s="21"/>
      <c r="G8" s="23">
        <f t="shared" si="0"/>
        <v>0</v>
      </c>
      <c r="AQ8" s="114"/>
      <c r="AR8" s="262"/>
    </row>
    <row r="9" spans="1:70" s="2" customFormat="1" x14ac:dyDescent="0.3">
      <c r="B9" s="22" t="s">
        <v>23</v>
      </c>
      <c r="C9" s="22" t="s">
        <v>380</v>
      </c>
      <c r="D9" s="42" t="s">
        <v>48</v>
      </c>
      <c r="E9" s="23">
        <v>6.43</v>
      </c>
      <c r="F9" s="21"/>
      <c r="G9" s="23">
        <f t="shared" si="0"/>
        <v>0</v>
      </c>
      <c r="AQ9" s="114"/>
      <c r="AR9" s="262"/>
    </row>
    <row r="10" spans="1:70" s="2" customFormat="1" x14ac:dyDescent="0.3">
      <c r="B10" s="22" t="s">
        <v>25</v>
      </c>
      <c r="C10" s="22" t="s">
        <v>381</v>
      </c>
      <c r="D10" s="42" t="s">
        <v>75</v>
      </c>
      <c r="E10" s="23">
        <v>0</v>
      </c>
      <c r="F10" s="21"/>
      <c r="G10" s="23">
        <f t="shared" si="0"/>
        <v>0</v>
      </c>
      <c r="AQ10" s="114"/>
      <c r="AR10" s="262"/>
    </row>
    <row r="11" spans="1:70" s="2" customFormat="1" x14ac:dyDescent="0.3">
      <c r="B11" s="22" t="s">
        <v>27</v>
      </c>
      <c r="C11" s="22" t="s">
        <v>154</v>
      </c>
      <c r="D11" s="42" t="s">
        <v>58</v>
      </c>
      <c r="E11" s="23">
        <v>113.3</v>
      </c>
      <c r="F11" s="21"/>
      <c r="G11" s="23">
        <f t="shared" si="0"/>
        <v>0</v>
      </c>
      <c r="AQ11" s="114">
        <v>0.7</v>
      </c>
      <c r="AR11" s="262">
        <f t="shared" ref="AR11:AR16" si="1">AQ11*E11</f>
        <v>79.309999999999988</v>
      </c>
    </row>
    <row r="12" spans="1:70" s="2" customFormat="1" ht="27.6" x14ac:dyDescent="0.3">
      <c r="B12" s="22" t="s">
        <v>30</v>
      </c>
      <c r="C12" s="22" t="s">
        <v>382</v>
      </c>
      <c r="D12" s="42" t="s">
        <v>48</v>
      </c>
      <c r="E12" s="23">
        <v>1.53</v>
      </c>
      <c r="F12" s="21"/>
      <c r="G12" s="23">
        <f t="shared" si="0"/>
        <v>0</v>
      </c>
      <c r="AQ12" s="114">
        <v>0.7</v>
      </c>
      <c r="AR12" s="262">
        <f t="shared" si="1"/>
        <v>1.071</v>
      </c>
    </row>
    <row r="13" spans="1:70" s="2" customFormat="1" x14ac:dyDescent="0.3">
      <c r="B13" s="19"/>
      <c r="C13" s="27"/>
      <c r="D13" s="45"/>
      <c r="E13" s="29"/>
      <c r="F13" s="29"/>
      <c r="G13" s="28"/>
      <c r="AQ13" s="114">
        <v>0.7</v>
      </c>
      <c r="AR13" s="262">
        <f t="shared" si="1"/>
        <v>0</v>
      </c>
    </row>
    <row r="14" spans="1:70" s="2" customFormat="1" x14ac:dyDescent="0.3">
      <c r="B14" s="19"/>
      <c r="C14" s="19" t="s">
        <v>159</v>
      </c>
      <c r="D14" s="46"/>
      <c r="E14" s="29"/>
      <c r="F14" s="29"/>
      <c r="G14" s="29">
        <f>SUM(G7:G13)</f>
        <v>0</v>
      </c>
      <c r="AQ14" s="114">
        <v>0.7</v>
      </c>
      <c r="AR14" s="262">
        <f t="shared" si="1"/>
        <v>0</v>
      </c>
    </row>
    <row r="15" spans="1:70" s="2" customFormat="1" x14ac:dyDescent="0.3">
      <c r="B15" s="19"/>
      <c r="C15" s="27"/>
      <c r="D15" s="45"/>
      <c r="E15" s="29"/>
      <c r="F15" s="29"/>
      <c r="G15" s="28"/>
      <c r="AQ15" s="114">
        <v>0.7</v>
      </c>
      <c r="AR15" s="262">
        <f t="shared" si="1"/>
        <v>0</v>
      </c>
    </row>
    <row r="16" spans="1:70" s="8" customFormat="1" x14ac:dyDescent="0.3">
      <c r="A16" s="115"/>
      <c r="B16" s="30">
        <v>2</v>
      </c>
      <c r="C16" s="25" t="s">
        <v>92</v>
      </c>
      <c r="D16" s="30"/>
      <c r="E16" s="26"/>
      <c r="F16" s="26"/>
      <c r="G16" s="26"/>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4">
        <v>0.7</v>
      </c>
      <c r="AR16" s="262">
        <f t="shared" si="1"/>
        <v>0</v>
      </c>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row>
    <row r="17" spans="1:70" s="6" customFormat="1" ht="386.4" x14ac:dyDescent="0.3">
      <c r="B17" s="42" t="s">
        <v>18</v>
      </c>
      <c r="C17" s="118" t="s">
        <v>93</v>
      </c>
      <c r="D17" s="42" t="s">
        <v>9</v>
      </c>
      <c r="E17" s="194">
        <v>9</v>
      </c>
      <c r="F17" s="43"/>
      <c r="G17" s="23">
        <f>E17*F17</f>
        <v>0</v>
      </c>
      <c r="I17" s="117"/>
      <c r="AI17" s="5">
        <v>0.6</v>
      </c>
      <c r="AJ17" s="11">
        <f>AI17*E17</f>
        <v>5.3999999999999995</v>
      </c>
    </row>
    <row r="18" spans="1:70" s="6" customFormat="1" ht="41.4" x14ac:dyDescent="0.3">
      <c r="B18" s="42" t="s">
        <v>36</v>
      </c>
      <c r="C18" s="91" t="s">
        <v>161</v>
      </c>
      <c r="D18" s="42" t="s">
        <v>58</v>
      </c>
      <c r="E18" s="42">
        <v>137</v>
      </c>
      <c r="F18" s="43"/>
      <c r="G18" s="43">
        <f t="shared" ref="G18:G20" si="2">E18*F18</f>
        <v>0</v>
      </c>
      <c r="T18" s="259"/>
      <c r="AQ18" s="114">
        <v>0.7</v>
      </c>
      <c r="AR18" s="262"/>
    </row>
    <row r="19" spans="1:70" s="6" customFormat="1" ht="27.6" x14ac:dyDescent="0.3">
      <c r="B19" s="42" t="s">
        <v>39</v>
      </c>
      <c r="C19" s="91" t="s">
        <v>345</v>
      </c>
      <c r="D19" s="42" t="s">
        <v>58</v>
      </c>
      <c r="E19" s="42">
        <v>30.1</v>
      </c>
      <c r="F19" s="43"/>
      <c r="G19" s="43">
        <f t="shared" si="2"/>
        <v>0</v>
      </c>
      <c r="Q19" s="2"/>
      <c r="T19" s="259"/>
      <c r="AQ19" s="114">
        <v>0.7</v>
      </c>
      <c r="AR19" s="262"/>
    </row>
    <row r="20" spans="1:70" s="2" customFormat="1" x14ac:dyDescent="0.3">
      <c r="B20" s="19"/>
      <c r="C20" s="27"/>
      <c r="D20" s="45"/>
      <c r="E20" s="29"/>
      <c r="F20" s="29"/>
      <c r="G20" s="49">
        <f t="shared" si="2"/>
        <v>0</v>
      </c>
      <c r="AQ20" s="114">
        <v>0.7</v>
      </c>
      <c r="AR20" s="262">
        <f>AQ20*E20</f>
        <v>0</v>
      </c>
    </row>
    <row r="21" spans="1:70" s="2" customFormat="1" x14ac:dyDescent="0.3">
      <c r="B21" s="19"/>
      <c r="C21" s="19" t="s">
        <v>163</v>
      </c>
      <c r="D21" s="46"/>
      <c r="E21" s="29"/>
      <c r="F21" s="29"/>
      <c r="G21" s="50">
        <f>SUM(G17:G20)</f>
        <v>0</v>
      </c>
      <c r="AQ21" s="114">
        <v>0.7</v>
      </c>
      <c r="AR21" s="262">
        <f>AQ21*E21</f>
        <v>0</v>
      </c>
    </row>
    <row r="22" spans="1:70" s="2" customFormat="1" x14ac:dyDescent="0.3">
      <c r="B22" s="19"/>
      <c r="C22" s="27"/>
      <c r="D22" s="45"/>
      <c r="E22" s="29"/>
      <c r="F22" s="29"/>
      <c r="G22" s="49"/>
      <c r="Q22" s="114"/>
      <c r="AQ22" s="114">
        <v>0.7</v>
      </c>
      <c r="AR22" s="262">
        <f>AQ22*E22</f>
        <v>0</v>
      </c>
    </row>
    <row r="23" spans="1:70" s="7" customFormat="1" x14ac:dyDescent="0.3">
      <c r="A23" s="114"/>
      <c r="B23" s="25">
        <v>3</v>
      </c>
      <c r="C23" s="25" t="s">
        <v>164</v>
      </c>
      <c r="D23" s="51"/>
      <c r="E23" s="47"/>
      <c r="F23" s="47"/>
      <c r="G23" s="52">
        <f>E23*F23</f>
        <v>0</v>
      </c>
      <c r="H23" s="114"/>
      <c r="I23" s="114"/>
      <c r="J23" s="114"/>
      <c r="K23" s="114"/>
      <c r="L23" s="114"/>
      <c r="M23" s="114"/>
      <c r="N23" s="114"/>
      <c r="O23" s="114"/>
      <c r="P23" s="114"/>
      <c r="Q23" s="2"/>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v>0.7</v>
      </c>
      <c r="AR23" s="262">
        <f>AQ23*E23</f>
        <v>0</v>
      </c>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row>
    <row r="24" spans="1:70" s="2" customFormat="1" ht="151.80000000000001" x14ac:dyDescent="0.3">
      <c r="B24" s="258" t="s">
        <v>18</v>
      </c>
      <c r="C24" s="223" t="s">
        <v>165</v>
      </c>
      <c r="D24" s="233" t="s">
        <v>48</v>
      </c>
      <c r="E24" s="227">
        <v>1.7</v>
      </c>
      <c r="F24" s="227"/>
      <c r="G24" s="267">
        <f>E24*F24</f>
        <v>0</v>
      </c>
      <c r="AQ24" s="114">
        <v>0.7</v>
      </c>
      <c r="AR24" s="262"/>
    </row>
    <row r="25" spans="1:70" s="2" customFormat="1" x14ac:dyDescent="0.3">
      <c r="B25" s="19"/>
      <c r="C25" s="27"/>
      <c r="D25" s="45"/>
      <c r="E25" s="28"/>
      <c r="F25" s="28"/>
      <c r="G25" s="49"/>
      <c r="AQ25" s="114">
        <v>0.7</v>
      </c>
      <c r="AR25" s="262">
        <f t="shared" ref="AR25:AR82" si="3">AQ25*E25</f>
        <v>0</v>
      </c>
    </row>
    <row r="26" spans="1:70" s="2" customFormat="1" x14ac:dyDescent="0.3">
      <c r="B26" s="19"/>
      <c r="C26" s="19" t="s">
        <v>166</v>
      </c>
      <c r="D26" s="46"/>
      <c r="E26" s="29"/>
      <c r="F26" s="29"/>
      <c r="G26" s="50">
        <f>SUM(G24:G25)</f>
        <v>0</v>
      </c>
      <c r="AQ26" s="114">
        <v>0.7</v>
      </c>
      <c r="AR26" s="262">
        <f t="shared" si="3"/>
        <v>0</v>
      </c>
    </row>
    <row r="27" spans="1:70" s="2" customFormat="1" x14ac:dyDescent="0.3">
      <c r="B27" s="19"/>
      <c r="C27" s="19"/>
      <c r="D27" s="45"/>
      <c r="E27" s="29"/>
      <c r="F27" s="29"/>
      <c r="G27" s="29"/>
      <c r="Q27" s="114"/>
      <c r="AQ27" s="114">
        <v>0.7</v>
      </c>
      <c r="AR27" s="262">
        <f t="shared" si="3"/>
        <v>0</v>
      </c>
    </row>
    <row r="28" spans="1:70" s="7" customFormat="1" x14ac:dyDescent="0.3">
      <c r="A28" s="114"/>
      <c r="B28" s="25">
        <v>4</v>
      </c>
      <c r="C28" s="25" t="s">
        <v>167</v>
      </c>
      <c r="D28" s="51"/>
      <c r="E28" s="47"/>
      <c r="F28" s="47"/>
      <c r="G28" s="47"/>
      <c r="H28" s="114"/>
      <c r="I28" s="114"/>
      <c r="J28" s="114"/>
      <c r="K28" s="114"/>
      <c r="L28" s="114"/>
      <c r="M28" s="114"/>
      <c r="N28" s="114"/>
      <c r="O28" s="114"/>
      <c r="P28" s="114"/>
      <c r="Q28" s="2"/>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v>0.7</v>
      </c>
      <c r="AR28" s="262">
        <f t="shared" si="3"/>
        <v>0</v>
      </c>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row>
    <row r="29" spans="1:70" s="2" customFormat="1" x14ac:dyDescent="0.3">
      <c r="B29" s="20"/>
      <c r="C29" s="20"/>
      <c r="D29" s="42"/>
      <c r="E29" s="21"/>
      <c r="F29" s="21"/>
      <c r="G29" s="21"/>
      <c r="Q29" s="5"/>
      <c r="AQ29" s="114">
        <v>0.7</v>
      </c>
      <c r="AR29" s="262">
        <f t="shared" si="3"/>
        <v>0</v>
      </c>
    </row>
    <row r="30" spans="1:70" ht="124.2" x14ac:dyDescent="0.3">
      <c r="B30" s="22"/>
      <c r="C30" s="22" t="s">
        <v>358</v>
      </c>
      <c r="D30" s="22"/>
      <c r="E30" s="23"/>
      <c r="F30" s="23"/>
      <c r="G30" s="23"/>
      <c r="AQ30" s="114">
        <v>0.7</v>
      </c>
      <c r="AR30" s="262">
        <f t="shared" si="3"/>
        <v>0</v>
      </c>
    </row>
    <row r="31" spans="1:70" x14ac:dyDescent="0.3">
      <c r="B31" s="22" t="s">
        <v>25</v>
      </c>
      <c r="C31" s="22" t="s">
        <v>383</v>
      </c>
      <c r="D31" s="22" t="s">
        <v>9</v>
      </c>
      <c r="E31" s="23">
        <v>2</v>
      </c>
      <c r="F31" s="23"/>
      <c r="G31" s="23">
        <f>F31*E31</f>
        <v>0</v>
      </c>
      <c r="AQ31" s="114">
        <v>0.7</v>
      </c>
      <c r="AR31" s="262">
        <f t="shared" si="3"/>
        <v>1.4</v>
      </c>
    </row>
    <row r="32" spans="1:70" x14ac:dyDescent="0.3">
      <c r="B32" s="22" t="s">
        <v>30</v>
      </c>
      <c r="C32" s="22" t="s">
        <v>384</v>
      </c>
      <c r="D32" s="22" t="s">
        <v>9</v>
      </c>
      <c r="E32" s="23">
        <v>2</v>
      </c>
      <c r="F32" s="23"/>
      <c r="G32" s="23">
        <f>F32*E32</f>
        <v>0</v>
      </c>
      <c r="AQ32" s="114">
        <v>0.7</v>
      </c>
      <c r="AR32" s="262">
        <f t="shared" si="3"/>
        <v>1.4</v>
      </c>
    </row>
    <row r="33" spans="1:70" x14ac:dyDescent="0.3">
      <c r="B33" s="27"/>
      <c r="C33" s="27"/>
      <c r="D33" s="27"/>
      <c r="E33" s="28"/>
      <c r="F33" s="28"/>
      <c r="G33" s="28"/>
      <c r="Q33" s="2"/>
      <c r="AQ33" s="114">
        <v>0.7</v>
      </c>
      <c r="AR33" s="262">
        <f t="shared" si="3"/>
        <v>0</v>
      </c>
    </row>
    <row r="34" spans="1:70" s="2" customFormat="1" x14ac:dyDescent="0.3">
      <c r="B34" s="19"/>
      <c r="C34" s="19" t="s">
        <v>175</v>
      </c>
      <c r="D34" s="46"/>
      <c r="E34" s="29"/>
      <c r="F34" s="29"/>
      <c r="G34" s="29">
        <f>SUM(G29:G33)</f>
        <v>0</v>
      </c>
      <c r="AQ34" s="114">
        <v>0.7</v>
      </c>
      <c r="AR34" s="262">
        <f t="shared" si="3"/>
        <v>0</v>
      </c>
    </row>
    <row r="35" spans="1:70" s="2" customFormat="1" x14ac:dyDescent="0.3">
      <c r="B35" s="19"/>
      <c r="C35" s="19"/>
      <c r="D35" s="45"/>
      <c r="E35" s="29"/>
      <c r="F35" s="29"/>
      <c r="G35" s="29"/>
      <c r="Q35" s="5"/>
      <c r="AQ35" s="114">
        <v>0.7</v>
      </c>
      <c r="AR35" s="262">
        <f t="shared" si="3"/>
        <v>0</v>
      </c>
    </row>
    <row r="36" spans="1:70" x14ac:dyDescent="0.3">
      <c r="B36" s="30">
        <v>5</v>
      </c>
      <c r="C36" s="25" t="s">
        <v>138</v>
      </c>
      <c r="D36" s="26"/>
      <c r="E36" s="26"/>
      <c r="F36" s="26"/>
      <c r="G36" s="26"/>
      <c r="AQ36" s="114">
        <v>0.7</v>
      </c>
      <c r="AR36" s="262">
        <f t="shared" si="3"/>
        <v>0</v>
      </c>
    </row>
    <row r="37" spans="1:70" x14ac:dyDescent="0.3">
      <c r="B37" s="27"/>
      <c r="C37" s="27"/>
      <c r="D37" s="27"/>
      <c r="E37" s="28"/>
      <c r="F37" s="28"/>
      <c r="G37" s="28"/>
      <c r="AQ37" s="114">
        <v>0.7</v>
      </c>
      <c r="AR37" s="262">
        <f t="shared" si="3"/>
        <v>0</v>
      </c>
    </row>
    <row r="38" spans="1:70" x14ac:dyDescent="0.3">
      <c r="B38" s="22" t="s">
        <v>18</v>
      </c>
      <c r="C38" s="22" t="s">
        <v>176</v>
      </c>
      <c r="D38" s="22" t="s">
        <v>9</v>
      </c>
      <c r="E38" s="23">
        <v>2</v>
      </c>
      <c r="F38" s="23"/>
      <c r="G38" s="23">
        <f>F38*E38</f>
        <v>0</v>
      </c>
      <c r="AQ38" s="114">
        <v>0.7</v>
      </c>
      <c r="AR38" s="262">
        <f t="shared" si="3"/>
        <v>1.4</v>
      </c>
    </row>
    <row r="39" spans="1:70" x14ac:dyDescent="0.3">
      <c r="B39" s="27"/>
      <c r="C39" s="27"/>
      <c r="D39" s="27"/>
      <c r="E39" s="28"/>
      <c r="F39" s="28"/>
      <c r="G39" s="28"/>
      <c r="Q39" s="2"/>
      <c r="AQ39" s="114">
        <v>0.7</v>
      </c>
      <c r="AR39" s="262">
        <f t="shared" si="3"/>
        <v>0</v>
      </c>
    </row>
    <row r="40" spans="1:70" s="2" customFormat="1" x14ac:dyDescent="0.3">
      <c r="B40" s="19"/>
      <c r="C40" s="19" t="s">
        <v>177</v>
      </c>
      <c r="D40" s="46"/>
      <c r="E40" s="29"/>
      <c r="F40" s="29"/>
      <c r="G40" s="29">
        <f>SUM(G38:G39)</f>
        <v>0</v>
      </c>
      <c r="AQ40" s="114">
        <v>0.7</v>
      </c>
      <c r="AR40" s="262">
        <f t="shared" si="3"/>
        <v>0</v>
      </c>
    </row>
    <row r="41" spans="1:70" s="2" customFormat="1" x14ac:dyDescent="0.3">
      <c r="B41" s="19"/>
      <c r="C41" s="19"/>
      <c r="D41" s="45"/>
      <c r="E41" s="29"/>
      <c r="F41" s="29"/>
      <c r="G41" s="28"/>
      <c r="Q41" s="114"/>
      <c r="AQ41" s="114">
        <v>0.7</v>
      </c>
      <c r="AR41" s="262">
        <f t="shared" si="3"/>
        <v>0</v>
      </c>
    </row>
    <row r="42" spans="1:70" s="7" customFormat="1" x14ac:dyDescent="0.3">
      <c r="A42" s="114"/>
      <c r="B42" s="25">
        <v>6</v>
      </c>
      <c r="C42" s="25" t="s">
        <v>178</v>
      </c>
      <c r="D42" s="51"/>
      <c r="E42" s="47"/>
      <c r="F42" s="47"/>
      <c r="G42" s="26"/>
      <c r="H42" s="114"/>
      <c r="I42" s="114"/>
      <c r="J42" s="114"/>
      <c r="K42" s="114"/>
      <c r="L42" s="114"/>
      <c r="M42" s="114"/>
      <c r="N42" s="114"/>
      <c r="O42" s="114"/>
      <c r="P42" s="114"/>
      <c r="Q42" s="2"/>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v>0.7</v>
      </c>
      <c r="AR42" s="262">
        <f t="shared" si="3"/>
        <v>0</v>
      </c>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row>
    <row r="43" spans="1:70" s="2" customFormat="1" ht="27.6" x14ac:dyDescent="0.3">
      <c r="B43" s="20" t="s">
        <v>18</v>
      </c>
      <c r="C43" s="22" t="s">
        <v>179</v>
      </c>
      <c r="D43" s="42" t="s">
        <v>58</v>
      </c>
      <c r="E43" s="23">
        <v>78.2</v>
      </c>
      <c r="F43" s="21"/>
      <c r="G43" s="23">
        <f>F43*E43</f>
        <v>0</v>
      </c>
      <c r="AQ43" s="114">
        <v>0.7</v>
      </c>
      <c r="AR43" s="262">
        <f t="shared" si="3"/>
        <v>54.74</v>
      </c>
    </row>
    <row r="44" spans="1:70" s="2" customFormat="1" ht="27.6" x14ac:dyDescent="0.3">
      <c r="B44" s="20" t="s">
        <v>21</v>
      </c>
      <c r="C44" s="22" t="s">
        <v>180</v>
      </c>
      <c r="D44" s="42" t="s">
        <v>58</v>
      </c>
      <c r="E44" s="23">
        <v>35.200000000000003</v>
      </c>
      <c r="F44" s="21"/>
      <c r="G44" s="23">
        <f>F44*E44</f>
        <v>0</v>
      </c>
      <c r="AQ44" s="114">
        <v>0.7</v>
      </c>
      <c r="AR44" s="262">
        <f t="shared" si="3"/>
        <v>24.64</v>
      </c>
    </row>
    <row r="45" spans="1:70" s="2" customFormat="1" ht="41.4" x14ac:dyDescent="0.3">
      <c r="B45" s="20" t="s">
        <v>23</v>
      </c>
      <c r="C45" s="91" t="s">
        <v>353</v>
      </c>
      <c r="D45" s="42" t="s">
        <v>58</v>
      </c>
      <c r="E45" s="23">
        <v>43.2</v>
      </c>
      <c r="F45" s="21"/>
      <c r="G45" s="23">
        <f>F45*E45</f>
        <v>0</v>
      </c>
      <c r="AQ45" s="114">
        <v>0.7</v>
      </c>
      <c r="AR45" s="262">
        <f t="shared" si="3"/>
        <v>30.24</v>
      </c>
    </row>
    <row r="46" spans="1:70" s="2" customFormat="1" x14ac:dyDescent="0.3">
      <c r="B46" s="20" t="s">
        <v>25</v>
      </c>
      <c r="C46" s="22" t="s">
        <v>182</v>
      </c>
      <c r="D46" s="42" t="s">
        <v>58</v>
      </c>
      <c r="E46" s="23">
        <v>52.5</v>
      </c>
      <c r="F46" s="21"/>
      <c r="G46" s="23">
        <f>F46*E46</f>
        <v>0</v>
      </c>
      <c r="AQ46" s="114">
        <v>0.7</v>
      </c>
      <c r="AR46" s="262">
        <f t="shared" si="3"/>
        <v>36.75</v>
      </c>
    </row>
    <row r="47" spans="1:70" s="2" customFormat="1" ht="55.2" x14ac:dyDescent="0.3">
      <c r="B47" s="20" t="s">
        <v>27</v>
      </c>
      <c r="C47" s="22" t="s">
        <v>361</v>
      </c>
      <c r="D47" s="42" t="s">
        <v>58</v>
      </c>
      <c r="E47" s="23">
        <v>24.2</v>
      </c>
      <c r="F47" s="21"/>
      <c r="G47" s="23">
        <f>F47*E47</f>
        <v>0</v>
      </c>
      <c r="AQ47" s="114">
        <v>0.7</v>
      </c>
      <c r="AR47" s="262">
        <f t="shared" si="3"/>
        <v>16.939999999999998</v>
      </c>
    </row>
    <row r="48" spans="1:70" s="2" customFormat="1" x14ac:dyDescent="0.3">
      <c r="B48" s="19"/>
      <c r="C48" s="27"/>
      <c r="D48" s="45"/>
      <c r="E48" s="29"/>
      <c r="F48" s="29"/>
      <c r="G48" s="28"/>
      <c r="AQ48" s="114">
        <v>0.7</v>
      </c>
      <c r="AR48" s="262">
        <f t="shared" si="3"/>
        <v>0</v>
      </c>
    </row>
    <row r="49" spans="1:70" s="2" customFormat="1" x14ac:dyDescent="0.3">
      <c r="B49" s="19"/>
      <c r="C49" s="19" t="s">
        <v>184</v>
      </c>
      <c r="D49" s="46"/>
      <c r="E49" s="29"/>
      <c r="F49" s="29"/>
      <c r="G49" s="29">
        <f>SUM(G43:G48)</f>
        <v>0</v>
      </c>
      <c r="AQ49" s="114">
        <v>0.7</v>
      </c>
      <c r="AR49" s="262">
        <f t="shared" si="3"/>
        <v>0</v>
      </c>
    </row>
    <row r="50" spans="1:70" s="2" customFormat="1" x14ac:dyDescent="0.3">
      <c r="B50" s="19"/>
      <c r="C50" s="27"/>
      <c r="D50" s="45"/>
      <c r="E50" s="29"/>
      <c r="F50" s="29"/>
      <c r="G50" s="28"/>
      <c r="Q50" s="114"/>
      <c r="AQ50" s="114">
        <v>0.7</v>
      </c>
      <c r="AR50" s="262">
        <f t="shared" si="3"/>
        <v>0</v>
      </c>
    </row>
    <row r="51" spans="1:70" s="7" customFormat="1" x14ac:dyDescent="0.3">
      <c r="A51" s="114"/>
      <c r="B51" s="25">
        <v>7</v>
      </c>
      <c r="C51" s="25" t="s">
        <v>185</v>
      </c>
      <c r="D51" s="53"/>
      <c r="E51" s="47"/>
      <c r="F51" s="47"/>
      <c r="G51" s="47"/>
      <c r="H51" s="114"/>
      <c r="I51" s="114"/>
      <c r="J51" s="114"/>
      <c r="K51" s="114"/>
      <c r="L51" s="114"/>
      <c r="M51" s="114"/>
      <c r="N51" s="114"/>
      <c r="O51" s="114"/>
      <c r="P51" s="114"/>
      <c r="Q51" s="2"/>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v>0.7</v>
      </c>
      <c r="AR51" s="262">
        <f t="shared" si="3"/>
        <v>0</v>
      </c>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4"/>
      <c r="BR51" s="114"/>
    </row>
    <row r="52" spans="1:70" s="2" customFormat="1" x14ac:dyDescent="0.3">
      <c r="B52" s="19"/>
      <c r="C52" s="19" t="s">
        <v>362</v>
      </c>
      <c r="D52" s="45"/>
      <c r="E52" s="29"/>
      <c r="F52" s="29"/>
      <c r="G52" s="28"/>
      <c r="AQ52" s="114">
        <v>0.7</v>
      </c>
      <c r="AR52" s="262">
        <f t="shared" si="3"/>
        <v>0</v>
      </c>
    </row>
    <row r="53" spans="1:70" s="2" customFormat="1" ht="110.4" x14ac:dyDescent="0.3">
      <c r="B53" s="20" t="s">
        <v>18</v>
      </c>
      <c r="C53" s="22" t="s">
        <v>363</v>
      </c>
      <c r="D53" s="42" t="s">
        <v>9</v>
      </c>
      <c r="E53" s="23">
        <v>2</v>
      </c>
      <c r="F53" s="21"/>
      <c r="G53" s="23">
        <f t="shared" ref="G53:G59" si="4">F53*E53</f>
        <v>0</v>
      </c>
      <c r="AQ53" s="114">
        <v>0.7</v>
      </c>
      <c r="AR53" s="262">
        <f t="shared" si="3"/>
        <v>1.4</v>
      </c>
    </row>
    <row r="54" spans="1:70" s="2" customFormat="1" ht="55.2" x14ac:dyDescent="0.3">
      <c r="B54" s="20" t="s">
        <v>21</v>
      </c>
      <c r="C54" s="22" t="s">
        <v>188</v>
      </c>
      <c r="D54" s="42" t="s">
        <v>9</v>
      </c>
      <c r="E54" s="23">
        <v>2</v>
      </c>
      <c r="F54" s="21"/>
      <c r="G54" s="23">
        <f t="shared" si="4"/>
        <v>0</v>
      </c>
      <c r="AQ54" s="114">
        <v>0.7</v>
      </c>
      <c r="AR54" s="262">
        <f t="shared" si="3"/>
        <v>1.4</v>
      </c>
    </row>
    <row r="55" spans="1:70" s="2" customFormat="1" ht="27.6" x14ac:dyDescent="0.3">
      <c r="B55" s="20" t="s">
        <v>25</v>
      </c>
      <c r="C55" s="22" t="s">
        <v>190</v>
      </c>
      <c r="D55" s="42" t="s">
        <v>9</v>
      </c>
      <c r="E55" s="23">
        <v>3</v>
      </c>
      <c r="F55" s="21"/>
      <c r="G55" s="23">
        <f t="shared" si="4"/>
        <v>0</v>
      </c>
      <c r="AQ55" s="114">
        <v>0.7</v>
      </c>
      <c r="AR55" s="262">
        <f t="shared" si="3"/>
        <v>2.0999999999999996</v>
      </c>
    </row>
    <row r="56" spans="1:70" s="2" customFormat="1" ht="41.4" x14ac:dyDescent="0.3">
      <c r="B56" s="20" t="s">
        <v>27</v>
      </c>
      <c r="C56" s="22" t="s">
        <v>191</v>
      </c>
      <c r="D56" s="42" t="s">
        <v>9</v>
      </c>
      <c r="E56" s="23">
        <v>2</v>
      </c>
      <c r="F56" s="21"/>
      <c r="G56" s="23">
        <f t="shared" si="4"/>
        <v>0</v>
      </c>
      <c r="AQ56" s="114">
        <v>0.7</v>
      </c>
      <c r="AR56" s="262">
        <f t="shared" si="3"/>
        <v>1.4</v>
      </c>
    </row>
    <row r="57" spans="1:70" s="2" customFormat="1" ht="27.6" x14ac:dyDescent="0.3">
      <c r="B57" s="20" t="s">
        <v>30</v>
      </c>
      <c r="C57" s="22" t="s">
        <v>192</v>
      </c>
      <c r="D57" s="42" t="s">
        <v>9</v>
      </c>
      <c r="E57" s="23">
        <v>3</v>
      </c>
      <c r="F57" s="21"/>
      <c r="G57" s="23">
        <f t="shared" si="4"/>
        <v>0</v>
      </c>
      <c r="AQ57" s="114">
        <v>0.7</v>
      </c>
      <c r="AR57" s="262">
        <f t="shared" si="3"/>
        <v>2.0999999999999996</v>
      </c>
    </row>
    <row r="58" spans="1:70" s="2" customFormat="1" ht="27.6" x14ac:dyDescent="0.3">
      <c r="B58" s="20" t="s">
        <v>33</v>
      </c>
      <c r="C58" s="22" t="s">
        <v>193</v>
      </c>
      <c r="D58" s="42" t="s">
        <v>9</v>
      </c>
      <c r="E58" s="23">
        <v>2</v>
      </c>
      <c r="F58" s="21"/>
      <c r="G58" s="23">
        <f t="shared" si="4"/>
        <v>0</v>
      </c>
      <c r="AQ58" s="114">
        <v>0.7</v>
      </c>
      <c r="AR58" s="262">
        <f t="shared" si="3"/>
        <v>1.4</v>
      </c>
    </row>
    <row r="59" spans="1:70" s="2" customFormat="1" ht="27.6" x14ac:dyDescent="0.3">
      <c r="B59" s="20" t="s">
        <v>36</v>
      </c>
      <c r="C59" s="22" t="s">
        <v>194</v>
      </c>
      <c r="D59" s="42" t="s">
        <v>9</v>
      </c>
      <c r="E59" s="23">
        <v>4</v>
      </c>
      <c r="F59" s="21"/>
      <c r="G59" s="23">
        <f t="shared" si="4"/>
        <v>0</v>
      </c>
      <c r="AQ59" s="114">
        <v>0.7</v>
      </c>
      <c r="AR59" s="262">
        <f t="shared" si="3"/>
        <v>2.8</v>
      </c>
    </row>
    <row r="60" spans="1:70" s="2" customFormat="1" x14ac:dyDescent="0.3">
      <c r="B60" s="20" t="s">
        <v>39</v>
      </c>
      <c r="C60" s="22"/>
      <c r="D60" s="42"/>
      <c r="E60" s="23"/>
      <c r="F60" s="21"/>
      <c r="G60" s="23"/>
      <c r="AQ60" s="114">
        <v>0.7</v>
      </c>
      <c r="AR60" s="262">
        <f t="shared" si="3"/>
        <v>0</v>
      </c>
    </row>
    <row r="61" spans="1:70" s="2" customFormat="1" x14ac:dyDescent="0.3">
      <c r="B61" s="20" t="s">
        <v>62</v>
      </c>
      <c r="C61" s="20" t="s">
        <v>195</v>
      </c>
      <c r="D61" s="42"/>
      <c r="E61" s="23"/>
      <c r="F61" s="21"/>
      <c r="G61" s="23"/>
      <c r="AQ61" s="114">
        <v>0.7</v>
      </c>
      <c r="AR61" s="262">
        <f t="shared" si="3"/>
        <v>0</v>
      </c>
    </row>
    <row r="62" spans="1:70" s="2" customFormat="1" x14ac:dyDescent="0.3">
      <c r="B62" s="20" t="s">
        <v>66</v>
      </c>
      <c r="C62" s="20" t="s">
        <v>196</v>
      </c>
      <c r="D62" s="42"/>
      <c r="E62" s="23"/>
      <c r="F62" s="21"/>
      <c r="G62" s="23"/>
      <c r="AQ62" s="114">
        <v>0.7</v>
      </c>
      <c r="AR62" s="262">
        <f t="shared" si="3"/>
        <v>0</v>
      </c>
    </row>
    <row r="63" spans="1:70" s="2" customFormat="1" x14ac:dyDescent="0.3">
      <c r="B63" s="20" t="s">
        <v>68</v>
      </c>
      <c r="C63" s="22" t="s">
        <v>197</v>
      </c>
      <c r="D63" s="42" t="s">
        <v>75</v>
      </c>
      <c r="E63" s="23">
        <v>16</v>
      </c>
      <c r="F63" s="21"/>
      <c r="G63" s="23">
        <f t="shared" ref="G63:G81" si="5">F63*E63</f>
        <v>0</v>
      </c>
      <c r="AQ63" s="114">
        <v>0.7</v>
      </c>
      <c r="AR63" s="262">
        <f t="shared" si="3"/>
        <v>11.2</v>
      </c>
    </row>
    <row r="64" spans="1:70" s="2" customFormat="1" x14ac:dyDescent="0.3">
      <c r="B64" s="20" t="s">
        <v>70</v>
      </c>
      <c r="C64" s="22" t="s">
        <v>198</v>
      </c>
      <c r="D64" s="42" t="s">
        <v>9</v>
      </c>
      <c r="E64" s="23">
        <v>6</v>
      </c>
      <c r="F64" s="21"/>
      <c r="G64" s="23">
        <f t="shared" si="5"/>
        <v>0</v>
      </c>
      <c r="AQ64" s="114">
        <v>0.7</v>
      </c>
      <c r="AR64" s="262">
        <f t="shared" si="3"/>
        <v>4.1999999999999993</v>
      </c>
    </row>
    <row r="65" spans="2:44" s="2" customFormat="1" x14ac:dyDescent="0.3">
      <c r="B65" s="20" t="s">
        <v>199</v>
      </c>
      <c r="C65" s="22" t="s">
        <v>200</v>
      </c>
      <c r="D65" s="42" t="s">
        <v>9</v>
      </c>
      <c r="E65" s="23">
        <v>9</v>
      </c>
      <c r="F65" s="21"/>
      <c r="G65" s="23">
        <f t="shared" si="5"/>
        <v>0</v>
      </c>
      <c r="AQ65" s="114">
        <v>0.7</v>
      </c>
      <c r="AR65" s="262">
        <f t="shared" si="3"/>
        <v>6.3</v>
      </c>
    </row>
    <row r="66" spans="2:44" s="2" customFormat="1" x14ac:dyDescent="0.3">
      <c r="B66" s="20" t="s">
        <v>201</v>
      </c>
      <c r="C66" s="22" t="s">
        <v>202</v>
      </c>
      <c r="D66" s="42" t="s">
        <v>9</v>
      </c>
      <c r="E66" s="23">
        <v>6</v>
      </c>
      <c r="F66" s="21"/>
      <c r="G66" s="23">
        <f t="shared" si="5"/>
        <v>0</v>
      </c>
      <c r="AQ66" s="114">
        <v>0.7</v>
      </c>
      <c r="AR66" s="262">
        <f t="shared" si="3"/>
        <v>4.1999999999999993</v>
      </c>
    </row>
    <row r="67" spans="2:44" s="2" customFormat="1" x14ac:dyDescent="0.3">
      <c r="B67" s="20" t="s">
        <v>203</v>
      </c>
      <c r="C67" s="22" t="s">
        <v>204</v>
      </c>
      <c r="D67" s="42" t="s">
        <v>9</v>
      </c>
      <c r="E67" s="23">
        <v>6</v>
      </c>
      <c r="F67" s="21"/>
      <c r="G67" s="23">
        <f t="shared" si="5"/>
        <v>0</v>
      </c>
      <c r="AQ67" s="114">
        <v>0.7</v>
      </c>
      <c r="AR67" s="262">
        <f t="shared" si="3"/>
        <v>4.1999999999999993</v>
      </c>
    </row>
    <row r="68" spans="2:44" s="2" customFormat="1" x14ac:dyDescent="0.3">
      <c r="B68" s="20" t="s">
        <v>205</v>
      </c>
      <c r="C68" s="22" t="s">
        <v>206</v>
      </c>
      <c r="D68" s="42" t="s">
        <v>9</v>
      </c>
      <c r="E68" s="23">
        <v>3</v>
      </c>
      <c r="F68" s="21"/>
      <c r="G68" s="23">
        <f t="shared" si="5"/>
        <v>0</v>
      </c>
      <c r="AQ68" s="114">
        <v>0.7</v>
      </c>
      <c r="AR68" s="262">
        <f t="shared" si="3"/>
        <v>2.0999999999999996</v>
      </c>
    </row>
    <row r="69" spans="2:44" s="2" customFormat="1" x14ac:dyDescent="0.3">
      <c r="B69" s="20" t="s">
        <v>207</v>
      </c>
      <c r="C69" s="22" t="s">
        <v>208</v>
      </c>
      <c r="D69" s="42" t="s">
        <v>9</v>
      </c>
      <c r="E69" s="23">
        <v>9</v>
      </c>
      <c r="F69" s="21"/>
      <c r="G69" s="23">
        <f t="shared" si="5"/>
        <v>0</v>
      </c>
      <c r="AQ69" s="114">
        <v>0.7</v>
      </c>
      <c r="AR69" s="262">
        <f t="shared" si="3"/>
        <v>6.3</v>
      </c>
    </row>
    <row r="70" spans="2:44" s="2" customFormat="1" x14ac:dyDescent="0.3">
      <c r="B70" s="20" t="s">
        <v>209</v>
      </c>
      <c r="C70" s="22" t="s">
        <v>210</v>
      </c>
      <c r="D70" s="42" t="s">
        <v>9</v>
      </c>
      <c r="E70" s="23">
        <v>9</v>
      </c>
      <c r="F70" s="21"/>
      <c r="G70" s="23">
        <f t="shared" si="5"/>
        <v>0</v>
      </c>
      <c r="AQ70" s="114">
        <v>0.7</v>
      </c>
      <c r="AR70" s="262">
        <f t="shared" si="3"/>
        <v>6.3</v>
      </c>
    </row>
    <row r="71" spans="2:44" s="2" customFormat="1" x14ac:dyDescent="0.3">
      <c r="B71" s="20" t="s">
        <v>211</v>
      </c>
      <c r="C71" s="22" t="s">
        <v>212</v>
      </c>
      <c r="D71" s="42" t="s">
        <v>9</v>
      </c>
      <c r="E71" s="23">
        <v>6</v>
      </c>
      <c r="F71" s="21"/>
      <c r="G71" s="23">
        <f t="shared" si="5"/>
        <v>0</v>
      </c>
      <c r="AQ71" s="114">
        <v>0.7</v>
      </c>
      <c r="AR71" s="262">
        <f t="shared" si="3"/>
        <v>4.1999999999999993</v>
      </c>
    </row>
    <row r="72" spans="2:44" s="2" customFormat="1" x14ac:dyDescent="0.3">
      <c r="B72" s="20" t="s">
        <v>213</v>
      </c>
      <c r="C72" s="22" t="s">
        <v>214</v>
      </c>
      <c r="D72" s="42" t="s">
        <v>9</v>
      </c>
      <c r="E72" s="23">
        <v>9</v>
      </c>
      <c r="F72" s="21"/>
      <c r="G72" s="23">
        <f t="shared" si="5"/>
        <v>0</v>
      </c>
      <c r="AQ72" s="114">
        <v>0.7</v>
      </c>
      <c r="AR72" s="262">
        <f t="shared" si="3"/>
        <v>6.3</v>
      </c>
    </row>
    <row r="73" spans="2:44" s="2" customFormat="1" x14ac:dyDescent="0.3">
      <c r="B73" s="20" t="s">
        <v>215</v>
      </c>
      <c r="C73" s="22" t="s">
        <v>216</v>
      </c>
      <c r="D73" s="42" t="s">
        <v>9</v>
      </c>
      <c r="E73" s="23">
        <v>9</v>
      </c>
      <c r="F73" s="21"/>
      <c r="G73" s="23">
        <f t="shared" si="5"/>
        <v>0</v>
      </c>
      <c r="AQ73" s="114">
        <v>0.7</v>
      </c>
      <c r="AR73" s="262">
        <f t="shared" si="3"/>
        <v>6.3</v>
      </c>
    </row>
    <row r="74" spans="2:44" s="2" customFormat="1" x14ac:dyDescent="0.3">
      <c r="B74" s="20" t="s">
        <v>217</v>
      </c>
      <c r="C74" s="22" t="s">
        <v>208</v>
      </c>
      <c r="D74" s="42" t="s">
        <v>9</v>
      </c>
      <c r="E74" s="23">
        <v>9</v>
      </c>
      <c r="F74" s="21"/>
      <c r="G74" s="23">
        <f t="shared" si="5"/>
        <v>0</v>
      </c>
      <c r="AQ74" s="114">
        <v>0.7</v>
      </c>
      <c r="AR74" s="262">
        <f t="shared" si="3"/>
        <v>6.3</v>
      </c>
    </row>
    <row r="75" spans="2:44" s="2" customFormat="1" x14ac:dyDescent="0.3">
      <c r="B75" s="20" t="s">
        <v>218</v>
      </c>
      <c r="C75" s="22" t="s">
        <v>219</v>
      </c>
      <c r="D75" s="42" t="s">
        <v>9</v>
      </c>
      <c r="E75" s="23">
        <v>9</v>
      </c>
      <c r="F75" s="21"/>
      <c r="G75" s="23">
        <f t="shared" si="5"/>
        <v>0</v>
      </c>
      <c r="AQ75" s="114">
        <v>0.7</v>
      </c>
      <c r="AR75" s="262">
        <f t="shared" si="3"/>
        <v>6.3</v>
      </c>
    </row>
    <row r="76" spans="2:44" s="2" customFormat="1" ht="27.6" x14ac:dyDescent="0.3">
      <c r="B76" s="20" t="s">
        <v>220</v>
      </c>
      <c r="C76" s="22" t="s">
        <v>221</v>
      </c>
      <c r="D76" s="42" t="s">
        <v>75</v>
      </c>
      <c r="E76" s="23">
        <v>15</v>
      </c>
      <c r="F76" s="21"/>
      <c r="G76" s="23">
        <f t="shared" si="5"/>
        <v>0</v>
      </c>
      <c r="AQ76" s="114">
        <v>0.7</v>
      </c>
      <c r="AR76" s="262">
        <f t="shared" si="3"/>
        <v>10.5</v>
      </c>
    </row>
    <row r="77" spans="2:44" s="2" customFormat="1" x14ac:dyDescent="0.3">
      <c r="B77" s="20" t="s">
        <v>222</v>
      </c>
      <c r="C77" s="22" t="s">
        <v>200</v>
      </c>
      <c r="D77" s="42" t="s">
        <v>9</v>
      </c>
      <c r="E77" s="23">
        <v>18</v>
      </c>
      <c r="F77" s="21"/>
      <c r="G77" s="23">
        <f t="shared" si="5"/>
        <v>0</v>
      </c>
      <c r="AQ77" s="114">
        <v>0.7</v>
      </c>
      <c r="AR77" s="262">
        <f t="shared" si="3"/>
        <v>12.6</v>
      </c>
    </row>
    <row r="78" spans="2:44" s="2" customFormat="1" x14ac:dyDescent="0.3">
      <c r="B78" s="20" t="s">
        <v>223</v>
      </c>
      <c r="C78" s="22" t="s">
        <v>224</v>
      </c>
      <c r="D78" s="42" t="s">
        <v>9</v>
      </c>
      <c r="E78" s="23">
        <v>10</v>
      </c>
      <c r="F78" s="21"/>
      <c r="G78" s="23">
        <f t="shared" si="5"/>
        <v>0</v>
      </c>
      <c r="AQ78" s="114">
        <v>0.7</v>
      </c>
      <c r="AR78" s="262">
        <f t="shared" si="3"/>
        <v>7</v>
      </c>
    </row>
    <row r="79" spans="2:44" s="2" customFormat="1" x14ac:dyDescent="0.3">
      <c r="B79" s="20" t="s">
        <v>225</v>
      </c>
      <c r="C79" s="22" t="s">
        <v>226</v>
      </c>
      <c r="D79" s="42" t="s">
        <v>9</v>
      </c>
      <c r="E79" s="23">
        <v>10</v>
      </c>
      <c r="F79" s="21"/>
      <c r="G79" s="23">
        <f t="shared" si="5"/>
        <v>0</v>
      </c>
      <c r="AQ79" s="114">
        <v>0.7</v>
      </c>
      <c r="AR79" s="262">
        <f t="shared" si="3"/>
        <v>7</v>
      </c>
    </row>
    <row r="80" spans="2:44" s="2" customFormat="1" x14ac:dyDescent="0.3">
      <c r="B80" s="20" t="s">
        <v>227</v>
      </c>
      <c r="C80" s="22" t="s">
        <v>228</v>
      </c>
      <c r="D80" s="42" t="s">
        <v>9</v>
      </c>
      <c r="E80" s="23">
        <v>1</v>
      </c>
      <c r="F80" s="21"/>
      <c r="G80" s="23">
        <f t="shared" si="5"/>
        <v>0</v>
      </c>
      <c r="AQ80" s="114">
        <v>0.7</v>
      </c>
      <c r="AR80" s="262">
        <f t="shared" si="3"/>
        <v>0.7</v>
      </c>
    </row>
    <row r="81" spans="2:44" s="2" customFormat="1" x14ac:dyDescent="0.3">
      <c r="B81" s="20" t="s">
        <v>229</v>
      </c>
      <c r="C81" s="20" t="s">
        <v>230</v>
      </c>
      <c r="D81" s="42" t="s">
        <v>9</v>
      </c>
      <c r="E81" s="23">
        <v>10</v>
      </c>
      <c r="F81" s="21"/>
      <c r="G81" s="23">
        <f t="shared" si="5"/>
        <v>0</v>
      </c>
      <c r="AQ81" s="114">
        <v>0.7</v>
      </c>
      <c r="AR81" s="262">
        <f t="shared" si="3"/>
        <v>7</v>
      </c>
    </row>
    <row r="82" spans="2:44" s="2" customFormat="1" x14ac:dyDescent="0.3">
      <c r="B82" s="20"/>
      <c r="C82" s="20"/>
      <c r="D82" s="42"/>
      <c r="E82" s="23"/>
      <c r="F82" s="21"/>
      <c r="G82" s="23"/>
      <c r="AQ82" s="114">
        <v>0.7</v>
      </c>
      <c r="AR82" s="262">
        <f t="shared" si="3"/>
        <v>0</v>
      </c>
    </row>
    <row r="83" spans="2:44" s="2" customFormat="1" x14ac:dyDescent="0.3">
      <c r="B83" s="20"/>
      <c r="C83" s="20" t="s">
        <v>231</v>
      </c>
      <c r="D83" s="42"/>
      <c r="E83" s="23"/>
      <c r="F83" s="21"/>
      <c r="G83" s="23"/>
      <c r="AQ83" s="114">
        <v>0.7</v>
      </c>
      <c r="AR83" s="262">
        <f t="shared" ref="AR83:AR145" si="6">AQ83*E83</f>
        <v>0</v>
      </c>
    </row>
    <row r="84" spans="2:44" s="2" customFormat="1" x14ac:dyDescent="0.3">
      <c r="B84" s="20"/>
      <c r="C84" s="20" t="s">
        <v>232</v>
      </c>
      <c r="D84" s="42"/>
      <c r="E84" s="23"/>
      <c r="F84" s="21"/>
      <c r="G84" s="23"/>
      <c r="AQ84" s="114">
        <v>0.7</v>
      </c>
      <c r="AR84" s="262">
        <f t="shared" si="6"/>
        <v>0</v>
      </c>
    </row>
    <row r="85" spans="2:44" s="2" customFormat="1" x14ac:dyDescent="0.3">
      <c r="B85" s="20" t="s">
        <v>233</v>
      </c>
      <c r="C85" s="22" t="s">
        <v>234</v>
      </c>
      <c r="D85" s="42" t="s">
        <v>75</v>
      </c>
      <c r="E85" s="23">
        <v>5</v>
      </c>
      <c r="F85" s="21"/>
      <c r="G85" s="23">
        <f>F85*E85</f>
        <v>0</v>
      </c>
      <c r="AQ85" s="114">
        <v>0.7</v>
      </c>
      <c r="AR85" s="262">
        <f t="shared" si="6"/>
        <v>3.5</v>
      </c>
    </row>
    <row r="86" spans="2:44" s="2" customFormat="1" x14ac:dyDescent="0.3">
      <c r="B86" s="20" t="s">
        <v>235</v>
      </c>
      <c r="C86" s="22" t="s">
        <v>236</v>
      </c>
      <c r="D86" s="42" t="s">
        <v>9</v>
      </c>
      <c r="E86" s="23">
        <v>5</v>
      </c>
      <c r="F86" s="21"/>
      <c r="G86" s="23">
        <f>F86*E86</f>
        <v>0</v>
      </c>
      <c r="AQ86" s="114">
        <v>0.7</v>
      </c>
      <c r="AR86" s="262">
        <f t="shared" si="6"/>
        <v>3.5</v>
      </c>
    </row>
    <row r="87" spans="2:44" s="2" customFormat="1" x14ac:dyDescent="0.3">
      <c r="B87" s="20" t="s">
        <v>237</v>
      </c>
      <c r="C87" s="22" t="s">
        <v>238</v>
      </c>
      <c r="D87" s="42" t="s">
        <v>9</v>
      </c>
      <c r="E87" s="23">
        <v>3</v>
      </c>
      <c r="F87" s="21"/>
      <c r="G87" s="23">
        <f>F87*E87</f>
        <v>0</v>
      </c>
      <c r="AQ87" s="114">
        <v>0.7</v>
      </c>
      <c r="AR87" s="262">
        <f t="shared" si="6"/>
        <v>2.0999999999999996</v>
      </c>
    </row>
    <row r="88" spans="2:44" s="2" customFormat="1" x14ac:dyDescent="0.3">
      <c r="B88" s="20" t="s">
        <v>239</v>
      </c>
      <c r="C88" s="22" t="s">
        <v>240</v>
      </c>
      <c r="D88" s="42"/>
      <c r="E88" s="23">
        <v>3</v>
      </c>
      <c r="F88" s="21"/>
      <c r="G88" s="23">
        <f>F88*E88</f>
        <v>0</v>
      </c>
      <c r="AQ88" s="114">
        <v>0.7</v>
      </c>
      <c r="AR88" s="262">
        <f t="shared" si="6"/>
        <v>2.0999999999999996</v>
      </c>
    </row>
    <row r="89" spans="2:44" s="2" customFormat="1" x14ac:dyDescent="0.3">
      <c r="B89" s="20"/>
      <c r="C89" s="22"/>
      <c r="D89" s="42"/>
      <c r="E89" s="23"/>
      <c r="F89" s="21"/>
      <c r="G89" s="23"/>
      <c r="AQ89" s="114">
        <v>0.7</v>
      </c>
      <c r="AR89" s="262">
        <f t="shared" si="6"/>
        <v>0</v>
      </c>
    </row>
    <row r="90" spans="2:44" s="2" customFormat="1" x14ac:dyDescent="0.3">
      <c r="B90" s="20" t="s">
        <v>241</v>
      </c>
      <c r="C90" s="20" t="s">
        <v>242</v>
      </c>
      <c r="D90" s="42"/>
      <c r="E90" s="23"/>
      <c r="F90" s="21"/>
      <c r="G90" s="23"/>
      <c r="AQ90" s="114">
        <v>0.7</v>
      </c>
      <c r="AR90" s="262">
        <f t="shared" si="6"/>
        <v>0</v>
      </c>
    </row>
    <row r="91" spans="2:44" s="2" customFormat="1" x14ac:dyDescent="0.3">
      <c r="B91" s="20" t="s">
        <v>243</v>
      </c>
      <c r="C91" s="22" t="s">
        <v>244</v>
      </c>
      <c r="D91" s="42"/>
      <c r="E91" s="23"/>
      <c r="F91" s="21"/>
      <c r="G91" s="23"/>
      <c r="AQ91" s="114">
        <v>0.7</v>
      </c>
      <c r="AR91" s="262">
        <f t="shared" si="6"/>
        <v>0</v>
      </c>
    </row>
    <row r="92" spans="2:44" s="2" customFormat="1" x14ac:dyDescent="0.3">
      <c r="B92" s="20" t="s">
        <v>245</v>
      </c>
      <c r="C92" s="22" t="s">
        <v>246</v>
      </c>
      <c r="D92" s="42" t="s">
        <v>75</v>
      </c>
      <c r="E92" s="23">
        <v>9</v>
      </c>
      <c r="F92" s="21"/>
      <c r="G92" s="23">
        <f>F92*E92</f>
        <v>0</v>
      </c>
      <c r="AQ92" s="114">
        <v>0.7</v>
      </c>
      <c r="AR92" s="262">
        <f t="shared" si="6"/>
        <v>6.3</v>
      </c>
    </row>
    <row r="93" spans="2:44" s="2" customFormat="1" x14ac:dyDescent="0.3">
      <c r="B93" s="20" t="s">
        <v>247</v>
      </c>
      <c r="C93" s="22" t="s">
        <v>248</v>
      </c>
      <c r="D93" s="42" t="s">
        <v>75</v>
      </c>
      <c r="E93" s="23">
        <v>32</v>
      </c>
      <c r="F93" s="21"/>
      <c r="G93" s="23">
        <f>F93*E93</f>
        <v>0</v>
      </c>
      <c r="AQ93" s="114">
        <v>0.7</v>
      </c>
      <c r="AR93" s="262">
        <f t="shared" si="6"/>
        <v>22.4</v>
      </c>
    </row>
    <row r="94" spans="2:44" s="2" customFormat="1" x14ac:dyDescent="0.3">
      <c r="B94" s="20" t="s">
        <v>249</v>
      </c>
      <c r="C94" s="22" t="s">
        <v>250</v>
      </c>
      <c r="D94" s="42" t="s">
        <v>9</v>
      </c>
      <c r="E94" s="23">
        <v>5</v>
      </c>
      <c r="F94" s="21"/>
      <c r="G94" s="23">
        <f>F94*E94</f>
        <v>0</v>
      </c>
      <c r="AQ94" s="114">
        <v>0.7</v>
      </c>
      <c r="AR94" s="262">
        <f t="shared" si="6"/>
        <v>3.5</v>
      </c>
    </row>
    <row r="95" spans="2:44" s="2" customFormat="1" x14ac:dyDescent="0.3">
      <c r="B95" s="20" t="s">
        <v>251</v>
      </c>
      <c r="C95" s="22" t="s">
        <v>252</v>
      </c>
      <c r="D95" s="42" t="s">
        <v>9</v>
      </c>
      <c r="E95" s="23">
        <v>5</v>
      </c>
      <c r="F95" s="21"/>
      <c r="G95" s="23">
        <f>F95*E95</f>
        <v>0</v>
      </c>
      <c r="AQ95" s="114">
        <v>0.7</v>
      </c>
      <c r="AR95" s="262">
        <f t="shared" si="6"/>
        <v>3.5</v>
      </c>
    </row>
    <row r="96" spans="2:44" s="2" customFormat="1" x14ac:dyDescent="0.3">
      <c r="B96" s="20"/>
      <c r="C96" s="22"/>
      <c r="D96" s="42"/>
      <c r="E96" s="23"/>
      <c r="F96" s="21"/>
      <c r="G96" s="23"/>
      <c r="AQ96" s="114">
        <v>0.7</v>
      </c>
      <c r="AR96" s="262">
        <f t="shared" si="6"/>
        <v>0</v>
      </c>
    </row>
    <row r="97" spans="2:44" s="2" customFormat="1" x14ac:dyDescent="0.3">
      <c r="B97" s="20"/>
      <c r="C97" s="20" t="s">
        <v>253</v>
      </c>
      <c r="D97" s="42"/>
      <c r="E97" s="23"/>
      <c r="F97" s="21"/>
      <c r="G97" s="23"/>
      <c r="AQ97" s="114">
        <v>0.7</v>
      </c>
      <c r="AR97" s="262">
        <f t="shared" si="6"/>
        <v>0</v>
      </c>
    </row>
    <row r="98" spans="2:44" s="2" customFormat="1" ht="27.6" x14ac:dyDescent="0.3">
      <c r="B98" s="20"/>
      <c r="C98" s="20" t="s">
        <v>254</v>
      </c>
      <c r="D98" s="42"/>
      <c r="E98" s="23"/>
      <c r="F98" s="21"/>
      <c r="G98" s="23"/>
      <c r="AQ98" s="114">
        <v>0.7</v>
      </c>
      <c r="AR98" s="262">
        <f t="shared" si="6"/>
        <v>0</v>
      </c>
    </row>
    <row r="99" spans="2:44" s="2" customFormat="1" x14ac:dyDescent="0.3">
      <c r="B99" s="20" t="s">
        <v>255</v>
      </c>
      <c r="C99" s="22" t="s">
        <v>256</v>
      </c>
      <c r="D99" s="42" t="s">
        <v>9</v>
      </c>
      <c r="E99" s="23">
        <v>10</v>
      </c>
      <c r="F99" s="21"/>
      <c r="G99" s="23">
        <f>F99*E99</f>
        <v>0</v>
      </c>
      <c r="AQ99" s="114">
        <v>0.7</v>
      </c>
      <c r="AR99" s="262">
        <f t="shared" si="6"/>
        <v>7</v>
      </c>
    </row>
    <row r="100" spans="2:44" s="2" customFormat="1" x14ac:dyDescent="0.3">
      <c r="B100" s="20" t="s">
        <v>257</v>
      </c>
      <c r="C100" s="22" t="s">
        <v>258</v>
      </c>
      <c r="D100" s="42" t="s">
        <v>9</v>
      </c>
      <c r="E100" s="23">
        <v>10</v>
      </c>
      <c r="F100" s="21"/>
      <c r="G100" s="23">
        <f>F100*E100</f>
        <v>0</v>
      </c>
      <c r="AQ100" s="114">
        <v>0.7</v>
      </c>
      <c r="AR100" s="262">
        <f t="shared" si="6"/>
        <v>7</v>
      </c>
    </row>
    <row r="101" spans="2:44" s="2" customFormat="1" x14ac:dyDescent="0.3">
      <c r="B101" s="20" t="s">
        <v>259</v>
      </c>
      <c r="C101" s="22" t="s">
        <v>260</v>
      </c>
      <c r="D101" s="42" t="s">
        <v>9</v>
      </c>
      <c r="E101" s="23">
        <v>4</v>
      </c>
      <c r="F101" s="21"/>
      <c r="G101" s="23">
        <f>F101*E101</f>
        <v>0</v>
      </c>
      <c r="AQ101" s="114">
        <v>0.7</v>
      </c>
      <c r="AR101" s="262">
        <f t="shared" si="6"/>
        <v>2.8</v>
      </c>
    </row>
    <row r="102" spans="2:44" s="2" customFormat="1" ht="27.6" x14ac:dyDescent="0.3">
      <c r="B102" s="20" t="s">
        <v>261</v>
      </c>
      <c r="C102" s="54" t="s">
        <v>262</v>
      </c>
      <c r="D102" s="42" t="s">
        <v>9</v>
      </c>
      <c r="E102" s="23">
        <v>2</v>
      </c>
      <c r="F102" s="21"/>
      <c r="G102" s="23">
        <f>F102*E102</f>
        <v>0</v>
      </c>
      <c r="AQ102" s="114">
        <v>0.7</v>
      </c>
      <c r="AR102" s="262">
        <f t="shared" si="6"/>
        <v>1.4</v>
      </c>
    </row>
    <row r="103" spans="2:44" s="2" customFormat="1" x14ac:dyDescent="0.3">
      <c r="B103" s="20"/>
      <c r="C103" s="54"/>
      <c r="D103" s="42"/>
      <c r="E103" s="23"/>
      <c r="F103" s="21"/>
      <c r="G103" s="23"/>
      <c r="AQ103" s="114">
        <v>0.7</v>
      </c>
      <c r="AR103" s="262">
        <f t="shared" si="6"/>
        <v>0</v>
      </c>
    </row>
    <row r="104" spans="2:44" s="2" customFormat="1" x14ac:dyDescent="0.3">
      <c r="B104" s="20"/>
      <c r="C104" s="55" t="s">
        <v>263</v>
      </c>
      <c r="D104" s="42"/>
      <c r="E104" s="23"/>
      <c r="F104" s="21"/>
      <c r="G104" s="23"/>
      <c r="AQ104" s="114">
        <v>0.7</v>
      </c>
      <c r="AR104" s="262">
        <f t="shared" si="6"/>
        <v>0</v>
      </c>
    </row>
    <row r="105" spans="2:44" s="2" customFormat="1" x14ac:dyDescent="0.3">
      <c r="B105" s="20"/>
      <c r="C105" s="55" t="s">
        <v>264</v>
      </c>
      <c r="D105" s="42"/>
      <c r="E105" s="23"/>
      <c r="F105" s="21"/>
      <c r="G105" s="23"/>
      <c r="AQ105" s="114">
        <v>0.7</v>
      </c>
      <c r="AR105" s="262">
        <f t="shared" si="6"/>
        <v>0</v>
      </c>
    </row>
    <row r="106" spans="2:44" s="2" customFormat="1" ht="41.4" x14ac:dyDescent="0.3">
      <c r="B106" s="20" t="s">
        <v>265</v>
      </c>
      <c r="C106" s="54" t="s">
        <v>266</v>
      </c>
      <c r="D106" s="42" t="s">
        <v>9</v>
      </c>
      <c r="E106" s="23">
        <v>4</v>
      </c>
      <c r="F106" s="21"/>
      <c r="G106" s="23">
        <f t="shared" ref="G106:G111" si="7">F106*E106</f>
        <v>0</v>
      </c>
      <c r="AQ106" s="114">
        <v>0.7</v>
      </c>
      <c r="AR106" s="262">
        <f t="shared" si="6"/>
        <v>2.8</v>
      </c>
    </row>
    <row r="107" spans="2:44" s="2" customFormat="1" ht="41.4" x14ac:dyDescent="0.3">
      <c r="B107" s="20" t="s">
        <v>267</v>
      </c>
      <c r="C107" s="54" t="s">
        <v>268</v>
      </c>
      <c r="D107" s="42" t="s">
        <v>9</v>
      </c>
      <c r="E107" s="23">
        <v>5</v>
      </c>
      <c r="F107" s="21"/>
      <c r="G107" s="23">
        <f t="shared" si="7"/>
        <v>0</v>
      </c>
      <c r="AQ107" s="114">
        <v>0.7</v>
      </c>
      <c r="AR107" s="262">
        <f t="shared" si="6"/>
        <v>3.5</v>
      </c>
    </row>
    <row r="108" spans="2:44" s="2" customFormat="1" x14ac:dyDescent="0.3">
      <c r="B108" s="20"/>
      <c r="C108" s="54"/>
      <c r="D108" s="42"/>
      <c r="E108" s="23"/>
      <c r="F108" s="21"/>
      <c r="G108" s="23">
        <f t="shared" si="7"/>
        <v>0</v>
      </c>
      <c r="AQ108" s="114">
        <v>0.7</v>
      </c>
      <c r="AR108" s="262">
        <f t="shared" si="6"/>
        <v>0</v>
      </c>
    </row>
    <row r="109" spans="2:44" s="2" customFormat="1" x14ac:dyDescent="0.3">
      <c r="B109" s="20"/>
      <c r="C109" s="20"/>
      <c r="D109" s="42"/>
      <c r="E109" s="23"/>
      <c r="F109" s="21"/>
      <c r="G109" s="23">
        <f t="shared" si="7"/>
        <v>0</v>
      </c>
      <c r="AQ109" s="114">
        <v>0.7</v>
      </c>
      <c r="AR109" s="262">
        <f t="shared" si="6"/>
        <v>0</v>
      </c>
    </row>
    <row r="110" spans="2:44" s="2" customFormat="1" x14ac:dyDescent="0.3">
      <c r="B110" s="20"/>
      <c r="C110" s="20" t="s">
        <v>269</v>
      </c>
      <c r="D110" s="42"/>
      <c r="E110" s="23"/>
      <c r="F110" s="21"/>
      <c r="G110" s="23">
        <f t="shared" si="7"/>
        <v>0</v>
      </c>
      <c r="AQ110" s="114">
        <v>0.7</v>
      </c>
      <c r="AR110" s="262">
        <f t="shared" si="6"/>
        <v>0</v>
      </c>
    </row>
    <row r="111" spans="2:44" s="2" customFormat="1" ht="82.8" x14ac:dyDescent="0.3">
      <c r="B111" s="20" t="s">
        <v>270</v>
      </c>
      <c r="C111" s="54" t="s">
        <v>271</v>
      </c>
      <c r="D111" s="42" t="s">
        <v>3</v>
      </c>
      <c r="E111" s="23">
        <v>1</v>
      </c>
      <c r="F111" s="21"/>
      <c r="G111" s="23">
        <f t="shared" si="7"/>
        <v>0</v>
      </c>
      <c r="AQ111" s="114">
        <v>0.7</v>
      </c>
      <c r="AR111" s="262">
        <f t="shared" si="6"/>
        <v>0.7</v>
      </c>
    </row>
    <row r="112" spans="2:44" s="2" customFormat="1" x14ac:dyDescent="0.3">
      <c r="B112" s="20"/>
      <c r="C112" s="20"/>
      <c r="D112" s="42"/>
      <c r="E112" s="23"/>
      <c r="F112" s="21"/>
      <c r="G112" s="43">
        <f>SUM(G56:G103)</f>
        <v>0</v>
      </c>
      <c r="AQ112" s="114">
        <v>0.7</v>
      </c>
      <c r="AR112" s="262">
        <f t="shared" si="6"/>
        <v>0</v>
      </c>
    </row>
    <row r="113" spans="1:70" s="2" customFormat="1" x14ac:dyDescent="0.3">
      <c r="B113" s="20"/>
      <c r="C113" s="20" t="s">
        <v>273</v>
      </c>
      <c r="D113" s="42"/>
      <c r="E113" s="23"/>
      <c r="F113" s="21"/>
      <c r="G113" s="43"/>
      <c r="AQ113" s="114">
        <v>0.7</v>
      </c>
      <c r="AR113" s="262">
        <f t="shared" si="6"/>
        <v>0</v>
      </c>
    </row>
    <row r="114" spans="1:70" s="2" customFormat="1" ht="69" x14ac:dyDescent="0.3">
      <c r="B114" s="20" t="s">
        <v>274</v>
      </c>
      <c r="C114" s="54" t="s">
        <v>275</v>
      </c>
      <c r="D114" s="42" t="s">
        <v>3</v>
      </c>
      <c r="E114" s="23">
        <v>1</v>
      </c>
      <c r="F114" s="21"/>
      <c r="G114" s="43">
        <f>E114*F114</f>
        <v>0</v>
      </c>
      <c r="AQ114" s="114">
        <v>0.7</v>
      </c>
      <c r="AR114" s="262">
        <f t="shared" si="6"/>
        <v>0.7</v>
      </c>
    </row>
    <row r="115" spans="1:70" s="2" customFormat="1" x14ac:dyDescent="0.3">
      <c r="B115" s="19"/>
      <c r="C115" s="19"/>
      <c r="D115" s="45"/>
      <c r="E115" s="29"/>
      <c r="F115" s="29"/>
      <c r="G115" s="49"/>
      <c r="AQ115" s="114">
        <v>0.7</v>
      </c>
      <c r="AR115" s="262">
        <f t="shared" si="6"/>
        <v>0</v>
      </c>
    </row>
    <row r="116" spans="1:70" s="2" customFormat="1" ht="27.6" x14ac:dyDescent="0.3">
      <c r="B116" s="19"/>
      <c r="C116" s="19" t="s">
        <v>276</v>
      </c>
      <c r="D116" s="46"/>
      <c r="E116" s="29"/>
      <c r="F116" s="29"/>
      <c r="G116" s="29">
        <f>SUM(G53:G114)</f>
        <v>0</v>
      </c>
      <c r="AQ116" s="114">
        <v>0.7</v>
      </c>
      <c r="AR116" s="262">
        <f t="shared" si="6"/>
        <v>0</v>
      </c>
    </row>
    <row r="117" spans="1:70" x14ac:dyDescent="0.3">
      <c r="B117" s="27"/>
      <c r="C117" s="27"/>
      <c r="D117" s="27"/>
      <c r="E117" s="28"/>
      <c r="F117" s="28"/>
      <c r="G117" s="28"/>
      <c r="Q117" s="115"/>
      <c r="AQ117" s="114">
        <v>0.7</v>
      </c>
      <c r="AR117" s="262">
        <f t="shared" si="6"/>
        <v>0</v>
      </c>
    </row>
    <row r="118" spans="1:70" s="8" customFormat="1" x14ac:dyDescent="0.3">
      <c r="A118" s="115"/>
      <c r="B118" s="30">
        <v>8</v>
      </c>
      <c r="C118" s="25" t="s">
        <v>279</v>
      </c>
      <c r="D118" s="30"/>
      <c r="E118" s="26"/>
      <c r="F118" s="26"/>
      <c r="G118" s="26"/>
      <c r="H118" s="115"/>
      <c r="I118" s="115"/>
      <c r="J118" s="115"/>
      <c r="K118" s="115"/>
      <c r="L118" s="115"/>
      <c r="M118" s="115"/>
      <c r="N118" s="115"/>
      <c r="O118" s="115"/>
      <c r="P118" s="115"/>
      <c r="Q118" s="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15"/>
      <c r="AM118" s="115"/>
      <c r="AN118" s="115"/>
      <c r="AO118" s="115"/>
      <c r="AP118" s="115"/>
      <c r="AQ118" s="114">
        <v>0.7</v>
      </c>
      <c r="AR118" s="262">
        <f t="shared" si="6"/>
        <v>0</v>
      </c>
      <c r="AS118" s="115"/>
      <c r="AT118" s="115"/>
      <c r="AU118" s="115"/>
      <c r="AV118" s="115"/>
      <c r="AW118" s="115"/>
      <c r="AX118" s="115"/>
      <c r="AY118" s="115"/>
      <c r="AZ118" s="115"/>
      <c r="BA118" s="115"/>
      <c r="BB118" s="115"/>
      <c r="BC118" s="115"/>
      <c r="BD118" s="115"/>
      <c r="BE118" s="115"/>
      <c r="BF118" s="115"/>
      <c r="BG118" s="115"/>
      <c r="BH118" s="115"/>
      <c r="BI118" s="115"/>
      <c r="BJ118" s="115"/>
      <c r="BK118" s="115"/>
      <c r="BL118" s="115"/>
      <c r="BM118" s="115"/>
      <c r="BN118" s="115"/>
      <c r="BO118" s="115"/>
      <c r="BP118" s="115"/>
      <c r="BQ118" s="115"/>
      <c r="BR118" s="115"/>
    </row>
    <row r="119" spans="1:70" x14ac:dyDescent="0.3">
      <c r="B119" s="22" t="s">
        <v>18</v>
      </c>
      <c r="C119" s="22" t="s">
        <v>151</v>
      </c>
      <c r="D119" s="42" t="s">
        <v>48</v>
      </c>
      <c r="E119" s="23">
        <v>13</v>
      </c>
      <c r="F119" s="23"/>
      <c r="G119" s="23">
        <f>E119*F119</f>
        <v>0</v>
      </c>
      <c r="AQ119" s="114">
        <v>0.7</v>
      </c>
      <c r="AR119" s="262">
        <f t="shared" si="6"/>
        <v>9.1</v>
      </c>
    </row>
    <row r="120" spans="1:70" x14ac:dyDescent="0.3">
      <c r="B120" s="22" t="s">
        <v>21</v>
      </c>
      <c r="C120" s="22" t="s">
        <v>280</v>
      </c>
      <c r="D120" s="42" t="s">
        <v>58</v>
      </c>
      <c r="E120" s="23">
        <v>46</v>
      </c>
      <c r="F120" s="23"/>
      <c r="G120" s="23">
        <f t="shared" ref="G120:G131" si="8">E120*F120</f>
        <v>0</v>
      </c>
      <c r="AQ120" s="114">
        <v>0.7</v>
      </c>
      <c r="AR120" s="262">
        <f t="shared" si="6"/>
        <v>32.199999999999996</v>
      </c>
    </row>
    <row r="121" spans="1:70" x14ac:dyDescent="0.3">
      <c r="B121" s="22" t="s">
        <v>23</v>
      </c>
      <c r="C121" s="22" t="s">
        <v>281</v>
      </c>
      <c r="D121" s="42" t="s">
        <v>58</v>
      </c>
      <c r="E121" s="23">
        <v>140</v>
      </c>
      <c r="F121" s="23"/>
      <c r="G121" s="23">
        <f t="shared" si="8"/>
        <v>0</v>
      </c>
      <c r="AQ121" s="114">
        <v>0.7</v>
      </c>
      <c r="AR121" s="262">
        <f t="shared" si="6"/>
        <v>98</v>
      </c>
    </row>
    <row r="122" spans="1:70" ht="27.6" x14ac:dyDescent="0.3">
      <c r="B122" s="22" t="s">
        <v>25</v>
      </c>
      <c r="C122" s="22" t="s">
        <v>282</v>
      </c>
      <c r="D122" s="42" t="s">
        <v>58</v>
      </c>
      <c r="E122" s="23">
        <v>28</v>
      </c>
      <c r="F122" s="23"/>
      <c r="G122" s="23">
        <f t="shared" si="8"/>
        <v>0</v>
      </c>
      <c r="AQ122" s="114">
        <v>0.7</v>
      </c>
      <c r="AR122" s="262">
        <f t="shared" si="6"/>
        <v>19.599999999999998</v>
      </c>
    </row>
    <row r="123" spans="1:70" ht="27.6" x14ac:dyDescent="0.3">
      <c r="B123" s="22" t="s">
        <v>27</v>
      </c>
      <c r="C123" s="54" t="s">
        <v>283</v>
      </c>
      <c r="D123" s="42" t="s">
        <v>48</v>
      </c>
      <c r="E123" s="23">
        <v>1</v>
      </c>
      <c r="F123" s="23"/>
      <c r="G123" s="23">
        <f t="shared" si="8"/>
        <v>0</v>
      </c>
      <c r="AQ123" s="114">
        <v>0.7</v>
      </c>
      <c r="AR123" s="262">
        <f t="shared" si="6"/>
        <v>0.7</v>
      </c>
    </row>
    <row r="124" spans="1:70" ht="27.6" x14ac:dyDescent="0.3">
      <c r="B124" s="22" t="s">
        <v>30</v>
      </c>
      <c r="C124" s="54" t="s">
        <v>284</v>
      </c>
      <c r="D124" s="42" t="s">
        <v>64</v>
      </c>
      <c r="E124" s="23">
        <v>0.44</v>
      </c>
      <c r="F124" s="23"/>
      <c r="G124" s="23">
        <f t="shared" si="8"/>
        <v>0</v>
      </c>
      <c r="AQ124" s="114">
        <v>0.7</v>
      </c>
      <c r="AR124" s="262">
        <f t="shared" si="6"/>
        <v>0.308</v>
      </c>
    </row>
    <row r="125" spans="1:70" ht="27.6" x14ac:dyDescent="0.3">
      <c r="B125" s="22" t="s">
        <v>33</v>
      </c>
      <c r="C125" s="54" t="s">
        <v>285</v>
      </c>
      <c r="D125" s="42" t="s">
        <v>48</v>
      </c>
      <c r="E125" s="23">
        <v>1.29</v>
      </c>
      <c r="F125" s="23"/>
      <c r="G125" s="23">
        <f t="shared" si="8"/>
        <v>0</v>
      </c>
      <c r="AQ125" s="114">
        <v>0.7</v>
      </c>
      <c r="AR125" s="262">
        <f t="shared" si="6"/>
        <v>0.90299999999999991</v>
      </c>
    </row>
    <row r="126" spans="1:70" ht="41.4" x14ac:dyDescent="0.3">
      <c r="B126" s="22" t="s">
        <v>36</v>
      </c>
      <c r="C126" s="22" t="s">
        <v>286</v>
      </c>
      <c r="D126" s="42" t="s">
        <v>48</v>
      </c>
      <c r="E126" s="23">
        <v>3</v>
      </c>
      <c r="F126" s="23"/>
      <c r="G126" s="23">
        <f t="shared" si="8"/>
        <v>0</v>
      </c>
      <c r="AQ126" s="114">
        <v>0.7</v>
      </c>
      <c r="AR126" s="262">
        <f t="shared" si="6"/>
        <v>2.0999999999999996</v>
      </c>
    </row>
    <row r="127" spans="1:70" x14ac:dyDescent="0.3">
      <c r="B127" s="22" t="s">
        <v>39</v>
      </c>
      <c r="C127" s="22" t="s">
        <v>287</v>
      </c>
      <c r="D127" s="42" t="s">
        <v>58</v>
      </c>
      <c r="E127" s="23">
        <v>35</v>
      </c>
      <c r="F127" s="23"/>
      <c r="G127" s="23">
        <f t="shared" si="8"/>
        <v>0</v>
      </c>
      <c r="AQ127" s="114">
        <v>0.7</v>
      </c>
      <c r="AR127" s="262">
        <f t="shared" si="6"/>
        <v>24.5</v>
      </c>
    </row>
    <row r="128" spans="1:70" x14ac:dyDescent="0.3">
      <c r="B128" s="22" t="s">
        <v>62</v>
      </c>
      <c r="C128" s="22" t="s">
        <v>288</v>
      </c>
      <c r="D128" s="22" t="s">
        <v>58</v>
      </c>
      <c r="E128" s="23">
        <v>35</v>
      </c>
      <c r="F128" s="23"/>
      <c r="G128" s="23">
        <f t="shared" si="8"/>
        <v>0</v>
      </c>
      <c r="AQ128" s="114">
        <v>0.7</v>
      </c>
      <c r="AR128" s="262">
        <f t="shared" si="6"/>
        <v>24.5</v>
      </c>
    </row>
    <row r="129" spans="1:70" ht="27.6" x14ac:dyDescent="0.3">
      <c r="B129" s="22" t="s">
        <v>66</v>
      </c>
      <c r="C129" s="22" t="s">
        <v>289</v>
      </c>
      <c r="D129" s="22" t="s">
        <v>9</v>
      </c>
      <c r="E129" s="23">
        <v>1</v>
      </c>
      <c r="F129" s="23"/>
      <c r="G129" s="23">
        <f t="shared" si="8"/>
        <v>0</v>
      </c>
      <c r="AQ129" s="114">
        <v>0.7</v>
      </c>
      <c r="AR129" s="262">
        <f t="shared" si="6"/>
        <v>0.7</v>
      </c>
    </row>
    <row r="130" spans="1:70" x14ac:dyDescent="0.3">
      <c r="B130" s="27" t="s">
        <v>68</v>
      </c>
      <c r="C130" s="27" t="s">
        <v>364</v>
      </c>
      <c r="D130" s="27" t="s">
        <v>9</v>
      </c>
      <c r="E130" s="28">
        <v>1</v>
      </c>
      <c r="F130" s="28"/>
      <c r="G130" s="28">
        <f t="shared" si="8"/>
        <v>0</v>
      </c>
      <c r="Q130" s="2"/>
      <c r="AQ130" s="114">
        <v>0.7</v>
      </c>
      <c r="AR130" s="262">
        <f t="shared" si="6"/>
        <v>0.7</v>
      </c>
    </row>
    <row r="131" spans="1:70" s="2" customFormat="1" x14ac:dyDescent="0.3">
      <c r="B131" s="19" t="s">
        <v>70</v>
      </c>
      <c r="C131" s="19" t="s">
        <v>365</v>
      </c>
      <c r="D131" s="19" t="s">
        <v>9</v>
      </c>
      <c r="E131" s="28">
        <v>1</v>
      </c>
      <c r="F131" s="29"/>
      <c r="G131" s="29">
        <f t="shared" si="8"/>
        <v>0</v>
      </c>
      <c r="AQ131" s="114">
        <v>0.7</v>
      </c>
      <c r="AR131" s="262">
        <f t="shared" si="6"/>
        <v>0.7</v>
      </c>
    </row>
    <row r="132" spans="1:70" s="2" customFormat="1" x14ac:dyDescent="0.3">
      <c r="B132" s="19"/>
      <c r="C132" s="19"/>
      <c r="D132" s="45"/>
      <c r="E132" s="29"/>
      <c r="F132" s="29"/>
      <c r="G132" s="49"/>
      <c r="Q132" s="116"/>
      <c r="AQ132" s="114">
        <v>0.7</v>
      </c>
      <c r="AR132" s="262">
        <f t="shared" si="6"/>
        <v>0</v>
      </c>
    </row>
    <row r="133" spans="1:70" s="9" customFormat="1" x14ac:dyDescent="0.3">
      <c r="A133" s="116"/>
      <c r="B133" s="45"/>
      <c r="C133" s="19" t="s">
        <v>292</v>
      </c>
      <c r="D133" s="45"/>
      <c r="E133" s="45"/>
      <c r="F133" s="256"/>
      <c r="G133" s="256">
        <f>SUM(G119:G132)</f>
        <v>0</v>
      </c>
      <c r="H133" s="116"/>
      <c r="I133" s="116"/>
      <c r="J133" s="116"/>
      <c r="K133" s="116"/>
      <c r="L133" s="116"/>
      <c r="M133" s="116"/>
      <c r="N133" s="116"/>
      <c r="O133" s="116"/>
      <c r="P133" s="116"/>
      <c r="Q133" s="1"/>
      <c r="R133" s="116"/>
      <c r="S133" s="116"/>
      <c r="T133" s="116"/>
      <c r="U133" s="116"/>
      <c r="V133" s="116"/>
      <c r="W133" s="116"/>
      <c r="X133" s="116"/>
      <c r="Y133" s="116"/>
      <c r="Z133" s="116"/>
      <c r="AA133" s="116"/>
      <c r="AB133" s="116"/>
      <c r="AC133" s="116"/>
      <c r="AD133" s="116"/>
      <c r="AE133" s="116"/>
      <c r="AF133" s="116"/>
      <c r="AG133" s="116"/>
      <c r="AH133" s="116"/>
      <c r="AI133" s="116"/>
      <c r="AJ133" s="116"/>
      <c r="AK133" s="116"/>
      <c r="AL133" s="116"/>
      <c r="AM133" s="116"/>
      <c r="AN133" s="116"/>
      <c r="AO133" s="116"/>
      <c r="AP133" s="116"/>
      <c r="AQ133" s="114">
        <v>0.7</v>
      </c>
      <c r="AR133" s="262">
        <f t="shared" si="6"/>
        <v>0</v>
      </c>
      <c r="AS133" s="116"/>
      <c r="AT133" s="116"/>
      <c r="AU133" s="116"/>
      <c r="AV133" s="116"/>
      <c r="AW133" s="116"/>
      <c r="AX133" s="116"/>
      <c r="AY133" s="116"/>
      <c r="AZ133" s="116"/>
      <c r="BA133" s="116"/>
      <c r="BB133" s="116"/>
      <c r="BC133" s="116"/>
      <c r="BD133" s="116"/>
      <c r="BE133" s="116"/>
      <c r="BF133" s="116"/>
      <c r="BG133" s="116"/>
      <c r="BH133" s="116"/>
      <c r="BI133" s="116"/>
      <c r="BJ133" s="116"/>
      <c r="BK133" s="116"/>
      <c r="BL133" s="116"/>
      <c r="BM133" s="116"/>
      <c r="BN133" s="116"/>
      <c r="BO133" s="116"/>
      <c r="BP133" s="116"/>
      <c r="BQ133" s="116"/>
      <c r="BR133" s="116"/>
    </row>
    <row r="134" spans="1:70" s="1" customFormat="1" x14ac:dyDescent="0.3">
      <c r="B134" s="45"/>
      <c r="C134" s="27"/>
      <c r="D134" s="45"/>
      <c r="E134" s="45"/>
      <c r="F134" s="256"/>
      <c r="G134" s="256"/>
      <c r="AQ134" s="114">
        <v>0.7</v>
      </c>
      <c r="AR134" s="262">
        <f t="shared" si="6"/>
        <v>0</v>
      </c>
    </row>
    <row r="135" spans="1:70" s="1" customFormat="1" x14ac:dyDescent="0.3">
      <c r="B135" s="59">
        <v>9</v>
      </c>
      <c r="C135" s="60" t="s">
        <v>293</v>
      </c>
      <c r="D135" s="59"/>
      <c r="E135" s="59"/>
      <c r="F135" s="61"/>
      <c r="G135" s="61"/>
      <c r="AQ135" s="114">
        <v>0.7</v>
      </c>
      <c r="AR135" s="262">
        <f t="shared" si="6"/>
        <v>0</v>
      </c>
    </row>
    <row r="136" spans="1:70" s="1" customFormat="1" x14ac:dyDescent="0.3">
      <c r="B136" s="42"/>
      <c r="C136" s="22"/>
      <c r="D136" s="42"/>
      <c r="E136" s="42"/>
      <c r="F136" s="257"/>
      <c r="G136" s="257"/>
      <c r="AQ136" s="114">
        <v>0.7</v>
      </c>
      <c r="AR136" s="262">
        <f t="shared" si="6"/>
        <v>0</v>
      </c>
    </row>
    <row r="137" spans="1:70" s="1" customFormat="1" x14ac:dyDescent="0.3">
      <c r="B137" s="42" t="s">
        <v>18</v>
      </c>
      <c r="C137" s="22" t="s">
        <v>294</v>
      </c>
      <c r="D137" s="42" t="s">
        <v>48</v>
      </c>
      <c r="E137" s="42">
        <v>2.5</v>
      </c>
      <c r="F137" s="257"/>
      <c r="G137" s="257">
        <f>E137*F137</f>
        <v>0</v>
      </c>
      <c r="AQ137" s="114">
        <v>0.7</v>
      </c>
      <c r="AR137" s="262">
        <f t="shared" si="6"/>
        <v>1.75</v>
      </c>
    </row>
    <row r="138" spans="1:70" s="1" customFormat="1" ht="27.6" x14ac:dyDescent="0.3">
      <c r="B138" s="42" t="s">
        <v>21</v>
      </c>
      <c r="C138" s="22" t="s">
        <v>295</v>
      </c>
      <c r="D138" s="42" t="s">
        <v>48</v>
      </c>
      <c r="E138" s="42">
        <f>(1.5+1.4)*2*0.5*0.7</f>
        <v>2.0299999999999998</v>
      </c>
      <c r="F138" s="257"/>
      <c r="G138" s="257">
        <f>E138*F138</f>
        <v>0</v>
      </c>
      <c r="AQ138" s="114">
        <v>0.7</v>
      </c>
      <c r="AR138" s="262">
        <f t="shared" si="6"/>
        <v>1.4209999999999998</v>
      </c>
    </row>
    <row r="139" spans="1:70" s="1" customFormat="1" ht="27.6" x14ac:dyDescent="0.3">
      <c r="B139" s="42" t="s">
        <v>23</v>
      </c>
      <c r="C139" s="22" t="s">
        <v>296</v>
      </c>
      <c r="D139" s="42" t="s">
        <v>58</v>
      </c>
      <c r="E139" s="42">
        <v>9.1519999999999992</v>
      </c>
      <c r="F139" s="257"/>
      <c r="G139" s="257">
        <f>E139*F139</f>
        <v>0</v>
      </c>
      <c r="AQ139" s="114">
        <v>0.7</v>
      </c>
      <c r="AR139" s="262">
        <f t="shared" si="6"/>
        <v>6.4063999999999988</v>
      </c>
    </row>
    <row r="140" spans="1:70" s="1" customFormat="1" ht="27.6" x14ac:dyDescent="0.3">
      <c r="B140" s="42" t="s">
        <v>25</v>
      </c>
      <c r="C140" s="22" t="s">
        <v>366</v>
      </c>
      <c r="D140" s="42" t="s">
        <v>48</v>
      </c>
      <c r="E140" s="42">
        <v>0.254</v>
      </c>
      <c r="F140" s="257"/>
      <c r="G140" s="257">
        <f t="shared" ref="G140:G146" si="9">E140*F140</f>
        <v>0</v>
      </c>
      <c r="AQ140" s="114">
        <v>0.7</v>
      </c>
      <c r="AR140" s="262">
        <f t="shared" si="6"/>
        <v>0.17779999999999999</v>
      </c>
    </row>
    <row r="141" spans="1:70" s="1" customFormat="1" x14ac:dyDescent="0.3">
      <c r="B141" s="42" t="s">
        <v>27</v>
      </c>
      <c r="C141" s="22" t="s">
        <v>298</v>
      </c>
      <c r="D141" s="42" t="s">
        <v>84</v>
      </c>
      <c r="E141" s="42">
        <v>36.4</v>
      </c>
      <c r="F141" s="257"/>
      <c r="G141" s="257">
        <f t="shared" si="9"/>
        <v>0</v>
      </c>
      <c r="AQ141" s="114">
        <v>0.7</v>
      </c>
      <c r="AR141" s="262">
        <f t="shared" si="6"/>
        <v>25.479999999999997</v>
      </c>
    </row>
    <row r="142" spans="1:70" s="1" customFormat="1" ht="27.6" x14ac:dyDescent="0.3">
      <c r="B142" s="42" t="s">
        <v>30</v>
      </c>
      <c r="C142" s="22" t="s">
        <v>367</v>
      </c>
      <c r="D142" s="42" t="s">
        <v>58</v>
      </c>
      <c r="E142" s="42">
        <v>4.2140000000000004</v>
      </c>
      <c r="F142" s="257"/>
      <c r="G142" s="257">
        <f t="shared" si="9"/>
        <v>0</v>
      </c>
      <c r="AQ142" s="114">
        <v>0.7</v>
      </c>
      <c r="AR142" s="262">
        <f t="shared" si="6"/>
        <v>2.9498000000000002</v>
      </c>
    </row>
    <row r="143" spans="1:70" s="1" customFormat="1" x14ac:dyDescent="0.3">
      <c r="B143" s="42"/>
      <c r="C143" s="22" t="s">
        <v>178</v>
      </c>
      <c r="D143" s="42"/>
      <c r="E143" s="42"/>
      <c r="F143" s="257"/>
      <c r="G143" s="257"/>
      <c r="AQ143" s="114">
        <v>0.7</v>
      </c>
      <c r="AR143" s="262">
        <f t="shared" si="6"/>
        <v>0</v>
      </c>
    </row>
    <row r="144" spans="1:70" s="1" customFormat="1" ht="27.6" x14ac:dyDescent="0.3">
      <c r="B144" s="42" t="s">
        <v>33</v>
      </c>
      <c r="C144" s="22" t="s">
        <v>300</v>
      </c>
      <c r="D144" s="42" t="s">
        <v>58</v>
      </c>
      <c r="E144" s="42">
        <v>19.5</v>
      </c>
      <c r="F144" s="257"/>
      <c r="G144" s="257">
        <f t="shared" si="9"/>
        <v>0</v>
      </c>
      <c r="AQ144" s="114">
        <v>0.7</v>
      </c>
      <c r="AR144" s="262">
        <f t="shared" si="6"/>
        <v>13.649999999999999</v>
      </c>
    </row>
    <row r="145" spans="2:44" s="1" customFormat="1" x14ac:dyDescent="0.3">
      <c r="B145" s="253" t="s">
        <v>36</v>
      </c>
      <c r="C145" s="252" t="s">
        <v>368</v>
      </c>
      <c r="D145" s="253" t="s">
        <v>9</v>
      </c>
      <c r="E145" s="253">
        <v>1</v>
      </c>
      <c r="F145" s="281"/>
      <c r="G145" s="281">
        <f t="shared" si="9"/>
        <v>0</v>
      </c>
      <c r="AQ145" s="114">
        <v>0.7</v>
      </c>
      <c r="AR145" s="262">
        <f t="shared" si="6"/>
        <v>0.7</v>
      </c>
    </row>
    <row r="146" spans="2:44" s="1" customFormat="1" x14ac:dyDescent="0.3">
      <c r="B146" s="233" t="s">
        <v>39</v>
      </c>
      <c r="C146" s="258" t="s">
        <v>370</v>
      </c>
      <c r="D146" s="233" t="s">
        <v>9</v>
      </c>
      <c r="E146" s="233">
        <v>1</v>
      </c>
      <c r="F146" s="279"/>
      <c r="G146" s="280">
        <f t="shared" si="9"/>
        <v>0</v>
      </c>
      <c r="AQ146" s="114">
        <v>0.7</v>
      </c>
      <c r="AR146" s="262">
        <f t="shared" ref="AR146:AR148" si="10">AQ146*E146</f>
        <v>0.7</v>
      </c>
    </row>
    <row r="147" spans="2:44" s="1" customFormat="1" x14ac:dyDescent="0.3">
      <c r="B147" s="45"/>
      <c r="C147" s="27"/>
      <c r="D147" s="45"/>
      <c r="E147" s="45"/>
      <c r="F147" s="256"/>
      <c r="G147" s="256"/>
      <c r="AQ147" s="114">
        <v>0.7</v>
      </c>
      <c r="AR147" s="262">
        <f t="shared" si="10"/>
        <v>0</v>
      </c>
    </row>
    <row r="148" spans="2:44" s="1" customFormat="1" x14ac:dyDescent="0.3">
      <c r="B148" s="45"/>
      <c r="C148" s="27" t="s">
        <v>303</v>
      </c>
      <c r="D148" s="45"/>
      <c r="E148" s="45"/>
      <c r="F148" s="256"/>
      <c r="G148" s="256">
        <f>SUM(G137:G147)</f>
        <v>0</v>
      </c>
      <c r="Q148" s="5"/>
      <c r="AR148" s="262">
        <f t="shared" si="10"/>
        <v>0</v>
      </c>
    </row>
    <row r="149" spans="2:44" s="1" customFormat="1" x14ac:dyDescent="0.3">
      <c r="B149" s="45"/>
      <c r="C149" s="27"/>
      <c r="D149" s="45"/>
      <c r="E149" s="45"/>
      <c r="F149" s="256"/>
      <c r="G149" s="256"/>
      <c r="Q149" s="5"/>
      <c r="AR149" s="262"/>
    </row>
    <row r="150" spans="2:44" s="1" customFormat="1" x14ac:dyDescent="0.3">
      <c r="B150" s="45"/>
      <c r="C150" s="27"/>
      <c r="D150" s="45"/>
      <c r="E150" s="45"/>
      <c r="F150" s="256"/>
      <c r="G150" s="256"/>
      <c r="Q150" s="5"/>
      <c r="AR150" s="262"/>
    </row>
    <row r="151" spans="2:44" ht="15" thickBot="1" x14ac:dyDescent="0.35">
      <c r="B151" s="27"/>
      <c r="C151" s="27"/>
      <c r="D151" s="27"/>
      <c r="E151" s="28"/>
      <c r="F151" s="28"/>
      <c r="G151" s="28"/>
    </row>
    <row r="152" spans="2:44" x14ac:dyDescent="0.3">
      <c r="B152" s="27"/>
      <c r="C152" s="62" t="s">
        <v>324</v>
      </c>
      <c r="D152" s="63"/>
      <c r="E152" s="64"/>
      <c r="F152" s="64"/>
      <c r="G152" s="65"/>
    </row>
    <row r="153" spans="2:44" x14ac:dyDescent="0.3">
      <c r="B153" s="27"/>
      <c r="C153" s="76"/>
      <c r="D153" s="27"/>
      <c r="E153" s="28"/>
      <c r="F153" s="28"/>
      <c r="G153" s="67"/>
    </row>
    <row r="154" spans="2:44" x14ac:dyDescent="0.3">
      <c r="B154" s="27"/>
      <c r="C154" s="76" t="s">
        <v>150</v>
      </c>
      <c r="D154" s="27"/>
      <c r="E154" s="28"/>
      <c r="F154" s="28"/>
      <c r="G154" s="67">
        <f>G14</f>
        <v>0</v>
      </c>
    </row>
    <row r="155" spans="2:44" x14ac:dyDescent="0.3">
      <c r="B155" s="27"/>
      <c r="C155" s="76"/>
      <c r="D155" s="27"/>
      <c r="E155" s="28"/>
      <c r="F155" s="28"/>
      <c r="G155" s="67"/>
    </row>
    <row r="156" spans="2:44" x14ac:dyDescent="0.3">
      <c r="B156" s="27"/>
      <c r="C156" s="76" t="s">
        <v>92</v>
      </c>
      <c r="D156" s="27"/>
      <c r="E156" s="28"/>
      <c r="F156" s="28"/>
      <c r="G156" s="67">
        <f>G21</f>
        <v>0</v>
      </c>
    </row>
    <row r="157" spans="2:44" x14ac:dyDescent="0.3">
      <c r="B157" s="27"/>
      <c r="C157" s="76"/>
      <c r="D157" s="27"/>
      <c r="E157" s="28"/>
      <c r="F157" s="28"/>
      <c r="G157" s="67"/>
    </row>
    <row r="158" spans="2:44" x14ac:dyDescent="0.3">
      <c r="B158" s="27"/>
      <c r="C158" s="76" t="s">
        <v>385</v>
      </c>
      <c r="D158" s="27"/>
      <c r="E158" s="28"/>
      <c r="F158" s="28"/>
      <c r="G158" s="67">
        <f>G26</f>
        <v>0</v>
      </c>
    </row>
    <row r="159" spans="2:44" x14ac:dyDescent="0.3">
      <c r="B159" s="27"/>
      <c r="C159" s="76"/>
      <c r="D159" s="27"/>
      <c r="E159" s="28"/>
      <c r="F159" s="28"/>
      <c r="G159" s="67"/>
    </row>
    <row r="160" spans="2:44" x14ac:dyDescent="0.3">
      <c r="B160" s="27"/>
      <c r="C160" s="76" t="s">
        <v>386</v>
      </c>
      <c r="D160" s="27"/>
      <c r="E160" s="28"/>
      <c r="F160" s="28"/>
      <c r="G160" s="67">
        <f>G34</f>
        <v>0</v>
      </c>
    </row>
    <row r="161" spans="2:47" x14ac:dyDescent="0.3">
      <c r="B161" s="27"/>
      <c r="C161" s="76"/>
      <c r="D161" s="27"/>
      <c r="E161" s="28"/>
      <c r="F161" s="28"/>
      <c r="G161" s="67"/>
    </row>
    <row r="162" spans="2:47" x14ac:dyDescent="0.3">
      <c r="B162" s="27"/>
      <c r="C162" s="76" t="s">
        <v>387</v>
      </c>
      <c r="D162" s="27"/>
      <c r="E162" s="28"/>
      <c r="F162" s="28"/>
      <c r="G162" s="67">
        <f>G40</f>
        <v>0</v>
      </c>
    </row>
    <row r="163" spans="2:47" x14ac:dyDescent="0.3">
      <c r="B163" s="27"/>
      <c r="C163" s="76"/>
      <c r="D163" s="27"/>
      <c r="E163" s="28"/>
      <c r="F163" s="28"/>
      <c r="G163" s="67"/>
    </row>
    <row r="164" spans="2:47" x14ac:dyDescent="0.3">
      <c r="B164" s="27"/>
      <c r="C164" s="76" t="s">
        <v>178</v>
      </c>
      <c r="D164" s="27"/>
      <c r="E164" s="28"/>
      <c r="F164" s="28"/>
      <c r="G164" s="67">
        <f>G49</f>
        <v>0</v>
      </c>
    </row>
    <row r="165" spans="2:47" x14ac:dyDescent="0.3">
      <c r="B165" s="27"/>
      <c r="C165" s="68"/>
      <c r="D165" s="69"/>
      <c r="E165" s="70"/>
      <c r="F165" s="70"/>
      <c r="G165" s="71"/>
    </row>
    <row r="166" spans="2:47" x14ac:dyDescent="0.3">
      <c r="B166" s="27"/>
      <c r="C166" s="76" t="s">
        <v>185</v>
      </c>
      <c r="D166" s="69"/>
      <c r="E166" s="70"/>
      <c r="F166" s="70"/>
      <c r="G166" s="67">
        <f>G116</f>
        <v>0</v>
      </c>
    </row>
    <row r="167" spans="2:47" x14ac:dyDescent="0.3">
      <c r="B167" s="27"/>
      <c r="C167" s="68"/>
      <c r="D167" s="69"/>
      <c r="E167" s="70"/>
      <c r="F167" s="70"/>
      <c r="G167" s="67"/>
    </row>
    <row r="168" spans="2:47" x14ac:dyDescent="0.3">
      <c r="B168" s="27"/>
      <c r="C168" s="76" t="s">
        <v>388</v>
      </c>
      <c r="D168" s="69"/>
      <c r="E168" s="70"/>
      <c r="F168" s="70"/>
      <c r="G168" s="67">
        <f>G133</f>
        <v>0</v>
      </c>
    </row>
    <row r="169" spans="2:47" x14ac:dyDescent="0.3">
      <c r="B169" s="27"/>
      <c r="C169" s="76"/>
      <c r="D169" s="69"/>
      <c r="E169" s="70"/>
      <c r="F169" s="70"/>
      <c r="G169" s="67"/>
    </row>
    <row r="170" spans="2:47" x14ac:dyDescent="0.3">
      <c r="B170" s="27"/>
      <c r="C170" s="76" t="s">
        <v>389</v>
      </c>
      <c r="D170" s="69"/>
      <c r="E170" s="70"/>
      <c r="F170" s="70"/>
      <c r="G170" s="67">
        <f>G148</f>
        <v>0</v>
      </c>
    </row>
    <row r="171" spans="2:47" x14ac:dyDescent="0.3">
      <c r="B171" s="27"/>
      <c r="C171" s="76"/>
      <c r="D171" s="69"/>
      <c r="E171" s="70"/>
      <c r="F171" s="70"/>
      <c r="G171" s="67"/>
    </row>
    <row r="172" spans="2:47" x14ac:dyDescent="0.3">
      <c r="B172" s="27"/>
      <c r="C172" s="76" t="s">
        <v>325</v>
      </c>
      <c r="D172" s="69"/>
      <c r="E172" s="70"/>
      <c r="F172" s="70"/>
      <c r="G172" s="77">
        <f>SUM(G154:G171)</f>
        <v>0</v>
      </c>
    </row>
    <row r="173" spans="2:47" x14ac:dyDescent="0.3">
      <c r="B173" s="27"/>
      <c r="C173" s="76"/>
      <c r="D173" s="69"/>
      <c r="E173" s="70"/>
      <c r="F173" s="70"/>
      <c r="G173" s="67"/>
    </row>
    <row r="174" spans="2:47" x14ac:dyDescent="0.3">
      <c r="B174" s="27"/>
      <c r="C174" s="76" t="s">
        <v>326</v>
      </c>
      <c r="D174" s="69"/>
      <c r="E174" s="70"/>
      <c r="F174" s="70"/>
      <c r="G174" s="67">
        <f>0.1*G172</f>
        <v>0</v>
      </c>
    </row>
    <row r="175" spans="2:47" x14ac:dyDescent="0.3">
      <c r="B175" s="27"/>
      <c r="C175" s="76"/>
      <c r="D175" s="69"/>
      <c r="E175" s="70"/>
      <c r="F175" s="70"/>
      <c r="G175" s="67"/>
    </row>
    <row r="176" spans="2:47" x14ac:dyDescent="0.3">
      <c r="B176" s="27"/>
      <c r="C176" s="76" t="s">
        <v>327</v>
      </c>
      <c r="D176" s="69"/>
      <c r="E176" s="70"/>
      <c r="F176" s="70"/>
      <c r="G176" s="67">
        <f>0.18*G172</f>
        <v>0</v>
      </c>
      <c r="AS176" s="5" t="s">
        <v>390</v>
      </c>
      <c r="AU176" s="264">
        <f>14*6.5</f>
        <v>91</v>
      </c>
    </row>
    <row r="177" spans="2:47" x14ac:dyDescent="0.3">
      <c r="B177" s="27"/>
      <c r="C177" s="76"/>
      <c r="D177" s="27"/>
      <c r="E177" s="28"/>
      <c r="F177" s="28"/>
      <c r="G177" s="67"/>
      <c r="Q177" s="2"/>
      <c r="AS177" s="5" t="s">
        <v>391</v>
      </c>
      <c r="AU177" s="264">
        <f>10.5*6.7</f>
        <v>70.350000000000009</v>
      </c>
    </row>
    <row r="178" spans="2:47" s="2" customFormat="1" ht="15" thickBot="1" x14ac:dyDescent="0.35">
      <c r="B178" s="19"/>
      <c r="C178" s="72" t="s">
        <v>392</v>
      </c>
      <c r="D178" s="73"/>
      <c r="E178" s="74"/>
      <c r="F178" s="74"/>
      <c r="G178" s="75">
        <f>SUM(G172:G177)</f>
        <v>0</v>
      </c>
      <c r="Q178" s="5"/>
      <c r="AR178" s="260"/>
      <c r="AS178" s="5" t="s">
        <v>393</v>
      </c>
      <c r="AT178" s="5"/>
      <c r="AU178" s="264">
        <f>AU176-AU177</f>
        <v>20.649999999999991</v>
      </c>
    </row>
    <row r="179" spans="2:47" x14ac:dyDescent="0.3">
      <c r="B179" s="27"/>
      <c r="C179" s="27"/>
      <c r="D179" s="27"/>
      <c r="E179" s="28"/>
      <c r="F179" s="28"/>
      <c r="G179" s="28"/>
      <c r="Q179" s="2"/>
      <c r="AS179" s="5" t="s">
        <v>394</v>
      </c>
      <c r="AU179" s="264">
        <f>AU178/AU177</f>
        <v>0.29353233830845754</v>
      </c>
    </row>
    <row r="180" spans="2:47" x14ac:dyDescent="0.3">
      <c r="B180" s="27"/>
      <c r="C180" s="27"/>
      <c r="D180" s="27"/>
      <c r="E180" s="28"/>
      <c r="F180" s="28"/>
      <c r="G180" s="28"/>
    </row>
    <row r="181" spans="2:47" x14ac:dyDescent="0.3">
      <c r="B181" s="27"/>
      <c r="C181" s="27"/>
      <c r="D181" s="27"/>
      <c r="E181" s="286"/>
      <c r="F181" s="286"/>
      <c r="G181" s="286"/>
    </row>
    <row r="182" spans="2:47" x14ac:dyDescent="0.3">
      <c r="B182" s="27"/>
      <c r="C182" s="27"/>
      <c r="D182" s="27"/>
      <c r="E182" s="286"/>
      <c r="F182" s="286"/>
      <c r="G182" s="286"/>
    </row>
    <row r="183" spans="2:47" x14ac:dyDescent="0.3">
      <c r="B183" s="27"/>
      <c r="C183" s="27"/>
      <c r="D183" s="27"/>
      <c r="E183" s="28"/>
      <c r="F183" s="28"/>
      <c r="G183" s="28"/>
    </row>
    <row r="184" spans="2:47" x14ac:dyDescent="0.3">
      <c r="B184" s="27"/>
      <c r="C184" s="27"/>
      <c r="D184" s="27"/>
      <c r="E184" s="286"/>
      <c r="F184" s="286"/>
      <c r="G184" s="28"/>
    </row>
    <row r="185" spans="2:47" x14ac:dyDescent="0.3">
      <c r="B185" s="27"/>
      <c r="C185" s="27"/>
      <c r="D185" s="27"/>
      <c r="E185" s="28"/>
      <c r="F185" s="28"/>
      <c r="G185" s="28"/>
    </row>
    <row r="186" spans="2:47" x14ac:dyDescent="0.3">
      <c r="B186" s="27"/>
      <c r="C186" s="27"/>
      <c r="D186" s="27"/>
      <c r="E186" s="286"/>
      <c r="F186" s="286"/>
      <c r="G186" s="286"/>
    </row>
    <row r="187" spans="2:47" x14ac:dyDescent="0.3">
      <c r="B187" s="27"/>
      <c r="C187" s="27"/>
      <c r="D187" s="27"/>
      <c r="E187" s="286"/>
      <c r="F187" s="286"/>
      <c r="G187" s="286"/>
    </row>
    <row r="188" spans="2:47" x14ac:dyDescent="0.3">
      <c r="B188" s="27"/>
      <c r="C188" s="27"/>
      <c r="D188" s="27"/>
      <c r="E188" s="28"/>
      <c r="F188" s="28"/>
      <c r="G188" s="28"/>
    </row>
    <row r="189" spans="2:47" x14ac:dyDescent="0.3">
      <c r="B189" s="27"/>
      <c r="C189" s="27"/>
      <c r="D189" s="27"/>
      <c r="E189" s="286"/>
      <c r="F189" s="286"/>
      <c r="G189" s="28"/>
    </row>
    <row r="190" spans="2:47" x14ac:dyDescent="0.3">
      <c r="B190" s="27"/>
      <c r="C190" s="27"/>
      <c r="D190" s="27"/>
      <c r="E190" s="28"/>
      <c r="F190" s="28"/>
      <c r="G190" s="28"/>
    </row>
    <row r="191" spans="2:47" x14ac:dyDescent="0.3">
      <c r="B191" s="27"/>
      <c r="C191" s="27"/>
      <c r="D191" s="27"/>
      <c r="E191" s="28"/>
      <c r="F191" s="28"/>
      <c r="G191" s="28"/>
    </row>
    <row r="192" spans="2:47" x14ac:dyDescent="0.3">
      <c r="B192" s="27"/>
      <c r="C192" s="27"/>
      <c r="D192" s="27"/>
      <c r="E192" s="28"/>
      <c r="F192" s="28"/>
      <c r="G192" s="28"/>
    </row>
    <row r="193" spans="2:7" x14ac:dyDescent="0.3">
      <c r="B193" s="27"/>
      <c r="C193" s="27"/>
      <c r="D193" s="27"/>
      <c r="E193" s="28"/>
      <c r="F193" s="28"/>
      <c r="G193" s="28"/>
    </row>
    <row r="194" spans="2:7" x14ac:dyDescent="0.3">
      <c r="B194" s="27"/>
      <c r="C194" s="27"/>
      <c r="D194" s="27"/>
      <c r="E194" s="28"/>
      <c r="F194" s="28"/>
      <c r="G194" s="28"/>
    </row>
  </sheetData>
  <mergeCells count="7">
    <mergeCell ref="E189:F189"/>
    <mergeCell ref="C2:G2"/>
    <mergeCell ref="E181:G181"/>
    <mergeCell ref="E182:G182"/>
    <mergeCell ref="E184:F184"/>
    <mergeCell ref="E186:G186"/>
    <mergeCell ref="E187:G187"/>
  </mergeCells>
  <pageMargins left="0.7" right="0.7" top="0.75" bottom="0.75" header="0.3" footer="0.3"/>
  <pageSetup paperSize="9" scale="89" fitToHeight="0" orientation="portrait" r:id="rId1"/>
  <rowBreaks count="1" manualBreakCount="1">
    <brk id="126" min="1" max="6"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nabel_document" ma:contentTypeID="0x010100A054E23CC720224AB55CD5109E0645C000F061941BEAAC6C45A21F01DCE15B4E0E" ma:contentTypeVersion="28" ma:contentTypeDescription="Create a new document." ma:contentTypeScope="" ma:versionID="b50e968cd4c0c2589bb23eaa11fc2e84">
  <xsd:schema xmlns:xsd="http://www.w3.org/2001/XMLSchema" xmlns:xs="http://www.w3.org/2001/XMLSchema" xmlns:p="http://schemas.microsoft.com/office/2006/metadata/properties" xmlns:ns1="http://schemas.microsoft.com/sharepoint/v3" xmlns:ns2="508ba6eb-9e09-4fd5-92f2-2d9921329f2d" xmlns:ns3="14a9c00f-d9e3-4eb9-aad3-f69239d17d9c" xmlns:ns4="3022d1cc-9911-4d86-8921-f1af51355b6a" xmlns:ns5="7d240279-6309-4474-8991-5f7f8ebee48e" targetNamespace="http://schemas.microsoft.com/office/2006/metadata/properties" ma:root="true" ma:fieldsID="2e786ee62614617aa699984567855d65" ns1:_="" ns2:_="" ns3:_="" ns4:_="" ns5:_="">
    <xsd:import namespace="http://schemas.microsoft.com/sharepoint/v3"/>
    <xsd:import namespace="508ba6eb-9e09-4fd5-92f2-2d9921329f2d"/>
    <xsd:import namespace="14a9c00f-d9e3-4eb9-aad3-f69239d17d9c"/>
    <xsd:import namespace="3022d1cc-9911-4d86-8921-f1af51355b6a"/>
    <xsd:import namespace="7d240279-6309-4474-8991-5f7f8ebee48e"/>
    <xsd:element name="properties">
      <xsd:complexType>
        <xsd:sequence>
          <xsd:element name="documentManagement">
            <xsd:complexType>
              <xsd:all>
                <xsd:element ref="ns2:_dlc_DocId" minOccurs="0"/>
                <xsd:element ref="ns2:_dlc_DocIdUrl" minOccurs="0"/>
                <xsd:element ref="ns2:_dlc_DocIdPersistId" minOccurs="0"/>
                <xsd:element ref="ns3:o99d250c03344da181939f0145dbc023" minOccurs="0"/>
                <xsd:element ref="ns4:TaxCatchAll" minOccurs="0"/>
                <xsd:element ref="ns4:TaxCatchAllLabel" minOccurs="0"/>
                <xsd:element ref="ns3:kecc0e8a0a3349c79c5d1d6e51bea7c3" minOccurs="0"/>
                <xsd:element ref="ns3:j50cb40f2a0941d2947e6bcbd5d19dce" minOccurs="0"/>
                <xsd:element ref="ns3:jcd7455606374210a964e5d7a999097a" minOccurs="0"/>
                <xsd:element ref="ns5:MediaServiceMetadata" minOccurs="0"/>
                <xsd:element ref="ns5:MediaServiceFastMetadata" minOccurs="0"/>
                <xsd:element ref="ns5:MediaServiceAutoKeyPoints" minOccurs="0"/>
                <xsd:element ref="ns4:SharedWithUsers" minOccurs="0"/>
                <xsd:element ref="ns4:SharedWithDetail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OCR" minOccurs="0"/>
                <xsd:element ref="ns5:MediaServiceLocation" minOccurs="0"/>
                <xsd:element ref="ns5:MediaServiceObjectDetectorVersions" minOccurs="0"/>
                <xsd:element ref="ns1:_ip_UnifiedCompliancePolicyProperties" minOccurs="0"/>
                <xsd:element ref="ns1:_ip_UnifiedCompliancePolicyUIAc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5" nillable="true" ma:displayName="Unified Compliance Policy Properties" ma:hidden="true" ma:internalName="_ip_UnifiedCompliancePolicyProperties">
      <xsd:simpleType>
        <xsd:restriction base="dms:Note"/>
      </xsd:simpleType>
    </xsd:element>
    <xsd:element name="_ip_UnifiedCompliancePolicyUIAction" ma:index="3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1"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5"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7"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9"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240279-6309-4474-8991-5f7f8ebee48e"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DateTaken" ma:index="26" nillable="true" ma:displayName="MediaServiceDateTaken" ma:hidden="true" ma:internalName="MediaServiceDateTake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Location" ma:index="33" nillable="true" ma:displayName="Location" ma:internalName="MediaServiceLocation" ma:readOnly="true">
      <xsd:simpleType>
        <xsd:restriction base="dms:Text"/>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508ba6eb-9e09-4fd5-92f2-2d9921329f2d">TZAENABEL-1803267059-176813</_dlc_DocId>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_dlc_DocIdUrl xmlns="508ba6eb-9e09-4fd5-92f2-2d9921329f2d">
      <Url>https://enabelbe.sharepoint.com/sites/TZA/_layouts/15/DocIdRedir.aspx?ID=TZAENABEL-1803267059-176813</Url>
      <Description>TZAENABEL-1803267059-176813</Description>
    </_dlc_DocIdUrl>
    <j50cb40f2a0941d2947e6bcbd5d19dce xmlns="14a9c00f-d9e3-4eb9-aad3-f69239d17d9c">
      <Terms xmlns="http://schemas.microsoft.com/office/infopath/2007/PartnerControls"/>
    </j50cb40f2a0941d2947e6bcbd5d19dce>
    <SharedWithUsers xmlns="3022d1cc-9911-4d86-8921-f1af51355b6a">
      <UserInfo>
        <DisplayName>MGENI, Alern</DisplayName>
        <AccountId>2167</AccountId>
        <AccountType/>
      </UserInfo>
    </SharedWithUsers>
    <lcf76f155ced4ddcb4097134ff3c332f xmlns="7d240279-6309-4474-8991-5f7f8ebee48e">
      <Terms xmlns="http://schemas.microsoft.com/office/infopath/2007/PartnerControls"/>
    </lcf76f155ced4ddcb4097134ff3c332f>
    <TaxCatchAll xmlns="3022d1cc-9911-4d86-8921-f1af51355b6a">
      <Value>1</Value>
      <Value>3</Value>
    </TaxCatchAll>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4D61C6-0A1D-4480-BB90-304765B9D5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08ba6eb-9e09-4fd5-92f2-2d9921329f2d"/>
    <ds:schemaRef ds:uri="14a9c00f-d9e3-4eb9-aad3-f69239d17d9c"/>
    <ds:schemaRef ds:uri="3022d1cc-9911-4d86-8921-f1af51355b6a"/>
    <ds:schemaRef ds:uri="7d240279-6309-4474-8991-5f7f8ebee4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DFA1EA-4E98-40E1-B66E-23DFE4B97AE2}">
  <ds:schemaRefs>
    <ds:schemaRef ds:uri="http://schemas.microsoft.com/sharepoint/events"/>
  </ds:schemaRefs>
</ds:datastoreItem>
</file>

<file path=customXml/itemProps3.xml><?xml version="1.0" encoding="utf-8"?>
<ds:datastoreItem xmlns:ds="http://schemas.openxmlformats.org/officeDocument/2006/customXml" ds:itemID="{C2B59C15-5674-4EB4-ABA3-A72E19DEC329}">
  <ds:schemaRefs>
    <ds:schemaRef ds:uri="http://schemas.microsoft.com/office/2006/metadata/properties"/>
    <ds:schemaRef ds:uri="http://schemas.microsoft.com/office/infopath/2007/PartnerControls"/>
    <ds:schemaRef ds:uri="508ba6eb-9e09-4fd5-92f2-2d9921329f2d"/>
    <ds:schemaRef ds:uri="14a9c00f-d9e3-4eb9-aad3-f69239d17d9c"/>
    <ds:schemaRef ds:uri="3022d1cc-9911-4d86-8921-f1af51355b6a"/>
    <ds:schemaRef ds:uri="7d240279-6309-4474-8991-5f7f8ebee48e"/>
    <ds:schemaRef ds:uri="http://schemas.microsoft.com/sharepoint/v3"/>
  </ds:schemaRefs>
</ds:datastoreItem>
</file>

<file path=customXml/itemProps4.xml><?xml version="1.0" encoding="utf-8"?>
<ds:datastoreItem xmlns:ds="http://schemas.openxmlformats.org/officeDocument/2006/customXml" ds:itemID="{6D8421E7-73F7-4079-9FC8-50563C72BA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Sheet1</vt:lpstr>
      <vt:lpstr>SUMMARY</vt:lpstr>
      <vt:lpstr>84 Girls Dormitory - Wakulima</vt:lpstr>
      <vt:lpstr> Dormitory - 120 GIRLS-Kidahwe</vt:lpstr>
      <vt:lpstr>9CUB-WASH-Kigoma MC and DC</vt:lpstr>
      <vt:lpstr>WASH FACILITIES- Rubuga sec-</vt:lpstr>
      <vt:lpstr>' Dormitory - 120 GIRLS-Kidahwe'!Print_Area</vt:lpstr>
      <vt:lpstr>'84 Girls Dormitory - Wakulima'!Print_Area</vt:lpstr>
      <vt:lpstr>'9CUB-WASH-Kigoma MC and DC'!Print_Area</vt:lpstr>
      <vt:lpstr>'WASH FACILITIES- Rubuga sec-'!Print_Area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 kabyemela</dc:creator>
  <cp:keywords/>
  <dc:description/>
  <cp:lastModifiedBy>MGENI, Alern</cp:lastModifiedBy>
  <cp:revision/>
  <dcterms:created xsi:type="dcterms:W3CDTF">2015-06-05T18:17:20Z</dcterms:created>
  <dcterms:modified xsi:type="dcterms:W3CDTF">2024-10-24T13:49:01Z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0x010100A054E23CC720224AB55CD5109E0645C000F061941BEAAC6C45A21F01DCE15B4E0E</vt:lpwstr>
  </property>
  <property fmtid="{D5CDD505-2E9C-101B-9397-08002B2CF9AE}" pid="4" name="Document_Language">
    <vt:lpwstr>3;#EN|eb0f068f-7d92-44c4-a2e1-052290512cff</vt:lpwstr>
  </property>
  <property fmtid="{D5CDD505-2E9C-101B-9397-08002B2CF9AE}" pid="5" name="Document_Type">
    <vt:lpwstr/>
  </property>
  <property fmtid="{D5CDD505-2E9C-101B-9397-08002B2CF9AE}" pid="6" name="Country">
    <vt:lpwstr>1;#TZA|dfb3e6fb-85a6-48a3-80f6-c11ba0fe6160</vt:lpwstr>
  </property>
  <property fmtid="{D5CDD505-2E9C-101B-9397-08002B2CF9AE}" pid="7" name="_dlc_DocIdItemGuid">
    <vt:lpwstr>006da0d8-8d2d-4c39-bf0b-4c5871125ac6</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y fmtid="{D5CDD505-2E9C-101B-9397-08002B2CF9AE}" pid="11" name="e2b781e9cad840cd89b90f5a7e989839">
    <vt:lpwstr/>
  </property>
  <property fmtid="{D5CDD505-2E9C-101B-9397-08002B2CF9AE}" pid="12" name="l9d65098618b4a8fbbe87718e7187e6b">
    <vt:lpwstr/>
  </property>
</Properties>
</file>