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C:\Users\amgeni53320\Downloads\Schools Dormitories\"/>
    </mc:Choice>
  </mc:AlternateContent>
  <xr:revisionPtr revIDLastSave="0" documentId="13_ncr:1_{1D00EBF0-2551-4636-9CA5-C29082BF86A7}" xr6:coauthVersionLast="47" xr6:coauthVersionMax="47" xr10:uidLastSave="{00000000-0000-0000-0000-000000000000}"/>
  <bookViews>
    <workbookView xWindow="38010" yWindow="0" windowWidth="19590" windowHeight="20985" firstSheet="3" activeTab="3" xr2:uid="{00000000-000D-0000-FFFF-FFFF00000000}"/>
  </bookViews>
  <sheets>
    <sheet name="Sheet1" sheetId="21" state="hidden" r:id="rId1"/>
    <sheet name="SUMMARY" sheetId="20" r:id="rId2"/>
    <sheet name="84 Girls Dormitoryn -Mwanga sec" sheetId="19" r:id="rId3"/>
    <sheet name="120 Girls dormitory - Ntamya sc" sheetId="22" r:id="rId4"/>
    <sheet name="WASH FACILITIES- for 7 schools" sheetId="17" r:id="rId5"/>
    <sheet name="WASH FACILITIES- Mwanga sec " sheetId="26" r:id="rId6"/>
  </sheets>
  <definedNames>
    <definedName name="_xlnm.Print_Area" localSheetId="3">'120 Girls dormitory - Ntamya sc'!$B$2:$G$405</definedName>
    <definedName name="_xlnm.Print_Area" localSheetId="2">'84 Girls Dormitoryn -Mwanga sec'!$B$2:$G$403</definedName>
    <definedName name="_xlnm.Print_Area" localSheetId="4">'WASH FACILITIES- for 7 schools'!$B$2:$G$207</definedName>
    <definedName name="_xlnm.Print_Area" localSheetId="5">'WASH FACILITIES- Mwanga sec '!$B$2:$G$168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19" l="1"/>
  <c r="AJ10" i="26"/>
  <c r="G10" i="26"/>
  <c r="C194" i="17"/>
  <c r="C192" i="17"/>
  <c r="C190" i="17"/>
  <c r="G183" i="17"/>
  <c r="G182" i="17"/>
  <c r="G181" i="17"/>
  <c r="G178" i="17"/>
  <c r="G177" i="17"/>
  <c r="G176" i="17"/>
  <c r="G175" i="17"/>
  <c r="E174" i="17"/>
  <c r="G174" i="17" s="1"/>
  <c r="G173" i="17"/>
  <c r="G167" i="17"/>
  <c r="G166" i="17"/>
  <c r="G165" i="17"/>
  <c r="G164" i="17"/>
  <c r="G163" i="17"/>
  <c r="G162" i="17"/>
  <c r="G161" i="17"/>
  <c r="G160" i="17"/>
  <c r="G159" i="17"/>
  <c r="G158" i="17"/>
  <c r="G157" i="17"/>
  <c r="G156" i="17"/>
  <c r="G155" i="17"/>
  <c r="C150" i="17"/>
  <c r="C148" i="17"/>
  <c r="C146" i="17"/>
  <c r="C144" i="17"/>
  <c r="C142" i="17"/>
  <c r="AR137" i="17"/>
  <c r="AR136" i="17"/>
  <c r="G135" i="17"/>
  <c r="G137" i="17" s="1"/>
  <c r="AR134" i="17"/>
  <c r="G134" i="17"/>
  <c r="G132" i="17"/>
  <c r="G129" i="17"/>
  <c r="G128" i="17"/>
  <c r="G127" i="17"/>
  <c r="G126" i="17"/>
  <c r="G125" i="17"/>
  <c r="G124" i="17"/>
  <c r="G120" i="17"/>
  <c r="G119" i="17"/>
  <c r="G118" i="17"/>
  <c r="G117" i="17"/>
  <c r="G113" i="17"/>
  <c r="G112" i="17"/>
  <c r="G111" i="17"/>
  <c r="G110" i="17"/>
  <c r="G106" i="17"/>
  <c r="G105" i="17"/>
  <c r="G104" i="17"/>
  <c r="G103" i="17"/>
  <c r="G99" i="17"/>
  <c r="G98" i="17"/>
  <c r="G97" i="17"/>
  <c r="G96" i="17"/>
  <c r="G95" i="17"/>
  <c r="G94" i="17"/>
  <c r="G93" i="17"/>
  <c r="G92" i="17"/>
  <c r="G91" i="17"/>
  <c r="G90" i="17"/>
  <c r="G89" i="17"/>
  <c r="G88" i="17"/>
  <c r="G87" i="17"/>
  <c r="G86" i="17"/>
  <c r="G85" i="17"/>
  <c r="G84" i="17"/>
  <c r="G83" i="17"/>
  <c r="G82" i="17"/>
  <c r="G81" i="17"/>
  <c r="G77" i="17"/>
  <c r="G76" i="17"/>
  <c r="G75" i="17"/>
  <c r="G74" i="17"/>
  <c r="G73" i="17"/>
  <c r="G72" i="17"/>
  <c r="G71" i="17"/>
  <c r="G70" i="17"/>
  <c r="G64" i="17"/>
  <c r="G63" i="17"/>
  <c r="G62" i="17"/>
  <c r="G61" i="17"/>
  <c r="G60" i="17"/>
  <c r="G66" i="17" s="1"/>
  <c r="G148" i="17" s="1"/>
  <c r="G55" i="17"/>
  <c r="G57" i="17" s="1"/>
  <c r="G49" i="17"/>
  <c r="G48" i="17"/>
  <c r="G47" i="17"/>
  <c r="G44" i="17"/>
  <c r="G43" i="17"/>
  <c r="G42" i="17"/>
  <c r="G51" i="17" s="1"/>
  <c r="G36" i="17"/>
  <c r="G38" i="17" s="1"/>
  <c r="G146" i="17" s="1"/>
  <c r="G35" i="17"/>
  <c r="G32" i="17"/>
  <c r="G31" i="17"/>
  <c r="G30" i="17"/>
  <c r="G29" i="17"/>
  <c r="G33" i="17" s="1"/>
  <c r="G144" i="17" s="1"/>
  <c r="AJ28" i="17"/>
  <c r="G28" i="17"/>
  <c r="AJ23" i="17"/>
  <c r="G23" i="17"/>
  <c r="AJ22" i="17"/>
  <c r="AJ21" i="17"/>
  <c r="G19" i="17"/>
  <c r="G18" i="17"/>
  <c r="G17" i="17"/>
  <c r="AJ16" i="17"/>
  <c r="G14" i="17"/>
  <c r="G10" i="17"/>
  <c r="G9" i="17"/>
  <c r="G8" i="17"/>
  <c r="G7" i="17"/>
  <c r="G6" i="17"/>
  <c r="G25" i="17" s="1"/>
  <c r="G142" i="17" s="1"/>
  <c r="C393" i="22"/>
  <c r="C391" i="22"/>
  <c r="C389" i="22"/>
  <c r="C387" i="22"/>
  <c r="C385" i="22"/>
  <c r="C383" i="22"/>
  <c r="C381" i="22"/>
  <c r="G375" i="22"/>
  <c r="G374" i="22"/>
  <c r="G373" i="22"/>
  <c r="G372" i="22"/>
  <c r="G371" i="22"/>
  <c r="G370" i="22"/>
  <c r="G369" i="22"/>
  <c r="G362" i="22"/>
  <c r="G364" i="22" s="1"/>
  <c r="G391" i="22" s="1"/>
  <c r="G357" i="22"/>
  <c r="G356" i="22"/>
  <c r="G355" i="22"/>
  <c r="E354" i="22"/>
  <c r="G354" i="22" s="1"/>
  <c r="G353" i="22"/>
  <c r="G352" i="22"/>
  <c r="G359" i="22" s="1"/>
  <c r="G389" i="22" s="1"/>
  <c r="G345" i="22"/>
  <c r="G344" i="22"/>
  <c r="G343" i="22"/>
  <c r="G342" i="22"/>
  <c r="G339" i="22"/>
  <c r="G338" i="22"/>
  <c r="G337" i="22"/>
  <c r="G336" i="22"/>
  <c r="E335" i="22"/>
  <c r="G335" i="22" s="1"/>
  <c r="G334" i="22"/>
  <c r="G328" i="22"/>
  <c r="G327" i="22"/>
  <c r="G326" i="22"/>
  <c r="G325" i="22"/>
  <c r="G324" i="22"/>
  <c r="G323" i="22"/>
  <c r="G322" i="22"/>
  <c r="G321" i="22"/>
  <c r="G320" i="22"/>
  <c r="G319" i="22"/>
  <c r="G318" i="22"/>
  <c r="G317" i="22"/>
  <c r="G316" i="22"/>
  <c r="C311" i="22"/>
  <c r="C309" i="22"/>
  <c r="C307" i="22"/>
  <c r="C305" i="22"/>
  <c r="G300" i="22"/>
  <c r="G297" i="22"/>
  <c r="G296" i="22"/>
  <c r="G295" i="22"/>
  <c r="G294" i="22"/>
  <c r="E293" i="22"/>
  <c r="G293" i="22" s="1"/>
  <c r="G292" i="22"/>
  <c r="G288" i="22"/>
  <c r="G287" i="22"/>
  <c r="G286" i="22"/>
  <c r="E285" i="22"/>
  <c r="G285" i="22" s="1"/>
  <c r="G281" i="22"/>
  <c r="G280" i="22"/>
  <c r="G279" i="22"/>
  <c r="G278" i="22"/>
  <c r="G274" i="22"/>
  <c r="G273" i="22"/>
  <c r="G272" i="22"/>
  <c r="G271" i="22"/>
  <c r="G267" i="22"/>
  <c r="G266" i="22"/>
  <c r="G265" i="22"/>
  <c r="G264" i="22"/>
  <c r="G263" i="22"/>
  <c r="G262" i="22"/>
  <c r="G261" i="22"/>
  <c r="G260" i="22"/>
  <c r="G259" i="22"/>
  <c r="G258" i="22"/>
  <c r="G257" i="22"/>
  <c r="G256" i="22"/>
  <c r="G255" i="22"/>
  <c r="G254" i="22"/>
  <c r="G253" i="22"/>
  <c r="G252" i="22"/>
  <c r="G251" i="22"/>
  <c r="G250" i="22"/>
  <c r="G249" i="22"/>
  <c r="G245" i="22"/>
  <c r="G244" i="22"/>
  <c r="G243" i="22"/>
  <c r="G242" i="22"/>
  <c r="G241" i="22"/>
  <c r="G240" i="22"/>
  <c r="G239" i="22"/>
  <c r="G238" i="22"/>
  <c r="G232" i="22"/>
  <c r="G231" i="22"/>
  <c r="G230" i="22"/>
  <c r="G229" i="22"/>
  <c r="G228" i="22"/>
  <c r="G223" i="22"/>
  <c r="G225" i="22" s="1"/>
  <c r="G217" i="22"/>
  <c r="G216" i="22"/>
  <c r="G215" i="22"/>
  <c r="G212" i="22"/>
  <c r="G211" i="22"/>
  <c r="G210" i="22"/>
  <c r="G219" i="22" s="1"/>
  <c r="G204" i="22"/>
  <c r="G206" i="22" s="1"/>
  <c r="G203" i="22"/>
  <c r="G200" i="22"/>
  <c r="G199" i="22"/>
  <c r="G198" i="22"/>
  <c r="G201" i="22" s="1"/>
  <c r="G307" i="22" s="1"/>
  <c r="AV197" i="22"/>
  <c r="G197" i="22"/>
  <c r="AV192" i="22"/>
  <c r="G192" i="22"/>
  <c r="AV191" i="22"/>
  <c r="AV190" i="22"/>
  <c r="G188" i="22"/>
  <c r="G187" i="22"/>
  <c r="G186" i="22"/>
  <c r="AV185" i="22"/>
  <c r="G183" i="22"/>
  <c r="G179" i="22"/>
  <c r="G178" i="22"/>
  <c r="E177" i="22"/>
  <c r="G177" i="22" s="1"/>
  <c r="G176" i="22"/>
  <c r="G175" i="22"/>
  <c r="AX169" i="22"/>
  <c r="AX168" i="22"/>
  <c r="AX167" i="22"/>
  <c r="C167" i="22"/>
  <c r="AX166" i="22"/>
  <c r="AX165" i="22"/>
  <c r="C165" i="22"/>
  <c r="AX164" i="22"/>
  <c r="AX163" i="22"/>
  <c r="C163" i="22"/>
  <c r="AX162" i="22"/>
  <c r="AX161" i="22"/>
  <c r="AX160" i="22"/>
  <c r="AX159" i="22"/>
  <c r="C159" i="22"/>
  <c r="AX158" i="22"/>
  <c r="AX157" i="22"/>
  <c r="C157" i="22"/>
  <c r="AX156" i="22"/>
  <c r="AX155" i="22"/>
  <c r="C155" i="22"/>
  <c r="AX154" i="22"/>
  <c r="AX153" i="22"/>
  <c r="C153" i="22"/>
  <c r="AX152" i="22"/>
  <c r="AX151" i="22"/>
  <c r="C151" i="22"/>
  <c r="AX150" i="22"/>
  <c r="AX149" i="22"/>
  <c r="AX148" i="22"/>
  <c r="AX147" i="22"/>
  <c r="AX146" i="22"/>
  <c r="G146" i="22"/>
  <c r="AX145" i="22"/>
  <c r="G145" i="22"/>
  <c r="G148" i="22" s="1"/>
  <c r="G167" i="22" s="1"/>
  <c r="AX144" i="22"/>
  <c r="AX143" i="22"/>
  <c r="AX142" i="22"/>
  <c r="AX141" i="22"/>
  <c r="AX140" i="22"/>
  <c r="AX139" i="22"/>
  <c r="G139" i="22"/>
  <c r="G141" i="22" s="1"/>
  <c r="G165" i="22" s="1"/>
  <c r="AX138" i="22"/>
  <c r="AX137" i="22"/>
  <c r="AX136" i="22"/>
  <c r="AX135" i="22"/>
  <c r="AX134" i="22"/>
  <c r="AX133" i="22"/>
  <c r="AX132" i="22"/>
  <c r="G132" i="22"/>
  <c r="AX131" i="22"/>
  <c r="AX130" i="22"/>
  <c r="G130" i="22"/>
  <c r="AX129" i="22"/>
  <c r="AX128" i="22"/>
  <c r="G128" i="22"/>
  <c r="AX127" i="22"/>
  <c r="AX126" i="22"/>
  <c r="AX125" i="22"/>
  <c r="AX124" i="22"/>
  <c r="AX123" i="22"/>
  <c r="AX122" i="22"/>
  <c r="AX121" i="22"/>
  <c r="G121" i="22"/>
  <c r="G123" i="22" s="1"/>
  <c r="G161" i="22" s="1"/>
  <c r="AX120" i="22"/>
  <c r="AX119" i="22"/>
  <c r="AX118" i="22"/>
  <c r="AX117" i="22"/>
  <c r="AX116" i="22"/>
  <c r="AX115" i="22"/>
  <c r="G115" i="22"/>
  <c r="AX114" i="22"/>
  <c r="G114" i="22"/>
  <c r="AX113" i="22"/>
  <c r="G113" i="22"/>
  <c r="AX112" i="22"/>
  <c r="G112" i="22"/>
  <c r="AX111" i="22"/>
  <c r="G111" i="22"/>
  <c r="AX110" i="22"/>
  <c r="G110" i="22"/>
  <c r="AX109" i="22"/>
  <c r="G109" i="22"/>
  <c r="AX108" i="22"/>
  <c r="G108" i="22"/>
  <c r="AX107" i="22"/>
  <c r="G107" i="22"/>
  <c r="AX106" i="22"/>
  <c r="G106" i="22"/>
  <c r="AX105" i="22"/>
  <c r="G105" i="22"/>
  <c r="AX104" i="22"/>
  <c r="G104" i="22"/>
  <c r="AX103" i="22"/>
  <c r="G103" i="22"/>
  <c r="AX102" i="22"/>
  <c r="G102" i="22"/>
  <c r="AX101" i="22"/>
  <c r="G101" i="22"/>
  <c r="AX100" i="22"/>
  <c r="G100" i="22"/>
  <c r="AX99" i="22"/>
  <c r="G99" i="22"/>
  <c r="AX98" i="22"/>
  <c r="G98" i="22"/>
  <c r="AX97" i="22"/>
  <c r="G97" i="22"/>
  <c r="AX96" i="22"/>
  <c r="AX95" i="22"/>
  <c r="AX94" i="22"/>
  <c r="AX93" i="22"/>
  <c r="AX92" i="22"/>
  <c r="AX91" i="22"/>
  <c r="G90" i="22"/>
  <c r="AX89" i="22"/>
  <c r="G89" i="22"/>
  <c r="AX88" i="22"/>
  <c r="G88" i="22"/>
  <c r="AX87" i="22"/>
  <c r="AX86" i="22"/>
  <c r="AX85" i="22"/>
  <c r="G85" i="22"/>
  <c r="AX84" i="22"/>
  <c r="G84" i="22"/>
  <c r="G83" i="22"/>
  <c r="G82" i="22"/>
  <c r="AX81" i="22"/>
  <c r="G81" i="22"/>
  <c r="AX80" i="22"/>
  <c r="G80" i="22"/>
  <c r="AX79" i="22"/>
  <c r="G79" i="22"/>
  <c r="AX78" i="22"/>
  <c r="AX77" i="22"/>
  <c r="AX76" i="22"/>
  <c r="AX75" i="22"/>
  <c r="AX74" i="22"/>
  <c r="G73" i="22"/>
  <c r="AX72" i="22"/>
  <c r="G72" i="22"/>
  <c r="AX71" i="22"/>
  <c r="AX70" i="22"/>
  <c r="G68" i="22"/>
  <c r="G66" i="22"/>
  <c r="AX65" i="22"/>
  <c r="AX64" i="22"/>
  <c r="G60" i="22"/>
  <c r="AX56" i="22"/>
  <c r="G56" i="22"/>
  <c r="AX55" i="22"/>
  <c r="G55" i="22"/>
  <c r="AX54" i="22"/>
  <c r="AX53" i="22"/>
  <c r="AX52" i="22"/>
  <c r="G52" i="22"/>
  <c r="AX51" i="22"/>
  <c r="AX50" i="22"/>
  <c r="AX49" i="22"/>
  <c r="AX48" i="22"/>
  <c r="AX47" i="22"/>
  <c r="AX46" i="22"/>
  <c r="G46" i="22"/>
  <c r="AX45" i="22"/>
  <c r="G45" i="22"/>
  <c r="AX44" i="22"/>
  <c r="G44" i="22"/>
  <c r="AX43" i="22"/>
  <c r="AX42" i="22"/>
  <c r="E41" i="22"/>
  <c r="E39" i="22"/>
  <c r="AX38" i="22"/>
  <c r="G38" i="22"/>
  <c r="AX37" i="22"/>
  <c r="G37" i="22"/>
  <c r="AX36" i="22"/>
  <c r="G36" i="22"/>
  <c r="AX35" i="22"/>
  <c r="AX34" i="22"/>
  <c r="G34" i="22"/>
  <c r="AX33" i="22"/>
  <c r="AX32" i="22"/>
  <c r="AX31" i="22"/>
  <c r="AX30" i="22"/>
  <c r="G30" i="22"/>
  <c r="AX29" i="22"/>
  <c r="G29" i="22"/>
  <c r="AX28" i="22"/>
  <c r="G28" i="22"/>
  <c r="BH27" i="22"/>
  <c r="AX27" i="22"/>
  <c r="BH26" i="22"/>
  <c r="AX26" i="22"/>
  <c r="AX25" i="22"/>
  <c r="AX24" i="22"/>
  <c r="AX23" i="22"/>
  <c r="AX22" i="22"/>
  <c r="G20" i="22"/>
  <c r="G18" i="22"/>
  <c r="G16" i="22"/>
  <c r="G15" i="22"/>
  <c r="G13" i="22"/>
  <c r="G12" i="22"/>
  <c r="G11" i="22"/>
  <c r="G9" i="22"/>
  <c r="C391" i="19"/>
  <c r="C389" i="19"/>
  <c r="C387" i="19"/>
  <c r="C385" i="19"/>
  <c r="C383" i="19"/>
  <c r="C381" i="19"/>
  <c r="C379" i="19"/>
  <c r="G373" i="19"/>
  <c r="G372" i="19"/>
  <c r="G371" i="19"/>
  <c r="G370" i="19"/>
  <c r="G369" i="19"/>
  <c r="G368" i="19"/>
  <c r="G367" i="19"/>
  <c r="G374" i="19" s="1"/>
  <c r="G391" i="19" s="1"/>
  <c r="G360" i="19"/>
  <c r="G362" i="19" s="1"/>
  <c r="G389" i="19" s="1"/>
  <c r="G355" i="19"/>
  <c r="G354" i="19"/>
  <c r="G353" i="19"/>
  <c r="E352" i="19"/>
  <c r="G352" i="19" s="1"/>
  <c r="G351" i="19"/>
  <c r="G350" i="19"/>
  <c r="G343" i="19"/>
  <c r="G342" i="19"/>
  <c r="G341" i="19"/>
  <c r="G338" i="19"/>
  <c r="G337" i="19"/>
  <c r="G336" i="19"/>
  <c r="G335" i="19"/>
  <c r="E334" i="19"/>
  <c r="G334" i="19" s="1"/>
  <c r="G333" i="19"/>
  <c r="G345" i="19" s="1"/>
  <c r="G385" i="19" s="1"/>
  <c r="G327" i="19"/>
  <c r="G326" i="19"/>
  <c r="G325" i="19"/>
  <c r="G324" i="19"/>
  <c r="G323" i="19"/>
  <c r="G322" i="19"/>
  <c r="G321" i="19"/>
  <c r="G320" i="19"/>
  <c r="G319" i="19"/>
  <c r="G318" i="19"/>
  <c r="G317" i="19"/>
  <c r="G316" i="19"/>
  <c r="G315" i="19"/>
  <c r="C310" i="19"/>
  <c r="C308" i="19"/>
  <c r="C306" i="19"/>
  <c r="C304" i="19"/>
  <c r="G299" i="19"/>
  <c r="G296" i="19"/>
  <c r="G295" i="19"/>
  <c r="G294" i="19"/>
  <c r="G293" i="19"/>
  <c r="G292" i="19"/>
  <c r="G291" i="19"/>
  <c r="G287" i="19"/>
  <c r="G286" i="19"/>
  <c r="G285" i="19"/>
  <c r="G284" i="19"/>
  <c r="G280" i="19"/>
  <c r="G279" i="19"/>
  <c r="G278" i="19"/>
  <c r="G277" i="19"/>
  <c r="G273" i="19"/>
  <c r="G272" i="19"/>
  <c r="G271" i="19"/>
  <c r="G270" i="19"/>
  <c r="G266" i="19"/>
  <c r="G265" i="19"/>
  <c r="G264" i="19"/>
  <c r="G263" i="19"/>
  <c r="G262" i="19"/>
  <c r="G261" i="19"/>
  <c r="G260" i="19"/>
  <c r="G259" i="19"/>
  <c r="G258" i="19"/>
  <c r="G257" i="19"/>
  <c r="G256" i="19"/>
  <c r="G255" i="19"/>
  <c r="G254" i="19"/>
  <c r="G253" i="19"/>
  <c r="G252" i="19"/>
  <c r="G251" i="19"/>
  <c r="G250" i="19"/>
  <c r="G249" i="19"/>
  <c r="G248" i="19"/>
  <c r="G244" i="19"/>
  <c r="G243" i="19"/>
  <c r="G242" i="19"/>
  <c r="G241" i="19"/>
  <c r="G240" i="19"/>
  <c r="G239" i="19"/>
  <c r="G238" i="19"/>
  <c r="G237" i="19"/>
  <c r="G231" i="19"/>
  <c r="G230" i="19"/>
  <c r="G229" i="19"/>
  <c r="G228" i="19"/>
  <c r="G227" i="19"/>
  <c r="G233" i="19" s="1"/>
  <c r="G308" i="19" s="1"/>
  <c r="G222" i="19"/>
  <c r="G224" i="19" s="1"/>
  <c r="G216" i="19"/>
  <c r="G215" i="19"/>
  <c r="G214" i="19"/>
  <c r="G211" i="19"/>
  <c r="G210" i="19"/>
  <c r="G209" i="19"/>
  <c r="G203" i="19"/>
  <c r="G205" i="19" s="1"/>
  <c r="G202" i="19"/>
  <c r="G199" i="19"/>
  <c r="G198" i="19"/>
  <c r="G197" i="19"/>
  <c r="G196" i="19"/>
  <c r="G200" i="19" s="1"/>
  <c r="G306" i="19" s="1"/>
  <c r="AJ195" i="19"/>
  <c r="G195" i="19"/>
  <c r="AJ190" i="19"/>
  <c r="G190" i="19"/>
  <c r="AJ189" i="19"/>
  <c r="AJ188" i="19"/>
  <c r="G186" i="19"/>
  <c r="G185" i="19"/>
  <c r="G184" i="19"/>
  <c r="AJ183" i="19"/>
  <c r="G181" i="19"/>
  <c r="G177" i="19"/>
  <c r="G176" i="19"/>
  <c r="G175" i="19"/>
  <c r="G174" i="19"/>
  <c r="G173" i="19"/>
  <c r="G192" i="19" s="1"/>
  <c r="G304" i="19" s="1"/>
  <c r="AJ167" i="19"/>
  <c r="AJ166" i="19"/>
  <c r="AJ165" i="19"/>
  <c r="C165" i="19"/>
  <c r="AJ164" i="19"/>
  <c r="AJ163" i="19"/>
  <c r="C163" i="19"/>
  <c r="AJ162" i="19"/>
  <c r="AJ161" i="19"/>
  <c r="C161" i="19"/>
  <c r="AJ160" i="19"/>
  <c r="AJ159" i="19"/>
  <c r="AJ158" i="19"/>
  <c r="AJ157" i="19"/>
  <c r="C157" i="19"/>
  <c r="AJ156" i="19"/>
  <c r="AJ155" i="19"/>
  <c r="C155" i="19"/>
  <c r="AJ154" i="19"/>
  <c r="AJ153" i="19"/>
  <c r="C153" i="19"/>
  <c r="AJ152" i="19"/>
  <c r="AJ151" i="19"/>
  <c r="C151" i="19"/>
  <c r="AJ150" i="19"/>
  <c r="AJ149" i="19"/>
  <c r="C149" i="19"/>
  <c r="AJ148" i="19"/>
  <c r="AJ147" i="19"/>
  <c r="AJ146" i="19"/>
  <c r="AJ145" i="19"/>
  <c r="AJ144" i="19"/>
  <c r="G144" i="19"/>
  <c r="AJ143" i="19"/>
  <c r="G143" i="19"/>
  <c r="AJ142" i="19"/>
  <c r="AJ141" i="19"/>
  <c r="AJ140" i="19"/>
  <c r="AJ139" i="19"/>
  <c r="AJ138" i="19"/>
  <c r="AJ137" i="19"/>
  <c r="G137" i="19"/>
  <c r="G139" i="19" s="1"/>
  <c r="G163" i="19" s="1"/>
  <c r="AJ136" i="19"/>
  <c r="AJ135" i="19"/>
  <c r="AJ134" i="19"/>
  <c r="AJ133" i="19"/>
  <c r="AJ132" i="19"/>
  <c r="AJ131" i="19"/>
  <c r="AJ130" i="19"/>
  <c r="G130" i="19"/>
  <c r="AJ129" i="19"/>
  <c r="G128" i="19"/>
  <c r="AJ127" i="19"/>
  <c r="G127" i="19"/>
  <c r="AJ126" i="19"/>
  <c r="AJ125" i="19"/>
  <c r="G125" i="19"/>
  <c r="G133" i="19" s="1"/>
  <c r="G161" i="19" s="1"/>
  <c r="AJ124" i="19"/>
  <c r="AJ123" i="19"/>
  <c r="AJ122" i="19"/>
  <c r="AJ121" i="19"/>
  <c r="AJ120" i="19"/>
  <c r="AJ119" i="19"/>
  <c r="AJ118" i="19"/>
  <c r="G118" i="19"/>
  <c r="G120" i="19" s="1"/>
  <c r="G159" i="19" s="1"/>
  <c r="AJ117" i="19"/>
  <c r="AJ116" i="19"/>
  <c r="AJ115" i="19"/>
  <c r="AJ114" i="19"/>
  <c r="AJ113" i="19"/>
  <c r="AJ112" i="19"/>
  <c r="AJ111" i="19"/>
  <c r="G111" i="19"/>
  <c r="AJ110" i="19"/>
  <c r="G110" i="19"/>
  <c r="AJ109" i="19"/>
  <c r="G109" i="19"/>
  <c r="AJ108" i="19"/>
  <c r="G108" i="19"/>
  <c r="AJ107" i="19"/>
  <c r="G107" i="19"/>
  <c r="AJ106" i="19"/>
  <c r="G106" i="19"/>
  <c r="AJ105" i="19"/>
  <c r="G105" i="19"/>
  <c r="AJ104" i="19"/>
  <c r="G104" i="19"/>
  <c r="AJ103" i="19"/>
  <c r="G103" i="19"/>
  <c r="AJ102" i="19"/>
  <c r="G102" i="19"/>
  <c r="AJ101" i="19"/>
  <c r="G101" i="19"/>
  <c r="AJ100" i="19"/>
  <c r="G100" i="19"/>
  <c r="AJ99" i="19"/>
  <c r="G99" i="19"/>
  <c r="AJ98" i="19"/>
  <c r="G98" i="19"/>
  <c r="AJ97" i="19"/>
  <c r="G97" i="19"/>
  <c r="AJ96" i="19"/>
  <c r="G96" i="19"/>
  <c r="AJ95" i="19"/>
  <c r="G95" i="19"/>
  <c r="AJ94" i="19"/>
  <c r="G94" i="19"/>
  <c r="AJ93" i="19"/>
  <c r="G93" i="19"/>
  <c r="AJ92" i="19"/>
  <c r="AJ91" i="19"/>
  <c r="AJ90" i="19"/>
  <c r="AJ89" i="19"/>
  <c r="AJ88" i="19"/>
  <c r="AJ87" i="19"/>
  <c r="AJ86" i="19"/>
  <c r="G86" i="19"/>
  <c r="AJ85" i="19"/>
  <c r="G85" i="19"/>
  <c r="AJ84" i="19"/>
  <c r="AJ83" i="19"/>
  <c r="G82" i="19"/>
  <c r="AJ81" i="19"/>
  <c r="G81" i="19"/>
  <c r="AJ80" i="19"/>
  <c r="AJ79" i="19"/>
  <c r="G79" i="19"/>
  <c r="AJ77" i="19"/>
  <c r="G77" i="19"/>
  <c r="AJ76" i="19"/>
  <c r="G76" i="19"/>
  <c r="AJ75" i="19"/>
  <c r="G75" i="19"/>
  <c r="AJ74" i="19"/>
  <c r="AJ73" i="19"/>
  <c r="AJ72" i="19"/>
  <c r="AJ71" i="19"/>
  <c r="AJ70" i="19"/>
  <c r="AJ69" i="19"/>
  <c r="G68" i="19"/>
  <c r="AJ67" i="19"/>
  <c r="G67" i="19"/>
  <c r="AJ66" i="19"/>
  <c r="AJ65" i="19"/>
  <c r="G63" i="19"/>
  <c r="G62" i="19"/>
  <c r="AJ61" i="19"/>
  <c r="G59" i="19"/>
  <c r="AJ56" i="19"/>
  <c r="G56" i="19"/>
  <c r="AJ55" i="19"/>
  <c r="G55" i="19"/>
  <c r="AJ54" i="19"/>
  <c r="AJ53" i="19"/>
  <c r="AJ52" i="19"/>
  <c r="G52" i="19"/>
  <c r="G70" i="19" s="1"/>
  <c r="G153" i="19" s="1"/>
  <c r="AJ51" i="19"/>
  <c r="AJ50" i="19"/>
  <c r="AJ49" i="19"/>
  <c r="AJ48" i="19"/>
  <c r="AJ47" i="19"/>
  <c r="AJ46" i="19"/>
  <c r="G46" i="19"/>
  <c r="AJ45" i="19"/>
  <c r="G45" i="19"/>
  <c r="AJ44" i="19"/>
  <c r="G44" i="19"/>
  <c r="AJ43" i="19"/>
  <c r="AJ42" i="19"/>
  <c r="AJ41" i="19"/>
  <c r="G41" i="19"/>
  <c r="E39" i="19"/>
  <c r="AJ38" i="19"/>
  <c r="G38" i="19"/>
  <c r="AJ37" i="19"/>
  <c r="G37" i="19"/>
  <c r="AJ36" i="19"/>
  <c r="G36" i="19"/>
  <c r="AJ35" i="19"/>
  <c r="AJ34" i="19"/>
  <c r="G34" i="19"/>
  <c r="AJ33" i="19"/>
  <c r="G33" i="19"/>
  <c r="AJ32" i="19"/>
  <c r="G32" i="19"/>
  <c r="AJ31" i="19"/>
  <c r="G31" i="19"/>
  <c r="AJ30" i="19"/>
  <c r="G30" i="19"/>
  <c r="E29" i="19"/>
  <c r="AJ28" i="19"/>
  <c r="H28" i="19"/>
  <c r="G28" i="19"/>
  <c r="AT27" i="19"/>
  <c r="AJ27" i="19"/>
  <c r="AT26" i="19"/>
  <c r="AJ26" i="19"/>
  <c r="AJ25" i="19"/>
  <c r="AJ24" i="19"/>
  <c r="AJ23" i="19"/>
  <c r="AJ22" i="19"/>
  <c r="AJ21" i="19"/>
  <c r="AJ20" i="19"/>
  <c r="G20" i="19"/>
  <c r="AJ19" i="19"/>
  <c r="G18" i="19"/>
  <c r="AT16" i="19"/>
  <c r="AT19" i="19" s="1"/>
  <c r="AT20" i="19" s="1"/>
  <c r="AJ16" i="19"/>
  <c r="G16" i="19"/>
  <c r="AJ15" i="19"/>
  <c r="G15" i="19"/>
  <c r="AJ14" i="19"/>
  <c r="AJ13" i="19"/>
  <c r="G13" i="19"/>
  <c r="G12" i="19"/>
  <c r="G11" i="19"/>
  <c r="G10" i="19"/>
  <c r="G9" i="19"/>
  <c r="G185" i="17" l="1"/>
  <c r="G194" i="17" s="1"/>
  <c r="G169" i="17"/>
  <c r="G192" i="17" s="1"/>
  <c r="G130" i="17"/>
  <c r="G139" i="17"/>
  <c r="G150" i="17" s="1"/>
  <c r="G152" i="17"/>
  <c r="G190" i="17" s="1"/>
  <c r="G194" i="22"/>
  <c r="G305" i="22" s="1"/>
  <c r="G135" i="22"/>
  <c r="G163" i="22" s="1"/>
  <c r="G117" i="22"/>
  <c r="G159" i="22" s="1"/>
  <c r="G92" i="22"/>
  <c r="G157" i="22" s="1"/>
  <c r="G75" i="22"/>
  <c r="G155" i="22" s="1"/>
  <c r="G234" i="22"/>
  <c r="G309" i="22" s="1"/>
  <c r="G298" i="22"/>
  <c r="G302" i="22" s="1"/>
  <c r="G311" i="22" s="1"/>
  <c r="G313" i="22" s="1"/>
  <c r="G383" i="22" s="1"/>
  <c r="G330" i="22"/>
  <c r="G385" i="22" s="1"/>
  <c r="G347" i="22"/>
  <c r="G387" i="22" s="1"/>
  <c r="G376" i="22"/>
  <c r="G393" i="22" s="1"/>
  <c r="G22" i="19"/>
  <c r="G149" i="19" s="1"/>
  <c r="G88" i="19"/>
  <c r="G155" i="19" s="1"/>
  <c r="G113" i="19"/>
  <c r="G157" i="19" s="1"/>
  <c r="G146" i="19"/>
  <c r="G165" i="19" s="1"/>
  <c r="G218" i="19"/>
  <c r="G297" i="19"/>
  <c r="G301" i="19"/>
  <c r="G310" i="19" s="1"/>
  <c r="G312" i="19" s="1"/>
  <c r="G381" i="19" s="1"/>
  <c r="G329" i="19"/>
  <c r="G383" i="19" s="1"/>
  <c r="G357" i="19"/>
  <c r="G387" i="19" s="1"/>
  <c r="G22" i="22"/>
  <c r="G151" i="22" s="1"/>
  <c r="BH28" i="22"/>
  <c r="BH29" i="22" s="1"/>
  <c r="E40" i="22"/>
  <c r="AX39" i="22"/>
  <c r="G39" i="22"/>
  <c r="AX41" i="22"/>
  <c r="G41" i="22"/>
  <c r="AT28" i="19"/>
  <c r="AT29" i="19" s="1"/>
  <c r="AJ29" i="19"/>
  <c r="G29" i="19"/>
  <c r="E40" i="19"/>
  <c r="AJ39" i="19"/>
  <c r="G39" i="19"/>
  <c r="AU163" i="26"/>
  <c r="AU162" i="26"/>
  <c r="AU164" i="26" s="1"/>
  <c r="AU165" i="26" s="1"/>
  <c r="AR134" i="26"/>
  <c r="AR133" i="26"/>
  <c r="AR132" i="26"/>
  <c r="G132" i="26"/>
  <c r="AR131" i="26"/>
  <c r="G131" i="26"/>
  <c r="AR130" i="26"/>
  <c r="G130" i="26"/>
  <c r="AR129" i="26"/>
  <c r="G129" i="26"/>
  <c r="AR128" i="26"/>
  <c r="AR127" i="26"/>
  <c r="AR126" i="26"/>
  <c r="G126" i="26"/>
  <c r="AR125" i="26"/>
  <c r="G125" i="26"/>
  <c r="AR124" i="26"/>
  <c r="G124" i="26"/>
  <c r="AR123" i="26"/>
  <c r="G123" i="26"/>
  <c r="E122" i="26"/>
  <c r="AR122" i="26" s="1"/>
  <c r="AR121" i="26"/>
  <c r="G121" i="26"/>
  <c r="AR120" i="26"/>
  <c r="AR119" i="26"/>
  <c r="AR118" i="26"/>
  <c r="AR117" i="26"/>
  <c r="AR116" i="26"/>
  <c r="AR115" i="26"/>
  <c r="G115" i="26"/>
  <c r="AR114" i="26"/>
  <c r="G114" i="26"/>
  <c r="AR113" i="26"/>
  <c r="G113" i="26"/>
  <c r="AR112" i="26"/>
  <c r="G112" i="26"/>
  <c r="AR111" i="26"/>
  <c r="G111" i="26"/>
  <c r="AR110" i="26"/>
  <c r="G110" i="26"/>
  <c r="AR109" i="26"/>
  <c r="G109" i="26"/>
  <c r="AR108" i="26"/>
  <c r="G108" i="26"/>
  <c r="AR107" i="26"/>
  <c r="G107" i="26"/>
  <c r="AR106" i="26"/>
  <c r="G106" i="26"/>
  <c r="AR105" i="26"/>
  <c r="G105" i="26"/>
  <c r="AR104" i="26"/>
  <c r="G104" i="26"/>
  <c r="AR103" i="26"/>
  <c r="G103" i="26"/>
  <c r="AR102" i="26"/>
  <c r="AR101" i="26"/>
  <c r="AR100" i="26"/>
  <c r="AR99" i="26"/>
  <c r="AR98" i="26"/>
  <c r="G98" i="26"/>
  <c r="AR97" i="26"/>
  <c r="G97" i="26"/>
  <c r="AR96" i="26"/>
  <c r="G96" i="26"/>
  <c r="AR95" i="26"/>
  <c r="AR94" i="26"/>
  <c r="AR93" i="26"/>
  <c r="AR92" i="26"/>
  <c r="G92" i="26"/>
  <c r="AR91" i="26"/>
  <c r="G91" i="26"/>
  <c r="AR90" i="26"/>
  <c r="G90" i="26"/>
  <c r="AR89" i="26"/>
  <c r="G89" i="26"/>
  <c r="AR88" i="26"/>
  <c r="AR87" i="26"/>
  <c r="AR86" i="26"/>
  <c r="AR85" i="26"/>
  <c r="G85" i="26"/>
  <c r="AR84" i="26"/>
  <c r="G84" i="26"/>
  <c r="AR83" i="26"/>
  <c r="G83" i="26"/>
  <c r="AR82" i="26"/>
  <c r="G82" i="26"/>
  <c r="AR81" i="26"/>
  <c r="AR80" i="26"/>
  <c r="AR79" i="26"/>
  <c r="AR78" i="26"/>
  <c r="G78" i="26"/>
  <c r="AR77" i="26"/>
  <c r="G77" i="26"/>
  <c r="AR76" i="26"/>
  <c r="G76" i="26"/>
  <c r="AR75" i="26"/>
  <c r="G75" i="26"/>
  <c r="AR74" i="26"/>
  <c r="AR73" i="26"/>
  <c r="AR72" i="26"/>
  <c r="AR71" i="26"/>
  <c r="G71" i="26"/>
  <c r="AR70" i="26"/>
  <c r="G70" i="26"/>
  <c r="AR69" i="26"/>
  <c r="G69" i="26"/>
  <c r="AR68" i="26"/>
  <c r="G68" i="26"/>
  <c r="AR67" i="26"/>
  <c r="G67" i="26"/>
  <c r="AR66" i="26"/>
  <c r="G66" i="26"/>
  <c r="AR65" i="26"/>
  <c r="G65" i="26"/>
  <c r="AR64" i="26"/>
  <c r="G64" i="26"/>
  <c r="AR63" i="26"/>
  <c r="G63" i="26"/>
  <c r="AR62" i="26"/>
  <c r="G62" i="26"/>
  <c r="AR61" i="26"/>
  <c r="G61" i="26"/>
  <c r="AR60" i="26"/>
  <c r="G60" i="26"/>
  <c r="AR59" i="26"/>
  <c r="G59" i="26"/>
  <c r="AR58" i="26"/>
  <c r="G58" i="26"/>
  <c r="AR57" i="26"/>
  <c r="G57" i="26"/>
  <c r="AR56" i="26"/>
  <c r="G56" i="26"/>
  <c r="AR55" i="26"/>
  <c r="G55" i="26"/>
  <c r="AR54" i="26"/>
  <c r="G54" i="26"/>
  <c r="AR53" i="26"/>
  <c r="G53" i="26"/>
  <c r="AR52" i="26"/>
  <c r="AR51" i="26"/>
  <c r="AR50" i="26"/>
  <c r="AR49" i="26"/>
  <c r="G49" i="26"/>
  <c r="AR48" i="26"/>
  <c r="G48" i="26"/>
  <c r="AR47" i="26"/>
  <c r="G47" i="26"/>
  <c r="AR46" i="26"/>
  <c r="G46" i="26"/>
  <c r="AR45" i="26"/>
  <c r="G45" i="26"/>
  <c r="AR44" i="26"/>
  <c r="AR43" i="26"/>
  <c r="AR42" i="26"/>
  <c r="AR41" i="26"/>
  <c r="AR40" i="26"/>
  <c r="AR39" i="26"/>
  <c r="G39" i="26"/>
  <c r="AR38" i="26"/>
  <c r="G38" i="26"/>
  <c r="AR37" i="26"/>
  <c r="G37" i="26"/>
  <c r="AR36" i="26"/>
  <c r="G36" i="26"/>
  <c r="AR35" i="26"/>
  <c r="G35" i="26"/>
  <c r="AR34" i="26"/>
  <c r="AR33" i="26"/>
  <c r="AR32" i="26"/>
  <c r="AR31" i="26"/>
  <c r="AR30" i="26"/>
  <c r="G30" i="26"/>
  <c r="G32" i="26" s="1"/>
  <c r="G148" i="26" s="1"/>
  <c r="AR29" i="26"/>
  <c r="AR28" i="26"/>
  <c r="AR27" i="26"/>
  <c r="AR26" i="26"/>
  <c r="AR25" i="26"/>
  <c r="AR24" i="26"/>
  <c r="G24" i="26"/>
  <c r="G26" i="26" s="1"/>
  <c r="G146" i="26" s="1"/>
  <c r="AR23" i="26"/>
  <c r="AR22" i="26"/>
  <c r="AR21" i="26"/>
  <c r="AR20" i="26"/>
  <c r="AR19" i="26"/>
  <c r="AR18" i="26"/>
  <c r="G17" i="26"/>
  <c r="G19" i="26" s="1"/>
  <c r="G144" i="26" s="1"/>
  <c r="AR16" i="26"/>
  <c r="G16" i="26"/>
  <c r="AR15" i="26"/>
  <c r="AR14" i="26"/>
  <c r="AR13" i="26"/>
  <c r="G13" i="26"/>
  <c r="G12" i="26"/>
  <c r="G11" i="26"/>
  <c r="G14" i="26"/>
  <c r="G142" i="26" s="1"/>
  <c r="AR9" i="26"/>
  <c r="AR8" i="26"/>
  <c r="AR7" i="26"/>
  <c r="G197" i="17" l="1"/>
  <c r="G201" i="17" s="1"/>
  <c r="AX40" i="22"/>
  <c r="G40" i="22"/>
  <c r="G48" i="22" s="1"/>
  <c r="G153" i="22" s="1"/>
  <c r="G169" i="22"/>
  <c r="G381" i="22" s="1"/>
  <c r="G395" i="22" s="1"/>
  <c r="AJ40" i="19"/>
  <c r="G40" i="19"/>
  <c r="G48" i="19" s="1"/>
  <c r="G151" i="19" s="1"/>
  <c r="G167" i="19" s="1"/>
  <c r="G379" i="19" s="1"/>
  <c r="G393" i="19" s="1"/>
  <c r="G41" i="26"/>
  <c r="G150" i="26" s="1"/>
  <c r="G100" i="26"/>
  <c r="G152" i="26" s="1"/>
  <c r="G117" i="26"/>
  <c r="G154" i="26" s="1"/>
  <c r="G122" i="26"/>
  <c r="G134" i="26" s="1"/>
  <c r="G156" i="26" s="1"/>
  <c r="G158" i="26" s="1"/>
  <c r="G199" i="17" l="1"/>
  <c r="G203" i="17" s="1"/>
  <c r="F14" i="20" s="1"/>
  <c r="G399" i="22"/>
  <c r="G397" i="22"/>
  <c r="G397" i="19"/>
  <c r="G395" i="19"/>
  <c r="G162" i="26"/>
  <c r="G160" i="26"/>
  <c r="G164" i="26" l="1"/>
  <c r="F12" i="20" s="1"/>
  <c r="G401" i="22"/>
  <c r="F8" i="20" s="1"/>
  <c r="G399" i="19"/>
  <c r="F10" i="20" s="1"/>
  <c r="G12" i="20" l="1"/>
  <c r="G14" i="20"/>
  <c r="G10" i="20" l="1"/>
  <c r="G8" i="20"/>
  <c r="G16" i="20" l="1"/>
</calcChain>
</file>

<file path=xl/sharedStrings.xml><?xml version="1.0" encoding="utf-8"?>
<sst xmlns="http://schemas.openxmlformats.org/spreadsheetml/2006/main" count="1908" uniqueCount="397">
  <si>
    <t>WEZESHA BINTI PROJECT - 2 DOMITORIES AND 8 WASH FACILITIES AT KASULU TC &amp;DC</t>
  </si>
  <si>
    <t xml:space="preserve">REVISED SUMMARY </t>
  </si>
  <si>
    <t>S/N</t>
  </si>
  <si>
    <t>Item</t>
  </si>
  <si>
    <t>Unit</t>
  </si>
  <si>
    <t>Qnt</t>
  </si>
  <si>
    <t>Unit Cost</t>
  </si>
  <si>
    <t>Total</t>
  </si>
  <si>
    <t xml:space="preserve"> 120 Girl's Dormitory- Ntamya sec school - Kasulu DC</t>
  </si>
  <si>
    <t>Nos</t>
  </si>
  <si>
    <t>84 Girl's Dormitory - Mwanga sec school Kasulu TC</t>
  </si>
  <si>
    <t>Renovation of Mwanga WASH facility</t>
  </si>
  <si>
    <t xml:space="preserve">WASH Facilities - </t>
  </si>
  <si>
    <t xml:space="preserve">Bill of Quantities  For the Construction of  120 girls dormitory  at Kidahwe secondary school -Kigoma MC
</t>
  </si>
  <si>
    <t>S/No</t>
  </si>
  <si>
    <t xml:space="preserve">Item </t>
  </si>
  <si>
    <t>Rate</t>
  </si>
  <si>
    <t>PRELIMINARIES AND GENERAL COST</t>
  </si>
  <si>
    <t>A</t>
  </si>
  <si>
    <t>The Contractor shall be deemed to have visited the site and satisfied himself as to:- The nature of the site, The amount of bush, rubbish or debris to be cleared away before commencement, access to the site, availability of materials and the like. All the cost is for contractor</t>
  </si>
  <si>
    <t>NA</t>
  </si>
  <si>
    <t>B</t>
  </si>
  <si>
    <t>Allawance for material testing</t>
  </si>
  <si>
    <t>C</t>
  </si>
  <si>
    <t>Secure performance bond and insurance</t>
  </si>
  <si>
    <t>D</t>
  </si>
  <si>
    <t>Preparation of as built drawings</t>
  </si>
  <si>
    <t>E</t>
  </si>
  <si>
    <t>Mobilization and demobilization of tools, materials, manpower, and equipment.</t>
  </si>
  <si>
    <t>area for 120</t>
  </si>
  <si>
    <t>F</t>
  </si>
  <si>
    <t>Signboard and project registration</t>
  </si>
  <si>
    <t>Area for 84</t>
  </si>
  <si>
    <t>G</t>
  </si>
  <si>
    <r>
      <rPr>
        <b/>
        <sz val="11"/>
        <color theme="1"/>
        <rFont val="Cambria"/>
        <family val="1"/>
      </rPr>
      <t>Site Clearance: Removing bushes, shrubs, trees, etc.</t>
    </r>
    <r>
      <rPr>
        <sz val="11"/>
        <color theme="1"/>
        <rFont val="Cambria"/>
        <family val="1"/>
      </rPr>
      <t xml:space="preserve">
Clearing the site carefully without exceeding damaging tree near the constuction site; grubbing up roots bushes, shrub, undergrowth or the like;  and removing all bushes surplus soil away keep clean for receiving materials</t>
    </r>
  </si>
  <si>
    <t>defference</t>
  </si>
  <si>
    <t>H</t>
  </si>
  <si>
    <r>
      <rPr>
        <b/>
        <shadow/>
        <sz val="11"/>
        <color theme="1"/>
        <rFont val="Cambria"/>
        <family val="1"/>
      </rPr>
      <t xml:space="preserve">Water for the works: </t>
    </r>
    <r>
      <rPr>
        <shadow/>
        <sz val="11"/>
        <color theme="1"/>
        <rFont val="Cambria"/>
        <family val="1"/>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</si>
  <si>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t xml:space="preserve">84 is less than 120 by </t>
  </si>
  <si>
    <t>I</t>
  </si>
  <si>
    <r>
      <rPr>
        <b/>
        <sz val="11"/>
        <color rgb="FF000000"/>
        <rFont val="Cambria"/>
      </rPr>
      <t xml:space="preserve">Store and engineers office
</t>
    </r>
    <r>
      <rPr>
        <sz val="11"/>
        <color rgb="FF000000"/>
        <rFont val="Cambria"/>
      </rPr>
      <t xml:space="preserve">Supply and Construct temporary store for workers, engineer's office and materials to ensure proper storage of cement on raised floor with timbers and prevention of moisture is maintained . </t>
    </r>
  </si>
  <si>
    <t xml:space="preserve">Ls </t>
  </si>
  <si>
    <t xml:space="preserve">factor the120 to get 50 by </t>
  </si>
  <si>
    <t>SUB-TOTAL Emelement no 1: preliminaries</t>
  </si>
  <si>
    <t>SETTING OUT AND FOUNDATION</t>
  </si>
  <si>
    <t>Excavation</t>
  </si>
  <si>
    <t>Area for 120</t>
  </si>
  <si>
    <t>average 100 mm deep; to remove vegetable soil</t>
  </si>
  <si>
    <t>m3</t>
  </si>
  <si>
    <t>difference</t>
  </si>
  <si>
    <t>Removing away  from the site excavated material</t>
  </si>
  <si>
    <t>Excavate foundation trenches to commencing walling</t>
  </si>
  <si>
    <t xml:space="preserve">Setting out and Foundation masonry </t>
  </si>
  <si>
    <r>
      <rPr>
        <b/>
        <sz val="11"/>
        <color theme="1"/>
        <rFont val="Cambria"/>
        <family val="1"/>
      </rPr>
      <t xml:space="preserve">Dewatering
</t>
    </r>
    <r>
      <rPr>
        <sz val="11"/>
        <color theme="1"/>
        <rFont val="Cambria"/>
        <family val="1"/>
      </rPr>
      <t>Keeping  excavations free from all water  including spring and running water</t>
    </r>
  </si>
  <si>
    <t>Ls</t>
  </si>
  <si>
    <r>
      <t xml:space="preserve">Stone masonry Foundation
600mm stone masonry wall: </t>
    </r>
    <r>
      <rPr>
        <sz val="11"/>
        <color theme="1"/>
        <rFont val="Cambria"/>
        <family val="1"/>
      </rPr>
      <t>Mortar mixing ratio is 1:3 use 42.5N/mm2 cement strength 
Use big stones at least 40cm, hard, roughed surface texture, non round stones. Put big regular stone at conners. 
All stones are laid flat, all courses must alternate (zig zag) to prevent straight joint. Chop out rust layer around stone and clean with brush and water. Sett all dimensions as per drawing. Apply mortar to all joints close gaps with small stones. (Includes stairs and ramps)</t>
    </r>
  </si>
  <si>
    <r>
      <t xml:space="preserve">Backfilling 
</t>
    </r>
    <r>
      <rPr>
        <sz val="11"/>
        <color theme="1"/>
        <rFont val="Cambria"/>
        <family val="1"/>
      </rPr>
      <t xml:space="preserve">Fill excavated soil from foundation treches </t>
    </r>
    <r>
      <rPr>
        <b/>
        <sz val="11"/>
        <color theme="1"/>
        <rFont val="Cambria"/>
        <family val="1"/>
      </rPr>
      <t>,</t>
    </r>
    <r>
      <rPr>
        <sz val="11"/>
        <color theme="1"/>
        <rFont val="Cambria"/>
        <family val="1"/>
      </rPr>
      <t xml:space="preserve">compact in layers of 0.15cm and consolidate around foundation to achieve 98% maximum dry density (M.D.D) </t>
    </r>
  </si>
  <si>
    <r>
      <rPr>
        <b/>
        <sz val="11"/>
        <color theme="1"/>
        <rFont val="Cambria"/>
        <family val="1"/>
      </rPr>
      <t>Hardcore</t>
    </r>
    <r>
      <rPr>
        <sz val="11"/>
        <color theme="1"/>
        <rFont val="Cambria"/>
        <family val="1"/>
      </rPr>
      <t xml:space="preserve">
200 mm thick bed; levelled; compacted and blinded to receive polythene membrane; membrane; measured separately</t>
    </r>
  </si>
  <si>
    <t>m2</t>
  </si>
  <si>
    <r>
      <rPr>
        <b/>
        <sz val="11"/>
        <color theme="1"/>
        <rFont val="Cambria"/>
        <family val="1"/>
      </rPr>
      <t>DPM</t>
    </r>
    <r>
      <rPr>
        <sz val="11"/>
        <color theme="1"/>
        <rFont val="Cambria"/>
        <family val="1"/>
      </rPr>
      <t xml:space="preserve">
Supply and lay 1000 gauge polythene Damp Proofing Membrane (with 150mm laps) over the sand blended into hardcores</t>
    </r>
  </si>
  <si>
    <t>M2</t>
  </si>
  <si>
    <r>
      <t>Anti-Termite
Apply</t>
    </r>
    <r>
      <rPr>
        <sz val="11"/>
        <color theme="1"/>
        <rFont val="Cambria"/>
        <family val="1"/>
      </rPr>
      <t>Termite Killer; solution at the rate of 7 litres per square metre to hardcore beds</t>
    </r>
  </si>
  <si>
    <t>J</t>
  </si>
  <si>
    <r>
      <rPr>
        <b/>
        <sz val="11"/>
        <color rgb="FF000000"/>
        <rFont val="Cambria"/>
      </rPr>
      <t xml:space="preserve">Oversite conrete slab (1:3:6)
</t>
    </r>
    <r>
      <rPr>
        <sz val="11"/>
        <color rgb="FF000000"/>
        <rFont val="Cambria"/>
      </rPr>
      <t>Supply and pour plain concrete for oversite slab batched by volume a mixing ratio of 1:3:6</t>
    </r>
  </si>
  <si>
    <t>M3</t>
  </si>
  <si>
    <t>RAMPS and  STEPS (total of 7 ramps)</t>
  </si>
  <si>
    <t>K</t>
  </si>
  <si>
    <t>Foundation:
Construct a 300mm thick stone masonry  wall</t>
  </si>
  <si>
    <t>L</t>
  </si>
  <si>
    <t xml:space="preserve">400 mm thick hard core </t>
  </si>
  <si>
    <t>M</t>
  </si>
  <si>
    <t>100 mm thick, Plain concrete slab grade 15</t>
  </si>
  <si>
    <t>SUB-TOTAL ELEMEMNT No 2 - SUBSTRUCTURE</t>
  </si>
  <si>
    <t>ELEMENT No2: SUPERSTRUCTURE WALLS</t>
  </si>
  <si>
    <r>
      <rPr>
        <b/>
        <sz val="11"/>
        <color theme="1"/>
        <rFont val="Cambria"/>
        <family val="1"/>
      </rPr>
      <t>DPC</t>
    </r>
    <r>
      <rPr>
        <sz val="11"/>
        <color theme="1"/>
        <rFont val="Cambria"/>
        <family val="1"/>
      </rPr>
      <t xml:space="preserve">
350mm wide horizontal bituminous hessian base damp proof course laid on oversite concrete with 150mm laps beds ready to receive ISSB  walls.</t>
    </r>
  </si>
  <si>
    <t>m</t>
  </si>
  <si>
    <t>EXTERNAL AND INTERNAL WALLING</t>
  </si>
  <si>
    <r>
      <rPr>
        <b/>
        <sz val="11"/>
        <color theme="1"/>
        <rFont val="Cambria"/>
        <family val="1"/>
      </rPr>
      <t xml:space="preserve">Solid </t>
    </r>
    <r>
      <rPr>
        <sz val="11"/>
        <color theme="1"/>
        <rFont val="Cambria"/>
        <family val="1"/>
      </rPr>
      <t>230mm Thick hydraform walling external and internal walls, cost to include extraction and preparation of soil, block fabrication, curing and installation (with the strength of 3-5 MPa)</t>
    </r>
  </si>
  <si>
    <r>
      <rPr>
        <b/>
        <sz val="11"/>
        <color theme="1"/>
        <rFont val="Cambria"/>
        <family val="1"/>
      </rPr>
      <t>750 mm high Perforated</t>
    </r>
    <r>
      <rPr>
        <sz val="11"/>
        <color theme="1"/>
        <rFont val="Cambria"/>
        <family val="1"/>
      </rPr>
      <t xml:space="preserve"> bricks wall, 230mm Thick hydraform external walling. Cost to include extraction and preparation of soil, block fabrication, curing and installation (with the strength of 3-5 MPa)</t>
    </r>
  </si>
  <si>
    <t>CONCRETE WORK:</t>
  </si>
  <si>
    <t>Reinforced insitu concrete grade ‘15’ including vibrating around reinforcements.</t>
  </si>
  <si>
    <t>Horizontal ring beams</t>
  </si>
  <si>
    <t>High tensile steel bar reinforcement to BS 4449:1997, including cutting to length, bending, hoisting and fixing and all necessary tying wires and spacing blocks</t>
  </si>
  <si>
    <t>12mm diameter</t>
  </si>
  <si>
    <t>Kgs</t>
  </si>
  <si>
    <t>8mm diameter</t>
  </si>
  <si>
    <t>FORMWORK TO INSITU CONCRETE</t>
  </si>
  <si>
    <t>Sides,Vertical or Battering</t>
  </si>
  <si>
    <t>Supply, fix formworks and ormworks removal, including all tools and materials needed for preparation and installation</t>
  </si>
  <si>
    <t>Supply and cast 75mm diameter black pipe poles to suport roof at veranda. Use conrete grade 20 to cast it.</t>
  </si>
  <si>
    <t>TOTAL ELEMENT NO 3:  SUPERSTRUCTURE - Walls and Frames</t>
  </si>
  <si>
    <t>Roofing and water havesting</t>
  </si>
  <si>
    <t>Roof structure</t>
  </si>
  <si>
    <r>
      <rPr>
        <b/>
        <sz val="11"/>
        <color rgb="FF000000"/>
        <rFont val="Cambria"/>
      </rPr>
      <t xml:space="preserve">Truss Fabrication and Installation
</t>
    </r>
    <r>
      <rPr>
        <sz val="11"/>
        <color rgb="FF000000"/>
        <rFont val="Cambria"/>
      </rPr>
      <t xml:space="preserve">•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 xml:space="preserve">o	All tools, nails, and materials necessary for the truss fabrication and installation are to be included
</t>
    </r>
  </si>
  <si>
    <t xml:space="preserve">Supply and fix 28 gaurge IT5  colorless but not transparant covering sheets, fixed on streated pine timber purlins with rubbered roofing nails of 3.5 inches length </t>
  </si>
  <si>
    <t>Supply and fix a Fascia board: use well seasoned and treated pine timber - 25x200mm. fix  brackets with screw of a lenght of 1.5 inches , fixed at 600mm c/c</t>
  </si>
  <si>
    <t>Valley cap, 450mm girth</t>
  </si>
  <si>
    <t>LM</t>
  </si>
  <si>
    <t>supply a micro coffee mesh wire and fix it behind the perforated fill masonry wall on top of ring beam to prevent dust from entering the top of the ceiling. Further instruction to e given by engineer on site.</t>
  </si>
  <si>
    <r>
      <rPr>
        <b/>
        <sz val="11"/>
        <color theme="1"/>
        <rFont val="Cambria"/>
        <family val="1"/>
      </rPr>
      <t>Optional quantity for modifications or expansion of the roof in public space: Supply</t>
    </r>
    <r>
      <rPr>
        <sz val="11"/>
        <color theme="1"/>
        <rFont val="Cambria"/>
        <family val="1"/>
      </rPr>
      <t xml:space="preserve"> and install a complete steel roof truss structure plus IT5 roof covering.</t>
    </r>
  </si>
  <si>
    <r>
      <rPr>
        <b/>
        <sz val="11"/>
        <color rgb="FF000000"/>
        <rFont val="Cambria"/>
      </rPr>
      <t xml:space="preserve">Ceiling
</t>
    </r>
    <r>
      <rPr>
        <sz val="11"/>
        <color rgb="FF000000"/>
        <rFont val="Cambria"/>
      </rPr>
      <t>Supply and install 50x50 mm treated pine timber brandering, plain gypsum conices, and fix 9mm thick gypsum board as per Thailand or the like.</t>
    </r>
  </si>
  <si>
    <t>Water harvesting systeam</t>
  </si>
  <si>
    <r>
      <rPr>
        <b/>
        <sz val="11"/>
        <color rgb="FF000000"/>
        <rFont val="Cambria"/>
      </rPr>
      <t xml:space="preserve">Gutters
</t>
    </r>
    <r>
      <rPr>
        <sz val="11"/>
        <color rgb="FF000000"/>
        <rFont val="Cambria"/>
      </rPr>
      <t>Supply and fix class B PVC gutter 150mm diameter by 75mm deep. Including 75mm downpipes, 500mm c/c brackets, plus all required fittings and glues.</t>
    </r>
  </si>
  <si>
    <r>
      <rPr>
        <b/>
        <sz val="11"/>
        <color rgb="FF000000"/>
        <rFont val="Cambria"/>
      </rPr>
      <t xml:space="preserve">Storrage poly tanks
</t>
    </r>
    <r>
      <rPr>
        <sz val="11"/>
        <color rgb="FF000000"/>
        <rFont val="Cambria"/>
      </rPr>
      <t>Supply and install 4 sim tanks of 5,000 litres each and build a ground base of stone masonry post with atwo crossing walls at the middle 600mm high from the ground, 700mm deep, 500mm width, 180mm diameter,  150mm thick concrete grade 20 with 6mm BRC.</t>
    </r>
  </si>
  <si>
    <t>TOTAL ELEMENT No 4: ROOFING AND RAIN WATER HARVESTING</t>
  </si>
  <si>
    <t xml:space="preserve"> FINISHING</t>
  </si>
  <si>
    <t xml:space="preserve">Plastering </t>
  </si>
  <si>
    <r>
      <rPr>
        <b/>
        <sz val="11"/>
        <color rgb="FF000000"/>
        <rFont val="Cambria"/>
      </rPr>
      <t xml:space="preserve">External wall: foundation 
</t>
    </r>
    <r>
      <rPr>
        <sz val="11"/>
        <color rgb="FF000000"/>
        <rFont val="Cambria"/>
      </rPr>
      <t xml:space="preserve">Pointing a stone masonry foundation wall the size of the pointing is 25mm thick same for depth mixiting ratio is 1:3 cement sand </t>
    </r>
  </si>
  <si>
    <r>
      <rPr>
        <b/>
        <sz val="11"/>
        <color theme="1"/>
        <rFont val="Cambria"/>
        <family val="1"/>
      </rPr>
      <t xml:space="preserve">External wall: superstructure </t>
    </r>
    <r>
      <rPr>
        <sz val="11"/>
        <color theme="1"/>
        <rFont val="Cambria"/>
        <family val="1"/>
      </rPr>
      <t xml:space="preserve">
 Plaster 1:3 cement sand, 25mm thick  0.5m high from DPC level </t>
    </r>
  </si>
  <si>
    <t xml:space="preserve">Externally: apply a 25mm thick Plaster 1:4 cement sand to  all beams, and corners of the walls and around windows a strip of 75mm wide </t>
  </si>
  <si>
    <t>Internal walls finishing (1:4)</t>
  </si>
  <si>
    <t>Plastering 25mm thick to obtain a smooth finish then skim with lime.</t>
  </si>
  <si>
    <t xml:space="preserve">Floor finishing </t>
  </si>
  <si>
    <t xml:space="preserve">Supply and cast a Terrazzo floor finish including 150mm high skirtings </t>
  </si>
  <si>
    <t>Painting and decoration works</t>
  </si>
  <si>
    <t>Externally</t>
  </si>
  <si>
    <t xml:space="preserve">Clean and apply three coat of seed oil or apply a varnish to all ISSB external walls </t>
  </si>
  <si>
    <r>
      <t xml:space="preserve"> </t>
    </r>
    <r>
      <rPr>
        <sz val="11"/>
        <color theme="1"/>
        <rFont val="Cambria"/>
        <family val="1"/>
      </rPr>
      <t>Supply and</t>
    </r>
    <r>
      <rPr>
        <b/>
        <sz val="11"/>
        <color theme="1"/>
        <rFont val="Cambria"/>
        <family val="1"/>
      </rPr>
      <t xml:space="preserve"> </t>
    </r>
    <r>
      <rPr>
        <sz val="11"/>
        <color theme="1"/>
        <rFont val="Cambria"/>
        <family val="1"/>
      </rPr>
      <t>Skimming to obtain a smooth finish, clean, prime and</t>
    </r>
    <r>
      <rPr>
        <b/>
        <sz val="11"/>
        <color theme="1"/>
        <rFont val="Cambria"/>
        <family val="1"/>
      </rPr>
      <t xml:space="preserve">  </t>
    </r>
    <r>
      <rPr>
        <sz val="11"/>
        <color theme="1"/>
        <rFont val="Cambria"/>
        <family val="1"/>
      </rPr>
      <t xml:space="preserve">Apply water-based weather guard paint to all plastered columns and beams and windows </t>
    </r>
  </si>
  <si>
    <t>Internally: supply,skim,clean  and apply</t>
  </si>
  <si>
    <t>Emulsion Painting to internal wall surfaces</t>
  </si>
  <si>
    <t>Emulsion Painting to Celling (rooms and verandah</t>
  </si>
  <si>
    <t xml:space="preserve">Oil-based painting fascia board </t>
  </si>
  <si>
    <t>SUB-TOTAL ELEMENT No 5- FINISHING</t>
  </si>
  <si>
    <t>ELECTRICAL INSTALLATION</t>
  </si>
  <si>
    <t>Electrical Installation 
(ABB or Tronic standard): Electricity wiring and connection to powerline without buying an electrical poles:
Installing wiring and electrical equipment as per drawing</t>
  </si>
  <si>
    <t>Energy saver LED BULB Complete with straight Complete, Use single core wires pure copper, double eath rod approved pure copper 16sqmm each. 
NB: Cables for 1.5sqmm  2.5sqmm, 4sqmm, 6sqmm, 10sqmm should be EURO or other equal approved</t>
  </si>
  <si>
    <t>Sum</t>
  </si>
  <si>
    <t>TOTAL ELEMENT No 6:  ELECTRICITY INSTALLATION</t>
  </si>
  <si>
    <t>DOORS FRAME AND SHUTTER</t>
  </si>
  <si>
    <r>
      <rPr>
        <b/>
        <sz val="11"/>
        <color rgb="FF000000"/>
        <rFont val="Cambria"/>
      </rPr>
      <t xml:space="preserve">Doors Shutter
Prime quality hardwood paneled doors mninga or other equal and approved hardwood
</t>
    </r>
    <r>
      <rPr>
        <sz val="11"/>
        <color rgb="FF000000"/>
        <rFont val="Cambria"/>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</si>
  <si>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Ditto  900 x 2100mm high.</t>
  </si>
  <si>
    <t>No</t>
  </si>
  <si>
    <t>Supply and install Metal gates/doors</t>
  </si>
  <si>
    <t xml:space="preserve"> 1500x2100mm high ( for main exits gates)</t>
  </si>
  <si>
    <r>
      <rPr>
        <b/>
        <sz val="11"/>
        <color rgb="FF000000"/>
        <rFont val="Cambria"/>
      </rPr>
      <t xml:space="preserve">(Optional item)
</t>
    </r>
    <r>
      <rPr>
        <sz val="11"/>
        <color rgb="FF000000"/>
        <rFont val="Cambria"/>
      </rPr>
      <t xml:space="preserve">Supply and fix metal grills for fixing oppenings at the puplic space/common room , size of grills is 7mx2m high, </t>
    </r>
  </si>
  <si>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</si>
  <si>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Ditto 950x2800mm high</t>
  </si>
  <si>
    <t xml:space="preserve">TOTAL ELEMENT NO 7: DOORS </t>
  </si>
  <si>
    <t>Windows</t>
  </si>
  <si>
    <t xml:space="preserve">Supply and fix metal windows with openable grills fix with tinted glass glazing, perforated ventilation with clear glass glazing, and two sliding panels fixed with mosquitor wire net. Use 25x50mm hallow section steel stiles, 38x38mm HS grills, 25x25mm angle line steel for glazing, 
Inclding all iron mongeries </t>
  </si>
  <si>
    <t xml:space="preserve">Ditto 1500x2000mm High </t>
  </si>
  <si>
    <t>TOTAL ELEMENT NO 8: WINDOWS</t>
  </si>
  <si>
    <t>EQUIPMENT</t>
  </si>
  <si>
    <t>FIRE FIGHTING INSTALLATION</t>
  </si>
  <si>
    <t>Supply and install 9KG, dry powder 'NAFFCO' or 'ANGUS' any other equal and approved fire extinguishers</t>
  </si>
  <si>
    <t>Stand alone smoke detector</t>
  </si>
  <si>
    <t xml:space="preserve">TROTAL ELEMENT NO 9: FIRE FIGHITING EQUIPLENTS </t>
  </si>
  <si>
    <t>SUB SUMMARY DORMITORY ROOMS</t>
  </si>
  <si>
    <t xml:space="preserve"> SUM FOR 84 GIRL'S DORMITORY  </t>
  </si>
  <si>
    <t>TOILETS and LAUNDRY</t>
  </si>
  <si>
    <t>Foundation and walling</t>
  </si>
  <si>
    <t xml:space="preserve">Site cleance and excavation of foundations </t>
  </si>
  <si>
    <t>Foundation masonry stone walls 1:3</t>
  </si>
  <si>
    <t>Plain Oversite conrete 1:3:6, DPM first</t>
  </si>
  <si>
    <t>Walling using ISSB blocks,on DPC</t>
  </si>
  <si>
    <t xml:space="preserve">Concrete </t>
  </si>
  <si>
    <t>8mm diameter  including binding wire</t>
  </si>
  <si>
    <t xml:space="preserve">M6 bars for truss arnchoring, to be casted with ring beams and potrudes out of conrete by 400mm length </t>
  </si>
  <si>
    <t>Supply, fix formworks and formworks removal, including all tools and materials needed for preparation and installation</t>
  </si>
  <si>
    <t>TOTAL FOUNDATION AND WALLING</t>
  </si>
  <si>
    <t>Purlins- treated Pine timber  50x75mm</t>
  </si>
  <si>
    <t xml:space="preserve">IT5 colorless but not trasperant covering sheets, fixed on streated pine timber purlins with roofing nails of 3.5 inches length </t>
  </si>
  <si>
    <t>Fascia board: treated pine timber - 25x200mm. fix brackets with srews 1.5cm long, brackets to be spaced  at 600mm c/c</t>
  </si>
  <si>
    <t>TOTAL ROOFING</t>
  </si>
  <si>
    <t>RC Concrete dhobi sinks</t>
  </si>
  <si>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t>
  </si>
  <si>
    <t>TOTAL DHOBI SINKS</t>
  </si>
  <si>
    <t>DOORS</t>
  </si>
  <si>
    <r>
      <t xml:space="preserve">Doors Shutter
Prime quality hardwood paneled doors mninga or other equal and approved hardwood
</t>
    </r>
    <r>
      <rPr>
        <sz val="11"/>
        <color theme="1"/>
        <rFont val="Cambria"/>
        <family val="1"/>
      </rPr>
      <t>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t>
    </r>
  </si>
  <si>
    <t>Ditto  800 x 2000mm high. ( toilets and changing room)</t>
  </si>
  <si>
    <t>Ditto   1000 x 2000mm high, provide with 900mm door handle , double swing hinges to open inward and outward swing.  PWD</t>
  </si>
  <si>
    <t>Metal door 900x2000mm high ( at incinerator area)</t>
  </si>
  <si>
    <t>Ditto 850x2800mm high (Changing room and incinerator)</t>
  </si>
  <si>
    <t>850x2000mm , high no vents, no glass, no buglar bars ( for Toilets)</t>
  </si>
  <si>
    <t>1050x2000mm high no vents, no glass, no buglar bars ( for Toilets-PWD)</t>
  </si>
  <si>
    <t xml:space="preserve">TOTAL DOORS </t>
  </si>
  <si>
    <t>Ditto1000x600 High ( Toilet)</t>
  </si>
  <si>
    <t>TOTAL WINDOW</t>
  </si>
  <si>
    <t>Finishing</t>
  </si>
  <si>
    <t>Plastering 25mm thick 1:3 cement sand to foundation  wall and to internal walls</t>
  </si>
  <si>
    <t xml:space="preserve">water proof plaster in inernal toilet walls and terrazzo  to laundry  and above wash basin </t>
  </si>
  <si>
    <t xml:space="preserve">Terrazzo floor incl 150mm high skirtings </t>
  </si>
  <si>
    <t>Vanish exernal ISSB wall</t>
  </si>
  <si>
    <t xml:space="preserve">Painting three coats of bituminous paint to foundation walls, internal walls and to beams, painting red oxide to  trusses and fascia board </t>
  </si>
  <si>
    <t>TOTAL FINISHING</t>
  </si>
  <si>
    <t xml:space="preserve">Plumbing and Sanitary Installation </t>
  </si>
  <si>
    <t>Supply and install and test ;</t>
  </si>
  <si>
    <t>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</si>
  <si>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Squatting -White vitreous asian type W.C suite comprising 9 litres capacity cistern with cover, 12mm BSS high pressure ball valve, plastic syphon fitting, side supply and overflow set</t>
  </si>
  <si>
    <t>Complete disabled toilets, grab rails, mixer, floor drainer and  all nesessary accessories</t>
  </si>
  <si>
    <t>80mm Diameter high quality plastic floor drain  trap built in concrete bed</t>
  </si>
  <si>
    <t>6mm silver mirror, lead backed, size 450 x600mm with arise edges fixed to wall with mirror screws</t>
  </si>
  <si>
    <t xml:space="preserve">20mmØ Chromium plated towel single rail, 600mm long </t>
  </si>
  <si>
    <t>100mm long soap holder (PVC), plugged and screwed to brick wall</t>
  </si>
  <si>
    <t>Shurtuff (Douche spray) 13mm diameter X 1000mm long flexible hose metal braided hose</t>
  </si>
  <si>
    <t>Pipes work in building</t>
  </si>
  <si>
    <t>A: Supply pipe PN 16</t>
  </si>
  <si>
    <t>25mmØ communication pipe HDPE to trench</t>
  </si>
  <si>
    <t>Ditto; tee</t>
  </si>
  <si>
    <t>N</t>
  </si>
  <si>
    <t>Ditto; elbow</t>
  </si>
  <si>
    <t>O</t>
  </si>
  <si>
    <t>Ditto; male connector</t>
  </si>
  <si>
    <t>P</t>
  </si>
  <si>
    <t>32mmØ pipe to trench</t>
  </si>
  <si>
    <t>Q</t>
  </si>
  <si>
    <t xml:space="preserve"> Ditto; elbow</t>
  </si>
  <si>
    <t>R</t>
  </si>
  <si>
    <t>Ditto; nipple MM</t>
  </si>
  <si>
    <t>S</t>
  </si>
  <si>
    <t>Ditto; nipple FF</t>
  </si>
  <si>
    <t>T</t>
  </si>
  <si>
    <t>Ditto; union</t>
  </si>
  <si>
    <t>U</t>
  </si>
  <si>
    <t>Ditto; reducing connector 32Ø × 25Ø</t>
  </si>
  <si>
    <t>V</t>
  </si>
  <si>
    <t>Ditto; reducing connector 25Ø × 19Ø</t>
  </si>
  <si>
    <t>W</t>
  </si>
  <si>
    <t>X</t>
  </si>
  <si>
    <t>Ditto; reducing connector 19Ø × 13Ø</t>
  </si>
  <si>
    <t>Y</t>
  </si>
  <si>
    <t xml:space="preserve">13mm diameter pipe in blockwall chase BS  1010 or 1212 </t>
  </si>
  <si>
    <t>Z</t>
  </si>
  <si>
    <t>AA</t>
  </si>
  <si>
    <t>Ditto; tee.</t>
  </si>
  <si>
    <t>AB</t>
  </si>
  <si>
    <t>Ditto: nipple MM</t>
  </si>
  <si>
    <t>AC</t>
  </si>
  <si>
    <t>Ditto: nipple FF</t>
  </si>
  <si>
    <t>AD</t>
  </si>
  <si>
    <t>Ditto: union</t>
  </si>
  <si>
    <t>B: WASTE AND VENT PIPES</t>
  </si>
  <si>
    <t>UPVC pipes: class 'C'</t>
  </si>
  <si>
    <t>AE</t>
  </si>
  <si>
    <t>38mmØ; chase in block in concrete slab.</t>
  </si>
  <si>
    <t>AF</t>
  </si>
  <si>
    <t xml:space="preserve">Ditto: Equal tee </t>
  </si>
  <si>
    <t>AG</t>
  </si>
  <si>
    <t xml:space="preserve">Ditto; plain elbow </t>
  </si>
  <si>
    <t>AH</t>
  </si>
  <si>
    <t>Ditto; plugged elbow</t>
  </si>
  <si>
    <t>AI</t>
  </si>
  <si>
    <t>C: SOIL AND PIPES</t>
  </si>
  <si>
    <t>AJ</t>
  </si>
  <si>
    <t>UPVC pipes and fittings: Class 'C'</t>
  </si>
  <si>
    <t>AK</t>
  </si>
  <si>
    <t>100mmØ pipe fixed to walls</t>
  </si>
  <si>
    <t>AL</t>
  </si>
  <si>
    <t>Ditto; laid in trenches.</t>
  </si>
  <si>
    <t>AM</t>
  </si>
  <si>
    <t>Ditto; plugged bend 90˚.</t>
  </si>
  <si>
    <t>AN</t>
  </si>
  <si>
    <t>Ditto; plain bend 90˚.</t>
  </si>
  <si>
    <t>D: Ancillaries:</t>
  </si>
  <si>
    <t>Draw off taps; stop valves; copper alloy to BS 5154 or BS 1010</t>
  </si>
  <si>
    <t>AO</t>
  </si>
  <si>
    <t>13mmØ stop valve</t>
  </si>
  <si>
    <t>AP</t>
  </si>
  <si>
    <t>13mm Ø bib taps Chrome plated</t>
  </si>
  <si>
    <t>AQ</t>
  </si>
  <si>
    <t xml:space="preserve">13mm angle valves </t>
  </si>
  <si>
    <t>AR</t>
  </si>
  <si>
    <t>Provision for wastebin for waste collection in the MHM room</t>
  </si>
  <si>
    <t>FOUL WATER DRAINAGE</t>
  </si>
  <si>
    <t>MANHOLE AND GULLY TRAP</t>
  </si>
  <si>
    <t>AS</t>
  </si>
  <si>
    <t xml:space="preserve">Construct a masonry manhole size 600 x x600mm average depth 600mm  with fired bricks, mortar ratio 1:3  </t>
  </si>
  <si>
    <t>AT</t>
  </si>
  <si>
    <t xml:space="preserve">Construct a standard gully trap chambers with internal dimensions of 300x300mm by 300mm deep using burnt bricks </t>
  </si>
  <si>
    <t>Soak way pit</t>
  </si>
  <si>
    <t>AU</t>
  </si>
  <si>
    <t xml:space="preserve">Construct complete soak away pit, size 3m diam with 3.5m depth, including excavation, perforated brick wall, pipe 4" connection, vent pipe 4",Y12 150 C/C top and bottom face  reinforced concrete  slab 150mm thick, formwork, precast concrete cover 450 x 450mm </t>
  </si>
  <si>
    <t>LS</t>
  </si>
  <si>
    <t>Septic Tank</t>
  </si>
  <si>
    <t>AV</t>
  </si>
  <si>
    <t xml:space="preserve">Allow for construction of faul water septic tank of internal dimension 5000Lx2000Wx3000D mm, of capacity 17,280Litres complete ,  Y12 150 c/c bottom face reinforced concrete grade 20 , formwork and other associated accessories </t>
  </si>
  <si>
    <t>TOTAL PLUMBING AND  SANITARY ISTALLATION</t>
  </si>
  <si>
    <t>SUB SUMMARY - TOILET</t>
  </si>
  <si>
    <t xml:space="preserve">SUM TOILET AND LAUNDRY </t>
  </si>
  <si>
    <t>WATER TOWER</t>
  </si>
  <si>
    <t>Masonry foundation wall</t>
  </si>
  <si>
    <t xml:space="preserve">300mm thick Walling with fired bricks </t>
  </si>
  <si>
    <t>Supply and cast concrete grade 15 for oversite concrete</t>
  </si>
  <si>
    <t>RC concrete beams 4Y12 main bars, Y8-200c/c stirups, formworks</t>
  </si>
  <si>
    <t>RC concrete beams 4Y16 main bars, Y8-200c/c stirups, formworks.</t>
  </si>
  <si>
    <t>RC conrete  roof slab  mix ratio 1:2:4, Y12-175 c/c- use cement 42.5Nmm2 , formworks</t>
  </si>
  <si>
    <t xml:space="preserve">Construct four (4) reinforced concrete columns, column footings 4Y12 main bars, Y8-200c/c stirups, formworks. </t>
  </si>
  <si>
    <t>Plastering and skiming with lime ( optional)</t>
  </si>
  <si>
    <t>Painting ( optional)</t>
  </si>
  <si>
    <t>Supply and install 1000x2500 metal door with all accessories including padlocks for the store.</t>
  </si>
  <si>
    <t>Supply and install a sim tanks of 10,000 litres  at top of the tower</t>
  </si>
  <si>
    <t>Supply and install a sim tanks of 5,000 litres  at ground build foundation base</t>
  </si>
  <si>
    <t>TOTAL WATER TOWER</t>
  </si>
  <si>
    <t>INCINERATOR</t>
  </si>
  <si>
    <t>Excavations</t>
  </si>
  <si>
    <t>Masonry stone foundation wall , motar 1:3 cement sand</t>
  </si>
  <si>
    <t xml:space="preserve">Fired brick 230mm walls 980x780mm internally by </t>
  </si>
  <si>
    <t xml:space="preserve">concrete grade 20 (1:2:4) reinforced 6mm BRC </t>
  </si>
  <si>
    <t>Reinforcement Y16 for burning platform</t>
  </si>
  <si>
    <t>150mm thick fired brick walls for 4.6m chimney  jointed with cement mortar 1:3</t>
  </si>
  <si>
    <t>Pointing works and Panting works to ring beam surface color to be directed by the clien</t>
  </si>
  <si>
    <t>W3 - 400x400mm metal window for collecting ashes and inserting fuel into a  burning chamber</t>
  </si>
  <si>
    <t xml:space="preserve">W4 - 300X300mm waste inlet window </t>
  </si>
  <si>
    <t>TOTAL INCINERATOR</t>
  </si>
  <si>
    <t>FENCE</t>
  </si>
  <si>
    <t>Excavations of foundation</t>
  </si>
  <si>
    <t>Stone masonry foundation wall 500mm high from ground level , mortar 1:3 cement sand</t>
  </si>
  <si>
    <t>230mm thick ISSB walling on DPC . a height of 1.4m will be solid and top portion of 1.6m will be perforated</t>
  </si>
  <si>
    <t xml:space="preserve">RC concrete beam at 1.8m from DPC LEVEL , c.rario 1:2:4 with 4Y12 and Y8-200C/C, including formworks. </t>
  </si>
  <si>
    <t>6mm BRC, 1:2:4  concrete Caping slab on top of fence wall, to shade water away from wall</t>
  </si>
  <si>
    <t>supply and paint ring beam face capping slab</t>
  </si>
  <si>
    <t>TOTAL FENCE</t>
  </si>
  <si>
    <t>STREET SOLAR LIGHTINGS POLES</t>
  </si>
  <si>
    <t>Supply and install street photocell Solar lighting as per drawings, solar street lighting poles with 65N Voltmax solar batteries. Fixed as per drawings from dormitory to class nearby classroom.  (Note: 5 pcs are optional)</t>
  </si>
  <si>
    <t xml:space="preserve">TOTAL STREET SOLAR LIGHTINGS </t>
  </si>
  <si>
    <t xml:space="preserve"> LANDSCAPING AND RESTORING  VEGITATIONS</t>
  </si>
  <si>
    <t xml:space="preserve">Supply and build stone masonry drainage dith 250mm thick  (1:4) </t>
  </si>
  <si>
    <t>Supply and fix conrete slabs for covering a ditch, mix 1:2:4 with 6mm BRC</t>
  </si>
  <si>
    <t>Planting palm trees both sides along the unpaved walkway from the dormitory to nearby class</t>
  </si>
  <si>
    <t xml:space="preserve">Building stone masonry decorative seating  benches around trees inside open sky area and out side building ( size is 1800mm dia by 300mm wide by 500 high and 400mm deep. </t>
  </si>
  <si>
    <t>Supply fertile soil (compost) and Plant glasses and flowers as directed by the consultant/client</t>
  </si>
  <si>
    <r>
      <rPr>
        <b/>
        <sz val="11"/>
        <color theme="1"/>
        <rFont val="Cambria"/>
        <family val="1"/>
      </rPr>
      <t>(optional)</t>
    </r>
    <r>
      <rPr>
        <sz val="11"/>
        <color theme="1"/>
        <rFont val="Cambria"/>
        <family val="1"/>
      </rPr>
      <t xml:space="preserve">
Pave all cut back slopes with grouted stones (stone lining)  250mm thick </t>
    </r>
  </si>
  <si>
    <r>
      <rPr>
        <b/>
        <sz val="11"/>
        <color theme="1"/>
        <rFont val="Cambria"/>
        <family val="1"/>
      </rPr>
      <t>(optional)</t>
    </r>
    <r>
      <rPr>
        <sz val="11"/>
        <color theme="1"/>
        <rFont val="Cambria"/>
        <family val="1"/>
      </rPr>
      <t xml:space="preserve">
Kerbstones are built by using stones and make beautiful artistic views.</t>
    </r>
  </si>
  <si>
    <t>TOTAL  LANDISCAPING</t>
  </si>
  <si>
    <t>GENERAL SUMMARY</t>
  </si>
  <si>
    <t>SUM</t>
  </si>
  <si>
    <t>CONTIGENCY 10%</t>
  </si>
  <si>
    <t>VAT 18%</t>
  </si>
  <si>
    <t xml:space="preserve">GRAND SUM 84 GIRL'S DORMITORY </t>
  </si>
  <si>
    <t>Bill of Quantities  For the Construction of  120 girls dormitory in selected school at Kigoma MC&amp;DC, Kasulu TC&amp;DC and Kibondo DC 
Note: Unexcuted quantities will not be paid</t>
  </si>
  <si>
    <t> </t>
  </si>
  <si>
    <t xml:space="preserve"> NA </t>
  </si>
  <si>
    <t>0.6</t>
  </si>
  <si>
    <t xml:space="preserve">                 0.60</t>
  </si>
  <si>
    <r>
      <t>Site Clearance: Removing bushes, shrubs, trees, etc.
Clearing the site carefully without exceeding damaging tree near the constuction site; grubbing up roots bushes, shrub, undergrowth or the like;</t>
    </r>
    <r>
      <rPr>
        <sz val="11"/>
        <color rgb="FF000000"/>
        <rFont val="Cambria"/>
        <family val="1"/>
      </rPr>
      <t xml:space="preserve">  and removing all bushes surplus soil away keep clean for receiving materials</t>
    </r>
  </si>
  <si>
    <r>
      <t xml:space="preserve">Water for the works: </t>
    </r>
    <r>
      <rPr>
        <shadow/>
        <sz val="11"/>
        <color rgb="FF000000"/>
        <rFont val="Cambria"/>
        <family val="1"/>
      </rPr>
      <t>The contractor shall allow for all necessary clean fresh water for the works, including that required by sub-contractors and for any temporary plumbing meters and storage facilities and pay all charges in connection therewith and clear away on completion and make good works disturbed.</t>
    </r>
  </si>
  <si>
    <r>
      <t>Store and engineers office</t>
    </r>
    <r>
      <rPr>
        <sz val="11"/>
        <color rgb="FF000000"/>
        <rFont val="Cambria"/>
      </rPr>
      <t xml:space="preserve">
Supply and Construct temporary store for workers, engineer's office and materials to ensure proper storage of cement on raised floor with timbers and prevention of moisture is maintained . </t>
    </r>
  </si>
  <si>
    <t>0.565217391</t>
  </si>
  <si>
    <r>
      <t xml:space="preserve">Oversite conrete slab (1:3:6)
</t>
    </r>
    <r>
      <rPr>
        <sz val="11"/>
        <color theme="1"/>
        <rFont val="Cambria"/>
        <family val="1"/>
      </rPr>
      <t>Supply and pour plain concrete for oversite slab batched by volume a mixing ratio of 1:3:6</t>
    </r>
  </si>
  <si>
    <t>Horizontal beams ring beams</t>
  </si>
  <si>
    <t>REINFORCEMENTS</t>
  </si>
  <si>
    <t>Supply and install formwork, including all necessary tools and materials for preparation and installation, as well as removal of the formwork once completed.</t>
  </si>
  <si>
    <t>Supply and cast 75mm diameter black pipe poles to suport roof at veranda</t>
  </si>
  <si>
    <r>
      <rPr>
        <b/>
        <sz val="11"/>
        <color rgb="FF000000"/>
        <rFont val="Cambria"/>
      </rPr>
      <t xml:space="preserve">Truss Fabrication and Installation
</t>
    </r>
    <r>
      <rPr>
        <sz val="11"/>
        <color rgb="FF000000"/>
        <rFont val="Cambria"/>
      </rPr>
      <t xml:space="preserve">
• </t>
    </r>
    <r>
      <rPr>
        <b/>
        <sz val="11"/>
        <color rgb="FF000000"/>
        <rFont val="Cambria"/>
      </rPr>
      <t>Materials:</t>
    </r>
    <r>
      <rPr>
        <sz val="11"/>
        <color rgb="FF000000"/>
        <rFont val="Cambria"/>
      </rPr>
      <t xml:space="preserve"> Supply well-seasoned and  treated timber. Timber sections to be used:
§ Rafters: 50x150 mm. - eucaliptus
§ Tie beams: 50x150 mm. eucaliptus
§ Wall plates and struts: 50x100 mm.   eucaliptus
§ Purlins: 50x70 mm. - Pine soft wood timber
• </t>
    </r>
    <r>
      <rPr>
        <b/>
        <sz val="11"/>
        <color rgb="FF000000"/>
        <rFont val="Cambria"/>
      </rPr>
      <t>Fabrication:</t>
    </r>
    <r>
      <rPr>
        <sz val="11"/>
        <color rgb="FF000000"/>
        <rFont val="Cambria"/>
      </rPr>
      <t xml:space="preserve"> Fabricate the trusses as per the provided drawings. Ensure the trusses are fabricated with a rafter slope of 8 degrees.
• </t>
    </r>
    <r>
      <rPr>
        <b/>
        <sz val="11"/>
        <color rgb="FF000000"/>
        <rFont val="Cambria"/>
      </rPr>
      <t>Installation</t>
    </r>
    <r>
      <rPr>
        <sz val="11"/>
        <color rgb="FF000000"/>
        <rFont val="Cambria"/>
      </rPr>
      <t xml:space="preserve">: Install the fabricated trusses on the ring beam with a spacing of 1.4 meters center-to-center (c/c). Anchor the trusses to the ring beam using core M6 steel bars casted in the ring beam. Use two bolts (12mm diameter) with nuts and 2inches diameter washers to secure the joints of rafters and tie beams.
• </t>
    </r>
    <r>
      <rPr>
        <b/>
        <sz val="11"/>
        <color rgb="FF000000"/>
        <rFont val="Cambria"/>
      </rPr>
      <t>Overhangs</t>
    </r>
    <r>
      <rPr>
        <sz val="11"/>
        <color rgb="FF000000"/>
        <rFont val="Cambria"/>
      </rPr>
      <t xml:space="preserve">:
o The external overhang is to be 1.5 meters long.
o The internal overhang at the hallway is to be 0.8 meters long.
• </t>
    </r>
    <r>
      <rPr>
        <b/>
        <sz val="11"/>
        <color rgb="FF000000"/>
        <rFont val="Cambria"/>
      </rPr>
      <t xml:space="preserve">Additional Provisions:
</t>
    </r>
    <r>
      <rPr>
        <sz val="11"/>
        <color rgb="FF000000"/>
        <rFont val="Cambria"/>
      </rPr>
      <t>o All tools, nails, and materials necessary for the truss fabrication and installation are to be included
Note:  Trusses spanning the entire width of the building will be counted. The shorter trusses will be estimated to form a complete large truss for payment calculation.</t>
    </r>
  </si>
  <si>
    <t>treated Eucalyptus timber Rafters - 50x150mm,  sloped at an angle of 4 degree</t>
  </si>
  <si>
    <t>Fascia board: treated pine timber - 25x200mm. Weld brackets at 600mm c/c</t>
  </si>
  <si>
    <t>Supply and fix Valley cap, 450mm girth</t>
  </si>
  <si>
    <r>
      <t>Ceiling</t>
    </r>
    <r>
      <rPr>
        <sz val="11"/>
        <color rgb="FF000000"/>
        <rFont val="Cambria"/>
      </rPr>
      <t xml:space="preserve">
Supply and install 50x50 mm treated pine timber brandering, plain gypsum conices, and fix 9mm thick gypsum board as per Thailand or the like.</t>
    </r>
  </si>
  <si>
    <r>
      <t>Gutters</t>
    </r>
    <r>
      <rPr>
        <sz val="11"/>
        <color rgb="FF000000"/>
        <rFont val="Cambria"/>
      </rPr>
      <t xml:space="preserve">
Supply and fix class B PVC gutter 150mm diameter by 75mm deep. Including 75mm downpipes, 500mm c/c brackets, plus all required fittings and glues.</t>
    </r>
  </si>
  <si>
    <r>
      <t>Storrage poly tanks</t>
    </r>
    <r>
      <rPr>
        <sz val="11"/>
        <color rgb="FF000000"/>
        <rFont val="Cambria"/>
      </rPr>
      <t xml:space="preserve">
Supply and install 4 sim tanks of 5,000 litres each and build a ground base of stone masonry post with atwo crossing walls at the middle 600mm high from the ground, 700mm deep, 500mm width, 180mm diameter,  150mm thick concrete grade 20 with 6mm BRC.</t>
    </r>
  </si>
  <si>
    <r>
      <rPr>
        <b/>
        <sz val="11"/>
        <color theme="1"/>
        <rFont val="Cambria"/>
        <family val="1"/>
      </rPr>
      <t xml:space="preserve">External wall: foundation </t>
    </r>
    <r>
      <rPr>
        <sz val="11"/>
        <color theme="1"/>
        <rFont val="Cambria"/>
        <family val="1"/>
      </rPr>
      <t xml:space="preserve">
Pointing a stone masonry foundation wall 1:3 cement sand and apply three coats of black and white paint around the pointing strips only not to stones surfaces</t>
    </r>
  </si>
  <si>
    <r>
      <t>External wall: superstructure</t>
    </r>
    <r>
      <rPr>
        <sz val="11"/>
        <color rgb="FF000000"/>
        <rFont val="Cambria"/>
        <family val="1"/>
      </rPr>
      <t xml:space="preserve">
 Plaster 1:3 cement sand, 25mm thick  0.5m high from DPC level </t>
    </r>
  </si>
  <si>
    <t xml:space="preserve">
Externally: apply a 25mm thick Plaster 1:4 cement sand to  all beams, and corners of the walls and around windows a strip of 75mm wide </t>
  </si>
  <si>
    <t xml:space="preserve">
Terrazzo floor finish including 150mm high skirtings </t>
  </si>
  <si>
    <r>
      <t xml:space="preserve"> 
</t>
    </r>
    <r>
      <rPr>
        <sz val="11"/>
        <color theme="1"/>
        <rFont val="Cambria"/>
        <family val="1"/>
      </rPr>
      <t>Supply and</t>
    </r>
    <r>
      <rPr>
        <b/>
        <sz val="11"/>
        <color theme="1"/>
        <rFont val="Cambria"/>
        <family val="1"/>
      </rPr>
      <t xml:space="preserve"> </t>
    </r>
    <r>
      <rPr>
        <sz val="11"/>
        <color theme="1"/>
        <rFont val="Cambria"/>
        <family val="1"/>
      </rPr>
      <t>Skimming to obtain a smooth finish, clean, prime and</t>
    </r>
    <r>
      <rPr>
        <b/>
        <sz val="11"/>
        <color theme="1"/>
        <rFont val="Cambria"/>
        <family val="1"/>
      </rPr>
      <t xml:space="preserve">  </t>
    </r>
    <r>
      <rPr>
        <sz val="11"/>
        <color theme="1"/>
        <rFont val="Cambria"/>
        <family val="1"/>
      </rPr>
      <t xml:space="preserve">Apply water-based weather guard paint to all plastered columns and beams and windows </t>
    </r>
  </si>
  <si>
    <t>Oil-based painting fascia board, metal doors, grills and windows</t>
  </si>
  <si>
    <t>Electrical Installation 
(ABB or Tronic standard): Electricity wiring and connection to powerline without buying/istallation of an electrical poles:
Installing wiring and electrical equipment as per drawing
Energy saver LED BULB Complete with straight Complete, Use single core wires pure copper, double eath rod approved pure copper 16sqmm each. 
NB: Cables for 1.5sqmm  2.5sqmm, 4sqmm, 6sqmm, 10sqmm should be EURO or other equal approved</t>
  </si>
  <si>
    <r>
      <t xml:space="preserve">Doors Shutter
Prime quality hardwood paneled doors mninga or other equal and approved hardwood
</t>
    </r>
    <r>
      <rPr>
        <sz val="11"/>
        <color theme="1"/>
        <rFont val="Cambria"/>
        <family val="1"/>
      </rPr>
      <t xml:space="preserve">45mm Thick panelled single door Mahogany timber  finish, comprising of 45 x 150mm top and middle rails, 45 x 150mm stiles and 45 x 200 bottom rail, panels  filled in with and including 35mm thick moulded boarding tongued and grooved all round rails
Including Supply and fix the following "UNION" make or other equal and approved iron-mongery To softwood, hardwood or the like; fixing with screws ;-
3-Lever Mortise lock with furniture, Toiles and Bathroom lock with indicating bolt, 100mm Brass butt hinges
</t>
    </r>
  </si>
  <si>
    <r>
      <rPr>
        <b/>
        <sz val="11"/>
        <color theme="1"/>
        <rFont val="Cambria"/>
        <family val="1"/>
      </rPr>
      <t>Supply and fix Door frames: Hardwood mininga or other equal and approved hardwood.</t>
    </r>
    <r>
      <rPr>
        <sz val="11"/>
        <color theme="1"/>
        <rFont val="Cambria"/>
        <family val="1"/>
      </rPr>
      <t xml:space="preserve">
Provide 16mm diameter burglar bars 150mm c/c , fix perforated 5mm thick clear sheet glass glazed to hardwood frame with glazing beads and fix a clear mosiquito wire net to prevent dust ant insects. 
</t>
    </r>
  </si>
  <si>
    <t>Construct a (1:2:4) 6mm BRC reinforced concrete wash basin with a 600mm x 400mm width by 350mm depth internal dimension, and provide a 50mm diameter water outlet hole provided with trap and screener, 100mm concrete partition wall between one wash basin to another same for slab. Top-level of wash basin from floor is  750mm, it will be casted on top of brick wall, includes formworks,  bottle trap, drainers and necessary accessories; ( it will be used as hand wash basin as well) . Apply Terrazzo finishing to all dhobi sinks</t>
  </si>
  <si>
    <t>Ditto 850x2800mm high (Changing room and insinerator)</t>
  </si>
  <si>
    <t xml:space="preserve">Painting three coats of bituminous paint to foundation walls, Paint to internal walls and to beams, painting red oxide to  trusses and fascia board </t>
  </si>
  <si>
    <t>Supply and fix ;</t>
  </si>
  <si>
    <t xml:space="preserve">
Wash hand basins; white vitreous China; 32mm chromium plated chain waste  32mm plastic bottle trap concealed bracket with fixing clamps pair 12mm pillar taps 420 x 510mm;  requiring plugging. fixing with brass screws to backgrounds ( install at changing/women's room and at disabled toilet room)</t>
  </si>
  <si>
    <t xml:space="preserve">Supply and install a sim tanks of 10,000 litres </t>
  </si>
  <si>
    <t>Supply and install a sim tanks of 5,000 litres</t>
  </si>
  <si>
    <t xml:space="preserve">concrete grade 20 (1:2:4) reinforced with 6mm BRC </t>
  </si>
  <si>
    <t>150mm thick fired brick walls for 4.6m Chimney length jointed with cement mortar 1:3</t>
  </si>
  <si>
    <t>W3 - 400x400 metal window for incinarator</t>
  </si>
  <si>
    <t>W4 - 300X300 incinerator</t>
  </si>
  <si>
    <t>W5 - 150x150 Incinerator</t>
  </si>
  <si>
    <t xml:space="preserve">230mm thick ISSB walling on DPC </t>
  </si>
  <si>
    <t>6mm BRC, 1:2:4  concrete Caping slab on top of the fence wall, to shade water away from wall</t>
  </si>
  <si>
    <t>supply and paint the ring beam face of capping slab</t>
  </si>
  <si>
    <t xml:space="preserve"> LAND SCAPING AND RESTORING  VEGITATIONS</t>
  </si>
  <si>
    <t>Bill of Quantities  For the Construction of  WASH facilities in selected 20 school at Kigoma MC&amp;DC, Kasulu TC&amp;DC and Kibondo DC 
Note: Unexcuted quantities will not be paid</t>
  </si>
  <si>
    <t xml:space="preserve">TOILETS </t>
  </si>
  <si>
    <t>Total Dhobi Sinks</t>
  </si>
  <si>
    <t xml:space="preserve">Bill of Quantities  For the Construction of  water tank raiser, incinerator renovation, and renovation of hand wash sinks at Mwanga Secondary School - Kasulu TC
</t>
  </si>
  <si>
    <t>Note:</t>
  </si>
  <si>
    <t>RC Concrete dhobi sinks, with terrazzo finishing</t>
  </si>
  <si>
    <t xml:space="preserve">Ditto 850x2800mm high </t>
  </si>
  <si>
    <t>waterproof plastering 1:4 in toilets plus skimmed gley cement pigment. Ditto for wall  above wash basin.</t>
  </si>
  <si>
    <t>Terrazo floor finishing</t>
  </si>
  <si>
    <t xml:space="preserve">Painting three coats of bituminous paint to the foundation walls, silk Paint to internal walls , weather guard paint to external walls, and painting to fascia board </t>
  </si>
  <si>
    <t>Dhobi sinks</t>
  </si>
  <si>
    <t>Doors</t>
  </si>
  <si>
    <t>windows</t>
  </si>
  <si>
    <t>Water tower</t>
  </si>
  <si>
    <t>Incinerator</t>
  </si>
  <si>
    <t xml:space="preserve">inT in dormitory </t>
  </si>
  <si>
    <t>OuT for 25 school</t>
  </si>
  <si>
    <t xml:space="preserve">GRAND SUM A  WASH FOR GIRL'S  </t>
  </si>
  <si>
    <t>different</t>
  </si>
  <si>
    <t>deduct</t>
  </si>
  <si>
    <t xml:space="preserve">Date: </t>
  </si>
  <si>
    <t>TOTAL(EUR)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</si>
</sst>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_);_(* \(#,##0\);_(* &quot;-&quot;_);_(@_)"/>
    <numFmt numFmtId="166" formatCode="_(* #,##0_);_(* \(#,##0\);_(* &quot;-&quot;??_);_(@_)"/>
    <numFmt numFmtId="167" formatCode="_-* #,##0.0_-;\-* #,##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Georgia"/>
      <family val="1"/>
    </font>
    <font>
      <b/>
      <sz val="11"/>
      <color theme="1"/>
      <name val="Calibri Light"/>
      <family val="2"/>
      <scheme val="major"/>
    </font>
    <font>
      <sz val="11"/>
      <color theme="1"/>
      <name val="Calibri Light"/>
      <family val="2"/>
      <scheme val="major"/>
    </font>
    <font>
      <sz val="11"/>
      <color theme="0"/>
      <name val="Calibri Light"/>
      <family val="2"/>
      <scheme val="major"/>
    </font>
    <font>
      <b/>
      <sz val="11"/>
      <color theme="0"/>
      <name val="Calibri Light"/>
      <family val="2"/>
      <scheme val="major"/>
    </font>
    <font>
      <sz val="11"/>
      <color theme="0"/>
      <name val="Georgia"/>
      <family val="1"/>
    </font>
    <font>
      <b/>
      <sz val="11"/>
      <name val="Georgia"/>
      <family val="1"/>
    </font>
    <font>
      <sz val="11"/>
      <color rgb="FFFF0000"/>
      <name val="Calibri Light"/>
      <family val="2"/>
      <scheme val="major"/>
    </font>
    <font>
      <b/>
      <sz val="11"/>
      <color theme="1"/>
      <name val="Calibri"/>
      <family val="2"/>
      <scheme val="minor"/>
    </font>
    <font>
      <b/>
      <sz val="12"/>
      <color theme="1"/>
      <name val="Calibri"/>
      <family val="2"/>
      <scheme val="minor"/>
    </font>
    <font>
      <sz val="12"/>
      <color theme="1"/>
      <name val="Calibri"/>
      <family val="2"/>
      <scheme val="minor"/>
    </font>
    <font>
      <b/>
      <sz val="11"/>
      <color theme="1"/>
      <name val="Cambria"/>
      <family val="1"/>
    </font>
    <font>
      <b/>
      <sz val="12"/>
      <color theme="1"/>
      <name val="Cambria"/>
      <family val="1"/>
    </font>
    <font>
      <sz val="11"/>
      <color theme="1"/>
      <name val="Cambria"/>
      <family val="1"/>
    </font>
    <font>
      <sz val="11"/>
      <color theme="0"/>
      <name val="Cambria"/>
      <family val="1"/>
    </font>
    <font>
      <b/>
      <sz val="11"/>
      <color theme="0"/>
      <name val="Cambria"/>
      <family val="1"/>
    </font>
    <font>
      <shadow/>
      <sz val="11"/>
      <color theme="1"/>
      <name val="Cambria"/>
      <family val="1"/>
    </font>
    <font>
      <b/>
      <shadow/>
      <sz val="11"/>
      <color theme="1"/>
      <name val="Cambria"/>
      <family val="1"/>
    </font>
    <font>
      <shadow/>
      <sz val="12"/>
      <color theme="1"/>
      <name val="Cambria"/>
      <family val="1"/>
    </font>
    <font>
      <b/>
      <u/>
      <sz val="12"/>
      <color theme="1"/>
      <name val="Cambria"/>
      <family val="1"/>
    </font>
    <font>
      <sz val="12"/>
      <name val="Cambria"/>
      <family val="1"/>
    </font>
    <font>
      <b/>
      <u/>
      <sz val="12"/>
      <name val="Cambria"/>
      <family val="1"/>
    </font>
    <font>
      <sz val="11"/>
      <name val="Cambria"/>
      <family val="1"/>
    </font>
    <font>
      <b/>
      <sz val="12"/>
      <name val="Cambria"/>
      <family val="1"/>
    </font>
    <font>
      <b/>
      <sz val="12"/>
      <color theme="0"/>
      <name val="Cambria"/>
      <family val="1"/>
    </font>
    <font>
      <b/>
      <sz val="11"/>
      <name val="Cambria"/>
      <family val="1"/>
    </font>
    <font>
      <sz val="9"/>
      <color theme="1"/>
      <name val="Cambria"/>
      <family val="1"/>
    </font>
    <font>
      <sz val="11"/>
      <color rgb="FF000000"/>
      <name val="Cambria"/>
    </font>
    <font>
      <b/>
      <sz val="11"/>
      <color rgb="FF000000"/>
      <name val="Cambria"/>
    </font>
    <font>
      <sz val="11"/>
      <color rgb="FF000000"/>
      <name val="Cambria"/>
      <family val="1"/>
    </font>
    <font>
      <b/>
      <sz val="11"/>
      <color rgb="FF000000"/>
      <name val="Cambria"/>
      <family val="1"/>
    </font>
    <font>
      <sz val="11"/>
      <color rgb="FF000000"/>
      <name val="Calibri Light"/>
      <family val="2"/>
    </font>
    <font>
      <b/>
      <shadow/>
      <sz val="11"/>
      <color rgb="FF000000"/>
      <name val="Cambria"/>
      <family val="1"/>
    </font>
    <font>
      <shadow/>
      <sz val="11"/>
      <color rgb="FF000000"/>
      <name val="Cambria"/>
      <family val="1"/>
    </font>
  </fonts>
  <fills count="7">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92">
    <xf numFmtId="0" fontId="0" fillId="0" borderId="0" xfId="0"/>
    <xf numFmtId="0" fontId="3" fillId="0" borderId="0" xfId="0" applyFont="1"/>
    <xf numFmtId="0" fontId="3" fillId="3" borderId="0" xfId="0" applyFont="1" applyFill="1"/>
    <xf numFmtId="0" fontId="5" fillId="0" borderId="1" xfId="0" applyFont="1" applyBorder="1" applyAlignment="1">
      <alignment vertical="top" wrapText="1"/>
    </xf>
    <xf numFmtId="0" fontId="4" fillId="0" borderId="0" xfId="0" applyFont="1" applyAlignment="1">
      <alignment vertical="top" wrapText="1"/>
    </xf>
    <xf numFmtId="43" fontId="5" fillId="0" borderId="0" xfId="1" applyFont="1" applyBorder="1" applyAlignment="1">
      <alignment vertical="top" wrapText="1"/>
    </xf>
    <xf numFmtId="0" fontId="5"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wrapText="1"/>
    </xf>
    <xf numFmtId="0" fontId="5" fillId="0" borderId="0" xfId="0" applyFont="1"/>
    <xf numFmtId="0" fontId="7" fillId="2" borderId="0" xfId="0" applyFont="1" applyFill="1" applyAlignment="1">
      <alignment wrapText="1"/>
    </xf>
    <xf numFmtId="0" fontId="7" fillId="2" borderId="0" xfId="0" applyFont="1" applyFill="1" applyAlignment="1">
      <alignment vertical="top" wrapText="1"/>
    </xf>
    <xf numFmtId="0" fontId="4" fillId="0" borderId="0" xfId="0" applyFont="1" applyAlignment="1">
      <alignment wrapText="1"/>
    </xf>
    <xf numFmtId="0" fontId="6" fillId="2" borderId="0" xfId="0" applyFont="1" applyFill="1" applyAlignment="1">
      <alignment vertical="top" wrapText="1"/>
    </xf>
    <xf numFmtId="0" fontId="8" fillId="2" borderId="0" xfId="0" applyFont="1" applyFill="1"/>
    <xf numFmtId="0" fontId="9" fillId="0" borderId="0" xfId="0" applyFont="1"/>
    <xf numFmtId="43" fontId="4" fillId="0" borderId="0" xfId="0" applyNumberFormat="1" applyFont="1" applyAlignment="1">
      <alignment wrapText="1"/>
    </xf>
    <xf numFmtId="43" fontId="5" fillId="0" borderId="0" xfId="0" applyNumberFormat="1" applyFont="1" applyAlignment="1">
      <alignment vertical="top" wrapText="1"/>
    </xf>
    <xf numFmtId="0" fontId="0" fillId="0" borderId="0" xfId="0" applyAlignment="1">
      <alignment wrapText="1"/>
    </xf>
    <xf numFmtId="0" fontId="12" fillId="0" borderId="0" xfId="0" applyFont="1"/>
    <xf numFmtId="0" fontId="13" fillId="0" borderId="0" xfId="0" applyFont="1"/>
    <xf numFmtId="0" fontId="22" fillId="0" borderId="10" xfId="0" applyFont="1" applyBorder="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applyAlignment="1">
      <alignment horizontal="left" vertical="center" wrapText="1"/>
    </xf>
    <xf numFmtId="43" fontId="16" fillId="0" borderId="1"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left" vertical="center" wrapText="1"/>
    </xf>
    <xf numFmtId="0" fontId="16" fillId="0" borderId="1" xfId="0" applyFont="1" applyBorder="1" applyAlignment="1">
      <alignment horizontal="left" vertical="center" wrapText="1"/>
    </xf>
    <xf numFmtId="43" fontId="16" fillId="0" borderId="1" xfId="1" applyFont="1" applyBorder="1" applyAlignment="1">
      <alignment horizontal="left" vertical="center" wrapText="1"/>
    </xf>
    <xf numFmtId="1" fontId="17" fillId="2" borderId="0" xfId="0" applyNumberFormat="1" applyFont="1" applyFill="1" applyAlignment="1">
      <alignment horizontal="left" vertical="center" wrapText="1"/>
    </xf>
    <xf numFmtId="0" fontId="18" fillId="2" borderId="0" xfId="0" applyFont="1" applyFill="1" applyAlignment="1">
      <alignment horizontal="left" vertical="center" wrapText="1"/>
    </xf>
    <xf numFmtId="43" fontId="17" fillId="2" borderId="0" xfId="1" applyFont="1" applyFill="1" applyBorder="1" applyAlignment="1">
      <alignment horizontal="left" vertical="center" wrapText="1"/>
    </xf>
    <xf numFmtId="0" fontId="16" fillId="0" borderId="0" xfId="0" applyFont="1" applyAlignment="1">
      <alignment horizontal="left" vertical="center" wrapText="1"/>
    </xf>
    <xf numFmtId="43" fontId="16" fillId="0" borderId="0" xfId="1" applyFont="1" applyBorder="1" applyAlignment="1">
      <alignment horizontal="left" vertical="center" wrapText="1"/>
    </xf>
    <xf numFmtId="43" fontId="14" fillId="0" borderId="0" xfId="1" applyFont="1" applyBorder="1" applyAlignment="1">
      <alignment horizontal="left" vertical="center" wrapText="1"/>
    </xf>
    <xf numFmtId="0" fontId="17" fillId="2" borderId="0" xfId="0" applyFont="1" applyFill="1" applyAlignment="1">
      <alignment horizontal="left" vertical="center" wrapText="1"/>
    </xf>
    <xf numFmtId="0" fontId="21" fillId="0" borderId="11" xfId="0" applyFont="1" applyBorder="1" applyAlignment="1">
      <alignment horizontal="left" vertical="center" wrapText="1"/>
    </xf>
    <xf numFmtId="166" fontId="21" fillId="0" borderId="10" xfId="1" applyNumberFormat="1" applyFont="1" applyFill="1" applyBorder="1" applyAlignment="1">
      <alignment horizontal="left" vertical="center" wrapText="1"/>
    </xf>
    <xf numFmtId="166" fontId="21" fillId="0" borderId="12" xfId="1" applyNumberFormat="1" applyFont="1" applyFill="1" applyBorder="1" applyAlignment="1">
      <alignment horizontal="left" vertical="center" wrapText="1"/>
    </xf>
    <xf numFmtId="0" fontId="23" fillId="0" borderId="11" xfId="0" applyFont="1" applyBorder="1" applyAlignment="1">
      <alignment horizontal="left" vertical="center"/>
    </xf>
    <xf numFmtId="1" fontId="23" fillId="0" borderId="10" xfId="0" applyNumberFormat="1" applyFont="1" applyBorder="1" applyAlignment="1">
      <alignment horizontal="left" vertical="center"/>
    </xf>
    <xf numFmtId="165" fontId="23" fillId="0" borderId="10" xfId="1" applyNumberFormat="1" applyFont="1" applyFill="1" applyBorder="1" applyAlignment="1">
      <alignment horizontal="left" vertical="center"/>
    </xf>
    <xf numFmtId="166" fontId="23" fillId="0" borderId="12" xfId="1" applyNumberFormat="1" applyFont="1" applyBorder="1" applyAlignment="1">
      <alignment horizontal="left" vertical="center"/>
    </xf>
    <xf numFmtId="1" fontId="23" fillId="0" borderId="10" xfId="1" applyNumberFormat="1" applyFont="1" applyFill="1" applyBorder="1" applyAlignment="1">
      <alignment horizontal="left" vertical="center"/>
    </xf>
    <xf numFmtId="166" fontId="25" fillId="0" borderId="12" xfId="1" applyNumberFormat="1" applyFont="1" applyBorder="1" applyAlignment="1">
      <alignment horizontal="left" vertical="center"/>
    </xf>
    <xf numFmtId="1" fontId="26" fillId="0" borderId="10" xfId="1" applyNumberFormat="1" applyFont="1" applyFill="1" applyBorder="1" applyAlignment="1">
      <alignment horizontal="left" vertical="center"/>
    </xf>
    <xf numFmtId="0" fontId="27" fillId="2" borderId="0" xfId="0" applyFont="1" applyFill="1" applyAlignment="1">
      <alignment horizontal="left" vertical="center" wrapText="1"/>
    </xf>
    <xf numFmtId="0" fontId="16" fillId="0" borderId="1" xfId="0" applyFont="1" applyBorder="1" applyAlignment="1">
      <alignment horizontal="left" vertical="center"/>
    </xf>
    <xf numFmtId="43" fontId="16" fillId="0" borderId="1" xfId="1" applyFont="1" applyBorder="1" applyAlignment="1">
      <alignment horizontal="left" vertical="center"/>
    </xf>
    <xf numFmtId="43" fontId="16" fillId="0" borderId="0" xfId="1" applyFont="1" applyFill="1" applyBorder="1" applyAlignment="1">
      <alignment horizontal="left" vertical="center" wrapText="1"/>
    </xf>
    <xf numFmtId="0" fontId="16" fillId="0" borderId="0" xfId="0" applyFont="1" applyAlignment="1">
      <alignment horizontal="left" vertical="center"/>
    </xf>
    <xf numFmtId="0" fontId="14" fillId="0" borderId="0" xfId="0" applyFont="1" applyAlignment="1">
      <alignment horizontal="left" vertical="center"/>
    </xf>
    <xf numFmtId="43" fontId="18" fillId="2" borderId="0" xfId="1" applyFont="1" applyFill="1" applyBorder="1" applyAlignment="1">
      <alignment horizontal="left" vertical="center" wrapText="1"/>
    </xf>
    <xf numFmtId="43" fontId="16" fillId="0" borderId="1" xfId="1" applyFont="1" applyFill="1" applyBorder="1" applyAlignment="1">
      <alignment horizontal="left" vertical="center" wrapText="1"/>
    </xf>
    <xf numFmtId="43" fontId="16" fillId="0" borderId="0" xfId="1" applyFont="1" applyBorder="1" applyAlignment="1">
      <alignment horizontal="left" vertical="center"/>
    </xf>
    <xf numFmtId="43" fontId="14" fillId="0" borderId="0" xfId="1" applyFont="1" applyBorder="1" applyAlignment="1">
      <alignment horizontal="left" vertical="center"/>
    </xf>
    <xf numFmtId="0" fontId="17" fillId="2" borderId="0" xfId="0" applyFont="1" applyFill="1" applyAlignment="1">
      <alignment horizontal="left" vertical="center"/>
    </xf>
    <xf numFmtId="43" fontId="17" fillId="2" borderId="0" xfId="1" applyFont="1" applyFill="1" applyBorder="1" applyAlignment="1">
      <alignment horizontal="left" vertical="center"/>
    </xf>
    <xf numFmtId="0" fontId="18" fillId="2" borderId="0" xfId="0" applyFont="1" applyFill="1" applyAlignment="1">
      <alignment horizontal="left" vertical="center"/>
    </xf>
    <xf numFmtId="0" fontId="25"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43" fontId="28" fillId="0" borderId="0" xfId="1" applyFont="1" applyFill="1" applyBorder="1" applyAlignment="1">
      <alignment horizontal="left" vertical="center"/>
    </xf>
    <xf numFmtId="0" fontId="17"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43" fontId="17" fillId="2" borderId="1" xfId="1" applyFont="1" applyFill="1" applyBorder="1" applyAlignment="1">
      <alignment horizontal="left" vertical="center"/>
    </xf>
    <xf numFmtId="0" fontId="14" fillId="0" borderId="2" xfId="0" applyFont="1" applyBorder="1" applyAlignment="1">
      <alignment horizontal="left" vertical="center" wrapText="1"/>
    </xf>
    <xf numFmtId="0" fontId="16" fillId="0" borderId="3" xfId="0" applyFont="1" applyBorder="1" applyAlignment="1">
      <alignment horizontal="left" vertical="center" wrapText="1"/>
    </xf>
    <xf numFmtId="43" fontId="16" fillId="0" borderId="3" xfId="1" applyFont="1" applyBorder="1" applyAlignment="1">
      <alignment horizontal="left" vertical="center" wrapText="1"/>
    </xf>
    <xf numFmtId="43" fontId="16" fillId="0" borderId="4" xfId="1" applyFont="1" applyBorder="1" applyAlignment="1">
      <alignment horizontal="left" vertical="center" wrapText="1"/>
    </xf>
    <xf numFmtId="0" fontId="16" fillId="0" borderId="5" xfId="0" applyFont="1" applyBorder="1" applyAlignment="1">
      <alignment horizontal="left" vertical="center" wrapText="1"/>
    </xf>
    <xf numFmtId="43" fontId="16" fillId="0" borderId="6" xfId="1"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43" fontId="29" fillId="0" borderId="0" xfId="1" applyFont="1" applyBorder="1" applyAlignment="1">
      <alignment horizontal="left" vertical="center" wrapText="1"/>
    </xf>
    <xf numFmtId="43" fontId="29" fillId="0" borderId="6" xfId="1"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43" fontId="14" fillId="0" borderId="8" xfId="1" applyFont="1" applyBorder="1" applyAlignment="1">
      <alignment horizontal="left" vertical="center" wrapText="1"/>
    </xf>
    <xf numFmtId="43" fontId="14" fillId="0" borderId="9" xfId="1" applyFont="1" applyBorder="1" applyAlignment="1">
      <alignment horizontal="left" vertical="center" wrapText="1"/>
    </xf>
    <xf numFmtId="0" fontId="14" fillId="0" borderId="5" xfId="0" applyFont="1" applyBorder="1" applyAlignment="1">
      <alignment horizontal="left" vertical="center" wrapText="1"/>
    </xf>
    <xf numFmtId="43" fontId="14" fillId="0" borderId="6" xfId="1" applyFont="1" applyBorder="1" applyAlignment="1">
      <alignment horizontal="left" vertical="center" wrapText="1"/>
    </xf>
    <xf numFmtId="0" fontId="16" fillId="0" borderId="0" xfId="0" applyFont="1"/>
    <xf numFmtId="43" fontId="16" fillId="0" borderId="0" xfId="0" applyNumberFormat="1" applyFont="1"/>
    <xf numFmtId="0" fontId="14" fillId="4" borderId="0" xfId="0" applyFont="1" applyFill="1"/>
    <xf numFmtId="0" fontId="14" fillId="0" borderId="0" xfId="0" applyFont="1"/>
    <xf numFmtId="0" fontId="16" fillId="0" borderId="3" xfId="0" applyFont="1" applyBorder="1"/>
    <xf numFmtId="43" fontId="16" fillId="0" borderId="3" xfId="0" applyNumberFormat="1" applyFont="1" applyBorder="1"/>
    <xf numFmtId="43" fontId="16" fillId="0" borderId="4" xfId="0" applyNumberFormat="1" applyFont="1" applyBorder="1"/>
    <xf numFmtId="43" fontId="16" fillId="0" borderId="6" xfId="0" applyNumberFormat="1" applyFont="1" applyBorder="1"/>
    <xf numFmtId="0" fontId="14" fillId="0" borderId="2" xfId="0" applyFont="1" applyBorder="1"/>
    <xf numFmtId="0" fontId="14" fillId="0" borderId="5" xfId="0" applyFont="1" applyBorder="1"/>
    <xf numFmtId="0" fontId="11" fillId="0" borderId="0" xfId="0" applyFont="1"/>
    <xf numFmtId="43" fontId="16" fillId="5" borderId="1" xfId="1" applyFont="1" applyFill="1" applyBorder="1" applyAlignment="1">
      <alignment horizontal="left" vertical="center" wrapText="1"/>
    </xf>
    <xf numFmtId="0" fontId="19" fillId="5" borderId="10"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left" vertical="center"/>
    </xf>
    <xf numFmtId="43" fontId="14" fillId="5" borderId="0" xfId="1" applyFont="1" applyFill="1" applyBorder="1" applyAlignment="1">
      <alignment horizontal="left" vertical="center" wrapText="1"/>
    </xf>
    <xf numFmtId="43" fontId="16" fillId="5" borderId="0" xfId="1" applyFont="1" applyFill="1" applyBorder="1" applyAlignment="1">
      <alignment horizontal="left" vertical="center" wrapText="1"/>
    </xf>
    <xf numFmtId="43" fontId="16" fillId="5" borderId="1" xfId="1" applyFont="1" applyFill="1" applyBorder="1" applyAlignment="1">
      <alignment horizontal="left" vertical="center"/>
    </xf>
    <xf numFmtId="0" fontId="14" fillId="5" borderId="1" xfId="0" applyFont="1" applyFill="1" applyBorder="1" applyAlignment="1">
      <alignment horizontal="left" vertical="center" wrapText="1"/>
    </xf>
    <xf numFmtId="0" fontId="14" fillId="5" borderId="0" xfId="0" applyFont="1" applyFill="1" applyAlignment="1">
      <alignment horizontal="left" vertical="center" wrapText="1"/>
    </xf>
    <xf numFmtId="0" fontId="16" fillId="5" borderId="0" xfId="0" applyFont="1" applyFill="1" applyAlignment="1">
      <alignment horizontal="left" vertical="center" wrapText="1"/>
    </xf>
    <xf numFmtId="43" fontId="16" fillId="5" borderId="0" xfId="1" applyFont="1" applyFill="1" applyBorder="1" applyAlignment="1">
      <alignment horizontal="left" vertical="center"/>
    </xf>
    <xf numFmtId="43" fontId="14" fillId="5" borderId="0" xfId="1" applyFont="1" applyFill="1" applyBorder="1" applyAlignment="1">
      <alignment horizontal="left" vertical="center"/>
    </xf>
    <xf numFmtId="0" fontId="14" fillId="0" borderId="0" xfId="0" applyFont="1" applyAlignment="1">
      <alignment wrapText="1"/>
    </xf>
    <xf numFmtId="0" fontId="16" fillId="0" borderId="0" xfId="0" applyFont="1" applyAlignment="1">
      <alignment wrapText="1"/>
    </xf>
    <xf numFmtId="0" fontId="14" fillId="4" borderId="0" xfId="0" applyFont="1" applyFill="1" applyAlignment="1">
      <alignment wrapText="1"/>
    </xf>
    <xf numFmtId="0" fontId="16" fillId="0" borderId="3" xfId="0" applyFont="1" applyBorder="1" applyAlignment="1">
      <alignment wrapText="1"/>
    </xf>
    <xf numFmtId="0" fontId="15" fillId="0" borderId="0" xfId="0" applyFont="1" applyAlignment="1">
      <alignment horizontal="left" vertical="center" wrapText="1"/>
    </xf>
    <xf numFmtId="43" fontId="17" fillId="0" borderId="0" xfId="1" applyFont="1" applyFill="1" applyBorder="1" applyAlignment="1">
      <alignment horizontal="left" vertical="center" wrapText="1"/>
    </xf>
    <xf numFmtId="43" fontId="14" fillId="0" borderId="0" xfId="1" applyFont="1" applyFill="1" applyBorder="1" applyAlignment="1">
      <alignment horizontal="left" vertical="center" wrapText="1"/>
    </xf>
    <xf numFmtId="43" fontId="18" fillId="0" borderId="0" xfId="1" applyFont="1" applyFill="1" applyBorder="1" applyAlignment="1">
      <alignment horizontal="left" vertical="center" wrapText="1"/>
    </xf>
    <xf numFmtId="0" fontId="7" fillId="0" borderId="0" xfId="0" applyFont="1" applyAlignment="1">
      <alignment vertical="top" wrapText="1"/>
    </xf>
    <xf numFmtId="0" fontId="6" fillId="0" borderId="0" xfId="0" applyFont="1" applyAlignment="1">
      <alignment vertical="top" wrapText="1"/>
    </xf>
    <xf numFmtId="43" fontId="16" fillId="0" borderId="0" xfId="1" applyFont="1" applyFill="1" applyBorder="1" applyAlignment="1">
      <alignment horizontal="left" vertical="center"/>
    </xf>
    <xf numFmtId="43" fontId="14" fillId="0" borderId="0" xfId="1" applyFont="1" applyFill="1" applyBorder="1" applyAlignment="1">
      <alignment horizontal="left" vertical="center"/>
    </xf>
    <xf numFmtId="43" fontId="17" fillId="0" borderId="0" xfId="1" applyFont="1" applyFill="1" applyBorder="1" applyAlignment="1">
      <alignment horizontal="left" vertical="center"/>
    </xf>
    <xf numFmtId="0" fontId="8" fillId="0" borderId="0" xfId="0" applyFont="1"/>
    <xf numFmtId="43" fontId="29" fillId="0" borderId="0" xfId="1" applyFont="1" applyFill="1" applyBorder="1" applyAlignment="1">
      <alignment horizontal="left" vertical="center" wrapText="1"/>
    </xf>
    <xf numFmtId="43" fontId="5" fillId="0" borderId="0" xfId="1" applyFont="1" applyFill="1" applyBorder="1" applyAlignment="1">
      <alignment vertical="top" wrapText="1"/>
    </xf>
    <xf numFmtId="166" fontId="21" fillId="0" borderId="0" xfId="1" applyNumberFormat="1" applyFont="1" applyFill="1" applyBorder="1" applyAlignment="1">
      <alignment horizontal="left" vertical="center" wrapText="1"/>
    </xf>
    <xf numFmtId="166" fontId="23" fillId="0" borderId="0" xfId="1" applyNumberFormat="1" applyFont="1" applyFill="1" applyBorder="1" applyAlignment="1">
      <alignment horizontal="left" vertical="center"/>
    </xf>
    <xf numFmtId="166" fontId="25" fillId="0" borderId="0" xfId="1" applyNumberFormat="1" applyFont="1" applyFill="1" applyBorder="1" applyAlignment="1">
      <alignment horizontal="left" vertical="center"/>
    </xf>
    <xf numFmtId="0" fontId="14" fillId="0" borderId="1" xfId="0" applyFont="1" applyBorder="1" applyAlignment="1">
      <alignment horizontal="center" vertical="center" wrapText="1"/>
    </xf>
    <xf numFmtId="167" fontId="14" fillId="0" borderId="1" xfId="1" applyNumberFormat="1" applyFont="1" applyBorder="1" applyAlignment="1">
      <alignment horizontal="center" vertical="center" wrapText="1"/>
    </xf>
    <xf numFmtId="43" fontId="14" fillId="0" borderId="1" xfId="1" applyFont="1" applyBorder="1" applyAlignment="1">
      <alignment horizontal="center" vertical="center" wrapText="1"/>
    </xf>
    <xf numFmtId="167" fontId="16" fillId="0" borderId="1" xfId="1" applyNumberFormat="1" applyFont="1" applyBorder="1" applyAlignment="1">
      <alignment horizontal="right" vertical="center" wrapText="1"/>
    </xf>
    <xf numFmtId="167" fontId="17" fillId="2" borderId="0" xfId="1" applyNumberFormat="1" applyFont="1" applyFill="1" applyBorder="1" applyAlignment="1">
      <alignment horizontal="right" vertical="center" wrapText="1"/>
    </xf>
    <xf numFmtId="0" fontId="30" fillId="0" borderId="1" xfId="0" applyFont="1" applyBorder="1" applyAlignment="1">
      <alignment horizontal="left" vertical="center" wrapText="1"/>
    </xf>
    <xf numFmtId="167" fontId="16" fillId="0" borderId="0" xfId="1" applyNumberFormat="1" applyFont="1" applyBorder="1" applyAlignment="1">
      <alignment horizontal="right" vertical="center" wrapText="1"/>
    </xf>
    <xf numFmtId="167" fontId="16" fillId="0" borderId="1" xfId="1" applyNumberFormat="1" applyFont="1" applyFill="1" applyBorder="1" applyAlignment="1">
      <alignment horizontal="right" vertical="center" wrapText="1"/>
    </xf>
    <xf numFmtId="167" fontId="0" fillId="0" borderId="0" xfId="0" applyNumberFormat="1" applyAlignment="1">
      <alignment horizontal="right" vertical="center"/>
    </xf>
    <xf numFmtId="167" fontId="16" fillId="5" borderId="1" xfId="1" applyNumberFormat="1" applyFont="1" applyFill="1" applyBorder="1" applyAlignment="1">
      <alignment horizontal="right" vertical="center" wrapText="1"/>
    </xf>
    <xf numFmtId="0" fontId="31" fillId="0" borderId="1" xfId="0" applyFont="1" applyBorder="1" applyAlignment="1">
      <alignment horizontal="left" vertical="center" wrapText="1"/>
    </xf>
    <xf numFmtId="167" fontId="14" fillId="0" borderId="1" xfId="1" applyNumberFormat="1" applyFont="1" applyBorder="1" applyAlignment="1">
      <alignment horizontal="right" vertical="center" wrapText="1"/>
    </xf>
    <xf numFmtId="167" fontId="21" fillId="0" borderId="10" xfId="0" applyNumberFormat="1" applyFont="1" applyBorder="1" applyAlignment="1">
      <alignment horizontal="right" vertical="center" wrapText="1"/>
    </xf>
    <xf numFmtId="167" fontId="23" fillId="0" borderId="10" xfId="0" applyNumberFormat="1" applyFont="1" applyBorder="1" applyAlignment="1">
      <alignment horizontal="right" vertical="center"/>
    </xf>
    <xf numFmtId="167" fontId="23" fillId="0" borderId="10" xfId="1" applyNumberFormat="1" applyFont="1" applyFill="1" applyBorder="1" applyAlignment="1">
      <alignment horizontal="left" vertical="center"/>
    </xf>
    <xf numFmtId="167" fontId="26" fillId="0" borderId="10" xfId="0" applyNumberFormat="1" applyFont="1" applyBorder="1" applyAlignment="1">
      <alignment horizontal="right" vertical="center"/>
    </xf>
    <xf numFmtId="0" fontId="23" fillId="0" borderId="13" xfId="0" applyFont="1" applyBorder="1" applyAlignment="1">
      <alignment horizontal="left" vertical="center"/>
    </xf>
    <xf numFmtId="0" fontId="23" fillId="0" borderId="13" xfId="0" applyFont="1" applyBorder="1" applyAlignment="1">
      <alignment horizontal="left" vertical="center" wrapText="1"/>
    </xf>
    <xf numFmtId="0" fontId="5" fillId="0" borderId="13" xfId="0" applyFont="1" applyBorder="1" applyAlignment="1">
      <alignment vertical="top" wrapText="1"/>
    </xf>
    <xf numFmtId="167" fontId="23" fillId="0" borderId="13" xfId="1" applyNumberFormat="1" applyFont="1" applyFill="1" applyBorder="1" applyAlignment="1">
      <alignment horizontal="left" vertical="center"/>
    </xf>
    <xf numFmtId="165" fontId="23" fillId="0" borderId="13" xfId="1" applyNumberFormat="1" applyFont="1" applyFill="1" applyBorder="1" applyAlignment="1">
      <alignment horizontal="left" vertical="center"/>
    </xf>
    <xf numFmtId="166" fontId="25" fillId="0" borderId="13" xfId="1" applyNumberFormat="1" applyFont="1" applyBorder="1" applyAlignment="1">
      <alignment horizontal="left" vertical="center"/>
    </xf>
    <xf numFmtId="0" fontId="16" fillId="0" borderId="13" xfId="0" applyFont="1" applyBorder="1" applyAlignment="1">
      <alignment horizontal="left" vertical="center" wrapText="1"/>
    </xf>
    <xf numFmtId="0" fontId="16" fillId="0" borderId="13" xfId="0" applyFont="1" applyBorder="1" applyAlignment="1">
      <alignment horizontal="left" vertical="center"/>
    </xf>
    <xf numFmtId="167" fontId="14" fillId="5" borderId="13" xfId="1" applyNumberFormat="1" applyFont="1" applyFill="1" applyBorder="1" applyAlignment="1">
      <alignment horizontal="right" vertical="center" wrapText="1"/>
    </xf>
    <xf numFmtId="43" fontId="14" fillId="0" borderId="13" xfId="1" applyFont="1" applyBorder="1" applyAlignment="1">
      <alignment horizontal="left" vertical="center" wrapText="1"/>
    </xf>
    <xf numFmtId="43" fontId="16" fillId="0" borderId="13" xfId="1" applyFont="1" applyBorder="1" applyAlignment="1">
      <alignment horizontal="left" vertical="center" wrapText="1"/>
    </xf>
    <xf numFmtId="1" fontId="23" fillId="0" borderId="13" xfId="1" applyNumberFormat="1" applyFont="1" applyFill="1" applyBorder="1" applyAlignment="1">
      <alignment horizontal="left" vertical="center"/>
    </xf>
    <xf numFmtId="167" fontId="23" fillId="0" borderId="13" xfId="0" applyNumberFormat="1" applyFont="1" applyBorder="1" applyAlignment="1">
      <alignment horizontal="right" vertical="center"/>
    </xf>
    <xf numFmtId="167" fontId="14" fillId="0" borderId="0" xfId="1" applyNumberFormat="1" applyFont="1" applyBorder="1" applyAlignment="1">
      <alignment horizontal="right" vertical="center" wrapText="1"/>
    </xf>
    <xf numFmtId="0" fontId="30" fillId="5" borderId="1" xfId="0" applyFont="1" applyFill="1" applyBorder="1" applyAlignment="1">
      <alignment horizontal="left" vertical="center" wrapText="1"/>
    </xf>
    <xf numFmtId="167" fontId="16" fillId="0" borderId="1" xfId="0" applyNumberFormat="1" applyFont="1" applyBorder="1" applyAlignment="1">
      <alignment horizontal="right" vertical="center"/>
    </xf>
    <xf numFmtId="164" fontId="5" fillId="0" borderId="0" xfId="0" applyNumberFormat="1" applyFont="1"/>
    <xf numFmtId="167" fontId="16" fillId="0" borderId="1" xfId="0" applyNumberFormat="1" applyFont="1" applyBorder="1" applyAlignment="1">
      <alignment horizontal="left" vertical="center"/>
    </xf>
    <xf numFmtId="0" fontId="32" fillId="5" borderId="1" xfId="0" applyFont="1" applyFill="1" applyBorder="1" applyAlignment="1">
      <alignment horizontal="left" vertical="center" wrapText="1"/>
    </xf>
    <xf numFmtId="167" fontId="16" fillId="0" borderId="0" xfId="1" applyNumberFormat="1" applyFont="1" applyFill="1" applyBorder="1" applyAlignment="1">
      <alignment horizontal="right" vertical="center" wrapText="1"/>
    </xf>
    <xf numFmtId="0" fontId="33" fillId="0" borderId="1" xfId="0" applyFont="1" applyBorder="1" applyAlignment="1">
      <alignment horizontal="left" vertical="center" wrapText="1"/>
    </xf>
    <xf numFmtId="0" fontId="4" fillId="5" borderId="0" xfId="0" applyFont="1" applyFill="1" applyAlignment="1">
      <alignment vertical="top" wrapText="1"/>
    </xf>
    <xf numFmtId="167" fontId="14" fillId="5" borderId="0" xfId="1" applyNumberFormat="1" applyFont="1" applyFill="1" applyBorder="1" applyAlignment="1">
      <alignment horizontal="right" vertical="center" wrapText="1"/>
    </xf>
    <xf numFmtId="167" fontId="18" fillId="2" borderId="0" xfId="1" applyNumberFormat="1" applyFont="1" applyFill="1" applyBorder="1" applyAlignment="1">
      <alignment horizontal="right" vertical="center" wrapText="1"/>
    </xf>
    <xf numFmtId="0" fontId="7" fillId="5" borderId="0" xfId="0" applyFont="1" applyFill="1" applyAlignment="1">
      <alignment vertical="top" wrapText="1"/>
    </xf>
    <xf numFmtId="167" fontId="14" fillId="5" borderId="1" xfId="1" applyNumberFormat="1" applyFont="1" applyFill="1" applyBorder="1" applyAlignment="1">
      <alignment horizontal="right" vertical="center" wrapText="1"/>
    </xf>
    <xf numFmtId="0" fontId="16" fillId="0" borderId="14" xfId="0" applyFont="1" applyBorder="1" applyAlignment="1">
      <alignment horizontal="left" vertical="center" wrapText="1"/>
    </xf>
    <xf numFmtId="0" fontId="16" fillId="0" borderId="14" xfId="0" applyFont="1" applyBorder="1" applyAlignment="1">
      <alignment horizontal="left" vertical="center"/>
    </xf>
    <xf numFmtId="43" fontId="14" fillId="0" borderId="14" xfId="1" applyFont="1" applyBorder="1" applyAlignment="1">
      <alignment horizontal="left" vertical="center" wrapText="1"/>
    </xf>
    <xf numFmtId="43" fontId="16" fillId="0" borderId="14" xfId="1" applyFont="1" applyBorder="1" applyAlignment="1">
      <alignment horizontal="left" vertical="center" wrapText="1"/>
    </xf>
    <xf numFmtId="0" fontId="21" fillId="0" borderId="13" xfId="0" applyFont="1" applyBorder="1" applyAlignment="1">
      <alignment horizontal="left" vertical="center" wrapText="1"/>
    </xf>
    <xf numFmtId="0" fontId="22" fillId="0" borderId="13" xfId="0" applyFont="1" applyBorder="1" applyAlignment="1">
      <alignment horizontal="left" vertical="center" wrapText="1"/>
    </xf>
    <xf numFmtId="166" fontId="21" fillId="0" borderId="13" xfId="1" applyNumberFormat="1" applyFont="1" applyFill="1" applyBorder="1" applyAlignment="1">
      <alignment horizontal="left" vertical="center" wrapText="1"/>
    </xf>
    <xf numFmtId="167" fontId="21" fillId="0" borderId="13" xfId="0" applyNumberFormat="1" applyFont="1" applyBorder="1" applyAlignment="1">
      <alignment horizontal="right" vertical="center" wrapText="1"/>
    </xf>
    <xf numFmtId="1" fontId="23" fillId="0" borderId="13" xfId="0" applyNumberFormat="1" applyFont="1" applyBorder="1" applyAlignment="1">
      <alignment horizontal="left" vertical="center"/>
    </xf>
    <xf numFmtId="166" fontId="23" fillId="0" borderId="13" xfId="1" applyNumberFormat="1" applyFont="1" applyBorder="1" applyAlignment="1">
      <alignment horizontal="left" vertical="center"/>
    </xf>
    <xf numFmtId="0" fontId="24" fillId="0" borderId="13" xfId="0" applyFont="1" applyBorder="1" applyAlignment="1">
      <alignment horizontal="left" vertical="center" wrapText="1"/>
    </xf>
    <xf numFmtId="1" fontId="26" fillId="0" borderId="13" xfId="1" applyNumberFormat="1" applyFont="1" applyFill="1" applyBorder="1" applyAlignment="1">
      <alignment horizontal="left" vertical="center"/>
    </xf>
    <xf numFmtId="167" fontId="26" fillId="0" borderId="13" xfId="0" applyNumberFormat="1" applyFont="1" applyBorder="1" applyAlignment="1">
      <alignment horizontal="right" vertical="center"/>
    </xf>
    <xf numFmtId="0" fontId="6" fillId="5" borderId="0" xfId="0" applyFont="1" applyFill="1" applyAlignment="1">
      <alignment vertical="top" wrapText="1"/>
    </xf>
    <xf numFmtId="167" fontId="16" fillId="5" borderId="1" xfId="0" applyNumberFormat="1" applyFont="1" applyFill="1" applyBorder="1" applyAlignment="1">
      <alignment horizontal="right" vertical="center"/>
    </xf>
    <xf numFmtId="167" fontId="14" fillId="0" borderId="0" xfId="1" applyNumberFormat="1" applyFont="1" applyFill="1" applyBorder="1" applyAlignment="1">
      <alignment horizontal="right" vertical="center" wrapText="1"/>
    </xf>
    <xf numFmtId="167" fontId="16" fillId="5" borderId="0" xfId="1" applyNumberFormat="1" applyFont="1" applyFill="1" applyBorder="1" applyAlignment="1">
      <alignment horizontal="right" vertical="center" wrapText="1"/>
    </xf>
    <xf numFmtId="167" fontId="17" fillId="2" borderId="0" xfId="0" applyNumberFormat="1" applyFont="1" applyFill="1" applyAlignment="1">
      <alignment horizontal="right" vertical="center"/>
    </xf>
    <xf numFmtId="167" fontId="16" fillId="0" borderId="0" xfId="0" applyNumberFormat="1" applyFont="1" applyAlignment="1">
      <alignment horizontal="right" vertical="center"/>
    </xf>
    <xf numFmtId="167" fontId="28" fillId="0" borderId="0" xfId="0" applyNumberFormat="1" applyFont="1" applyAlignment="1">
      <alignment horizontal="right" vertical="center"/>
    </xf>
    <xf numFmtId="167" fontId="17" fillId="2" borderId="1" xfId="0" applyNumberFormat="1" applyFont="1" applyFill="1" applyBorder="1" applyAlignment="1">
      <alignment horizontal="right" vertical="center"/>
    </xf>
    <xf numFmtId="167" fontId="16" fillId="0" borderId="3" xfId="1" applyNumberFormat="1" applyFont="1" applyBorder="1" applyAlignment="1">
      <alignment horizontal="right" vertical="center" wrapText="1"/>
    </xf>
    <xf numFmtId="167" fontId="29" fillId="0" borderId="0" xfId="1" applyNumberFormat="1" applyFont="1" applyBorder="1" applyAlignment="1">
      <alignment horizontal="right" vertical="center" wrapText="1"/>
    </xf>
    <xf numFmtId="167" fontId="14" fillId="0" borderId="8" xfId="1" applyNumberFormat="1" applyFont="1" applyBorder="1" applyAlignment="1">
      <alignment horizontal="right" vertical="center" wrapText="1"/>
    </xf>
    <xf numFmtId="167" fontId="5" fillId="0" borderId="0" xfId="1" applyNumberFormat="1" applyFont="1" applyBorder="1" applyAlignment="1">
      <alignment horizontal="right" vertical="top" wrapText="1"/>
    </xf>
    <xf numFmtId="0" fontId="16" fillId="0" borderId="1" xfId="0" applyFont="1" applyBorder="1" applyAlignment="1">
      <alignment horizontal="center" vertical="center" wrapText="1"/>
    </xf>
    <xf numFmtId="167" fontId="16" fillId="0" borderId="1" xfId="1" applyNumberFormat="1" applyFont="1" applyBorder="1" applyAlignment="1">
      <alignment horizontal="center" vertical="center" wrapText="1"/>
    </xf>
    <xf numFmtId="43" fontId="17" fillId="2" borderId="0" xfId="1" applyFont="1" applyFill="1" applyBorder="1" applyAlignment="1">
      <alignment horizontal="center" vertical="center" wrapText="1"/>
    </xf>
    <xf numFmtId="167" fontId="17" fillId="2" borderId="0" xfId="1" applyNumberFormat="1" applyFont="1" applyFill="1" applyBorder="1" applyAlignment="1">
      <alignment horizontal="center" vertical="center" wrapText="1"/>
    </xf>
    <xf numFmtId="0" fontId="34" fillId="0" borderId="0" xfId="0" applyFont="1" applyAlignment="1">
      <alignment wrapText="1"/>
    </xf>
    <xf numFmtId="0" fontId="32" fillId="0" borderId="1" xfId="0" applyFont="1" applyBorder="1" applyAlignment="1">
      <alignment wrapText="1"/>
    </xf>
    <xf numFmtId="0" fontId="32" fillId="0" borderId="15" xfId="0" applyFont="1" applyBorder="1" applyAlignment="1">
      <alignment vertical="center" wrapText="1"/>
    </xf>
    <xf numFmtId="0" fontId="32" fillId="0" borderId="15" xfId="0" applyFont="1" applyBorder="1" applyAlignment="1">
      <alignment horizontal="center" vertical="center" wrapText="1"/>
    </xf>
    <xf numFmtId="167" fontId="32" fillId="0" borderId="15" xfId="0" applyNumberFormat="1" applyFont="1" applyBorder="1" applyAlignment="1">
      <alignment horizontal="center" vertical="center" wrapText="1"/>
    </xf>
    <xf numFmtId="0" fontId="32" fillId="0" borderId="15" xfId="0" applyFont="1" applyBorder="1" applyAlignment="1">
      <alignment wrapText="1"/>
    </xf>
    <xf numFmtId="0" fontId="32" fillId="0" borderId="0" xfId="0" applyFont="1" applyAlignment="1">
      <alignment wrapText="1"/>
    </xf>
    <xf numFmtId="0" fontId="32" fillId="0" borderId="16" xfId="0" applyFont="1" applyBorder="1" applyAlignment="1">
      <alignment wrapText="1"/>
    </xf>
    <xf numFmtId="0" fontId="32" fillId="0" borderId="17" xfId="0" applyFont="1" applyBorder="1" applyAlignment="1">
      <alignment vertical="center" wrapText="1"/>
    </xf>
    <xf numFmtId="0" fontId="32" fillId="0" borderId="17" xfId="0" applyFont="1" applyBorder="1" applyAlignment="1">
      <alignment horizontal="center" vertical="center" wrapText="1"/>
    </xf>
    <xf numFmtId="167" fontId="32" fillId="0" borderId="17" xfId="0" applyNumberFormat="1" applyFont="1" applyBorder="1" applyAlignment="1">
      <alignment horizontal="center" vertical="center" wrapText="1"/>
    </xf>
    <xf numFmtId="0" fontId="32" fillId="0" borderId="17" xfId="0" applyFont="1" applyBorder="1" applyAlignment="1">
      <alignment wrapText="1"/>
    </xf>
    <xf numFmtId="0" fontId="33" fillId="0" borderId="17" xfId="0" applyFont="1" applyBorder="1" applyAlignment="1">
      <alignment vertical="center" wrapText="1"/>
    </xf>
    <xf numFmtId="0" fontId="32" fillId="6" borderId="17" xfId="0" applyFont="1" applyFill="1" applyBorder="1" applyAlignment="1">
      <alignment wrapText="1"/>
    </xf>
    <xf numFmtId="0" fontId="35" fillId="6" borderId="10" xfId="0" applyFont="1" applyFill="1" applyBorder="1" applyAlignment="1">
      <alignment vertical="center" wrapText="1"/>
    </xf>
    <xf numFmtId="0" fontId="32" fillId="0" borderId="16" xfId="0" applyFont="1" applyBorder="1" applyAlignment="1">
      <alignment horizontal="center" vertical="center" wrapText="1"/>
    </xf>
    <xf numFmtId="0" fontId="31" fillId="0" borderId="17" xfId="0" applyFont="1" applyBorder="1" applyAlignment="1">
      <alignment vertical="center" wrapText="1"/>
    </xf>
    <xf numFmtId="164" fontId="32" fillId="0" borderId="17" xfId="0" applyNumberFormat="1" applyFont="1" applyBorder="1" applyAlignment="1">
      <alignment wrapText="1"/>
    </xf>
    <xf numFmtId="164" fontId="32" fillId="0" borderId="0" xfId="0" applyNumberFormat="1" applyFont="1" applyAlignment="1">
      <alignment wrapText="1"/>
    </xf>
    <xf numFmtId="0" fontId="16" fillId="0" borderId="0" xfId="0" applyFont="1" applyAlignment="1">
      <alignment horizontal="center" vertical="center" wrapText="1"/>
    </xf>
    <xf numFmtId="167" fontId="16" fillId="0" borderId="0" xfId="1" applyNumberFormat="1" applyFont="1" applyBorder="1" applyAlignment="1">
      <alignment horizontal="center" vertical="center" wrapText="1"/>
    </xf>
    <xf numFmtId="0" fontId="32" fillId="0" borderId="1" xfId="0" applyFont="1" applyBorder="1" applyAlignment="1">
      <alignment vertical="center" wrapText="1"/>
    </xf>
    <xf numFmtId="167" fontId="16" fillId="0" borderId="1" xfId="1" applyNumberFormat="1" applyFont="1" applyFill="1" applyBorder="1" applyAlignment="1">
      <alignment horizontal="center" vertical="center" wrapText="1"/>
    </xf>
    <xf numFmtId="0" fontId="16" fillId="5" borderId="1" xfId="0" applyFont="1" applyFill="1" applyBorder="1" applyAlignment="1">
      <alignment horizontal="center" vertical="center" wrapText="1"/>
    </xf>
    <xf numFmtId="167" fontId="16" fillId="5" borderId="1" xfId="1" applyNumberFormat="1" applyFont="1" applyFill="1" applyBorder="1" applyAlignment="1">
      <alignment horizontal="center" vertical="center" wrapText="1"/>
    </xf>
    <xf numFmtId="0" fontId="16" fillId="5" borderId="0" xfId="0" applyFont="1" applyFill="1" applyAlignment="1">
      <alignment horizontal="center" vertical="center" wrapText="1"/>
    </xf>
    <xf numFmtId="167" fontId="16" fillId="5" borderId="0" xfId="1" applyNumberFormat="1" applyFont="1" applyFill="1" applyBorder="1" applyAlignment="1">
      <alignment horizontal="center" vertical="center" wrapText="1"/>
    </xf>
    <xf numFmtId="166" fontId="21" fillId="0" borderId="10" xfId="1" applyNumberFormat="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 fontId="23" fillId="0" borderId="10" xfId="0" applyNumberFormat="1" applyFont="1" applyBorder="1" applyAlignment="1">
      <alignment horizontal="center" vertical="center"/>
    </xf>
    <xf numFmtId="167" fontId="23" fillId="0" borderId="10" xfId="0" applyNumberFormat="1" applyFont="1" applyBorder="1" applyAlignment="1">
      <alignment horizontal="center" vertical="center"/>
    </xf>
    <xf numFmtId="0" fontId="5" fillId="0" borderId="0" xfId="0" applyFont="1" applyAlignment="1">
      <alignment horizontal="center" vertical="center" wrapText="1"/>
    </xf>
    <xf numFmtId="167" fontId="23" fillId="0" borderId="10" xfId="1" applyNumberFormat="1" applyFont="1" applyFill="1" applyBorder="1" applyAlignment="1">
      <alignment horizontal="center" vertical="center"/>
    </xf>
    <xf numFmtId="0" fontId="23" fillId="0" borderId="10" xfId="0" applyFont="1" applyBorder="1" applyAlignment="1">
      <alignment vertical="center" wrapText="1"/>
    </xf>
    <xf numFmtId="1" fontId="23" fillId="0" borderId="10" xfId="1" applyNumberFormat="1" applyFont="1" applyFill="1" applyBorder="1" applyAlignment="1">
      <alignment horizontal="center" vertical="center"/>
    </xf>
    <xf numFmtId="0" fontId="14" fillId="0" borderId="0" xfId="0" applyFont="1" applyAlignment="1">
      <alignment horizontal="center" vertical="center" wrapText="1"/>
    </xf>
    <xf numFmtId="167" fontId="14" fillId="0" borderId="0" xfId="1" applyNumberFormat="1" applyFont="1" applyBorder="1" applyAlignment="1">
      <alignment horizontal="center" vertical="center" wrapText="1"/>
    </xf>
    <xf numFmtId="0" fontId="17" fillId="2" borderId="0" xfId="0" applyFont="1" applyFill="1" applyAlignment="1">
      <alignment horizontal="center" vertical="center" wrapText="1"/>
    </xf>
    <xf numFmtId="0" fontId="31" fillId="6" borderId="1" xfId="0" applyFont="1" applyFill="1" applyBorder="1" applyAlignment="1">
      <alignment vertical="center" wrapText="1"/>
    </xf>
    <xf numFmtId="0" fontId="16" fillId="0" borderId="1" xfId="0" applyFont="1" applyBorder="1" applyAlignment="1">
      <alignment horizontal="center" vertical="center"/>
    </xf>
    <xf numFmtId="167" fontId="16" fillId="0" borderId="1" xfId="0" applyNumberFormat="1" applyFont="1" applyBorder="1" applyAlignment="1">
      <alignment horizontal="center" vertical="center"/>
    </xf>
    <xf numFmtId="0" fontId="10" fillId="0" borderId="1" xfId="0" applyFont="1" applyBorder="1" applyAlignment="1">
      <alignment vertical="top" wrapText="1"/>
    </xf>
    <xf numFmtId="0" fontId="32" fillId="6" borderId="1" xfId="0" applyFont="1" applyFill="1" applyBorder="1" applyAlignment="1">
      <alignment vertical="center" wrapText="1"/>
    </xf>
    <xf numFmtId="0" fontId="31" fillId="0" borderId="1" xfId="0" applyFont="1" applyBorder="1" applyAlignment="1">
      <alignment vertical="center" wrapText="1"/>
    </xf>
    <xf numFmtId="0" fontId="31" fillId="0" borderId="1" xfId="0" applyFont="1" applyBorder="1" applyAlignment="1">
      <alignment wrapText="1"/>
    </xf>
    <xf numFmtId="167" fontId="14" fillId="5" borderId="1" xfId="1" applyNumberFormat="1" applyFont="1" applyFill="1" applyBorder="1" applyAlignment="1">
      <alignment horizontal="center" vertical="center" wrapText="1"/>
    </xf>
    <xf numFmtId="167" fontId="16" fillId="0" borderId="0" xfId="1" applyNumberFormat="1" applyFont="1" applyFill="1" applyBorder="1" applyAlignment="1">
      <alignment horizontal="center" vertical="center" wrapText="1"/>
    </xf>
    <xf numFmtId="0" fontId="33" fillId="0" borderId="1" xfId="0" applyFont="1" applyBorder="1" applyAlignment="1">
      <alignment wrapText="1"/>
    </xf>
    <xf numFmtId="0" fontId="16" fillId="0" borderId="0" xfId="0" applyFont="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center" vertical="center" wrapText="1"/>
    </xf>
    <xf numFmtId="167" fontId="14" fillId="0" borderId="14" xfId="1" applyNumberFormat="1" applyFont="1" applyBorder="1" applyAlignment="1">
      <alignment horizontal="center" vertical="center" wrapText="1"/>
    </xf>
    <xf numFmtId="0" fontId="16" fillId="0" borderId="18" xfId="0" applyFont="1" applyBorder="1" applyAlignment="1">
      <alignment horizontal="left" vertical="center" wrapText="1"/>
    </xf>
    <xf numFmtId="0" fontId="16" fillId="0" borderId="13" xfId="0" applyFont="1" applyBorder="1" applyAlignment="1">
      <alignment horizontal="center" vertical="center" wrapText="1"/>
    </xf>
    <xf numFmtId="167" fontId="16" fillId="0" borderId="13" xfId="1" applyNumberFormat="1" applyFont="1" applyBorder="1" applyAlignment="1">
      <alignment horizontal="center" vertical="center" wrapText="1"/>
    </xf>
    <xf numFmtId="0" fontId="18" fillId="2" borderId="0" xfId="0" applyFont="1" applyFill="1" applyAlignment="1">
      <alignment horizontal="center" vertical="center" wrapText="1"/>
    </xf>
    <xf numFmtId="167" fontId="18" fillId="2" borderId="0" xfId="1" applyNumberFormat="1" applyFont="1" applyFill="1" applyBorder="1" applyAlignment="1">
      <alignment horizontal="center" vertical="center" wrapText="1"/>
    </xf>
    <xf numFmtId="167" fontId="14" fillId="5" borderId="0" xfId="1" applyNumberFormat="1" applyFont="1" applyFill="1" applyBorder="1" applyAlignment="1">
      <alignment horizontal="center" vertical="center" wrapText="1"/>
    </xf>
    <xf numFmtId="0" fontId="32" fillId="6" borderId="1" xfId="0" applyFont="1" applyFill="1" applyBorder="1" applyAlignment="1">
      <alignment wrapText="1"/>
    </xf>
    <xf numFmtId="0" fontId="16" fillId="5" borderId="1" xfId="0" applyFont="1" applyFill="1" applyBorder="1" applyAlignment="1">
      <alignment horizontal="center" vertical="center"/>
    </xf>
    <xf numFmtId="167" fontId="16" fillId="5" borderId="1" xfId="0" applyNumberFormat="1" applyFont="1" applyFill="1" applyBorder="1" applyAlignment="1">
      <alignment horizontal="center" vertical="center"/>
    </xf>
    <xf numFmtId="0" fontId="16" fillId="5" borderId="0" xfId="0" applyFont="1" applyFill="1" applyAlignment="1">
      <alignment horizontal="center" vertical="center"/>
    </xf>
    <xf numFmtId="0" fontId="14" fillId="5" borderId="0" xfId="0" applyFont="1" applyFill="1" applyAlignment="1">
      <alignment horizontal="center"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167" fontId="17" fillId="2" borderId="0" xfId="0" applyNumberFormat="1" applyFont="1" applyFill="1" applyAlignment="1">
      <alignment horizontal="center" vertical="center"/>
    </xf>
    <xf numFmtId="167" fontId="16" fillId="0" borderId="0" xfId="0" applyNumberFormat="1" applyFont="1" applyAlignment="1">
      <alignment horizontal="center" vertical="center"/>
    </xf>
    <xf numFmtId="0" fontId="28" fillId="0" borderId="0" xfId="0" applyFont="1" applyAlignment="1">
      <alignment horizontal="center" vertical="center"/>
    </xf>
    <xf numFmtId="167" fontId="28" fillId="0" borderId="0" xfId="0" applyNumberFormat="1" applyFont="1" applyAlignment="1">
      <alignment horizontal="center" vertical="center"/>
    </xf>
    <xf numFmtId="0" fontId="17" fillId="2" borderId="1" xfId="0" applyFont="1" applyFill="1" applyBorder="1" applyAlignment="1">
      <alignment horizontal="center" vertical="center"/>
    </xf>
    <xf numFmtId="167" fontId="17" fillId="2" borderId="1" xfId="0" applyNumberFormat="1" applyFont="1" applyFill="1" applyBorder="1" applyAlignment="1">
      <alignment horizontal="center" vertical="center"/>
    </xf>
    <xf numFmtId="0" fontId="16" fillId="0" borderId="3" xfId="0" applyFont="1" applyBorder="1" applyAlignment="1">
      <alignment horizontal="center" vertical="center" wrapText="1"/>
    </xf>
    <xf numFmtId="167" fontId="16" fillId="0" borderId="3" xfId="1" applyNumberFormat="1" applyFont="1" applyBorder="1" applyAlignment="1">
      <alignment horizontal="center" vertical="center" wrapText="1"/>
    </xf>
    <xf numFmtId="0" fontId="29" fillId="0" borderId="0" xfId="0" applyFont="1" applyAlignment="1">
      <alignment horizontal="center" vertical="center" wrapText="1"/>
    </xf>
    <xf numFmtId="167" fontId="29" fillId="0" borderId="0" xfId="1" applyNumberFormat="1" applyFont="1" applyBorder="1" applyAlignment="1">
      <alignment horizontal="center" vertical="center" wrapText="1"/>
    </xf>
    <xf numFmtId="0" fontId="14" fillId="0" borderId="8" xfId="0" applyFont="1" applyBorder="1" applyAlignment="1">
      <alignment horizontal="center" vertical="center" wrapText="1"/>
    </xf>
    <xf numFmtId="167" fontId="14" fillId="0" borderId="8" xfId="1" applyNumberFormat="1" applyFont="1" applyBorder="1" applyAlignment="1">
      <alignment horizontal="center" vertical="center" wrapText="1"/>
    </xf>
    <xf numFmtId="0" fontId="5" fillId="0" borderId="0" xfId="0" applyFont="1" applyAlignment="1">
      <alignment vertical="center" wrapText="1"/>
    </xf>
    <xf numFmtId="167" fontId="5" fillId="0" borderId="0" xfId="1" applyNumberFormat="1" applyFont="1" applyBorder="1" applyAlignment="1">
      <alignment horizontal="center" vertical="center" wrapText="1"/>
    </xf>
    <xf numFmtId="0" fontId="25" fillId="0" borderId="0" xfId="0" applyFont="1" applyAlignment="1">
      <alignment horizontal="left" vertical="center" wrapText="1"/>
    </xf>
    <xf numFmtId="0" fontId="14" fillId="0" borderId="13" xfId="0" applyFont="1" applyBorder="1" applyAlignment="1">
      <alignment horizontal="left" vertical="center" wrapText="1"/>
    </xf>
    <xf numFmtId="43" fontId="16" fillId="0" borderId="13" xfId="1" applyFont="1" applyBorder="1" applyAlignment="1">
      <alignment horizontal="left" vertical="center"/>
    </xf>
    <xf numFmtId="43" fontId="14" fillId="0" borderId="13" xfId="1" applyFont="1" applyBorder="1" applyAlignment="1">
      <alignment horizontal="left" vertical="center"/>
    </xf>
    <xf numFmtId="43" fontId="16" fillId="0" borderId="14" xfId="1" applyFont="1" applyBorder="1" applyAlignment="1">
      <alignment horizontal="left" vertical="center"/>
    </xf>
    <xf numFmtId="167" fontId="16" fillId="5" borderId="14" xfId="1" applyNumberFormat="1" applyFont="1" applyFill="1" applyBorder="1" applyAlignment="1">
      <alignment horizontal="right" vertical="center" wrapText="1"/>
    </xf>
    <xf numFmtId="167" fontId="16" fillId="5" borderId="13" xfId="1" applyNumberFormat="1" applyFont="1" applyFill="1" applyBorder="1" applyAlignment="1">
      <alignment horizontal="right" vertical="center" wrapText="1"/>
    </xf>
    <xf numFmtId="43" fontId="14" fillId="0" borderId="1" xfId="1" applyFont="1" applyBorder="1" applyAlignment="1">
      <alignment horizontal="left" vertical="center"/>
    </xf>
    <xf numFmtId="43" fontId="14" fillId="0" borderId="14" xfId="1" applyFont="1" applyBorder="1" applyAlignment="1">
      <alignment horizontal="left" vertical="center"/>
    </xf>
    <xf numFmtId="0" fontId="14" fillId="0" borderId="3" xfId="0" applyFont="1" applyBorder="1" applyAlignment="1">
      <alignment horizontal="right"/>
    </xf>
    <xf numFmtId="0" fontId="14" fillId="0" borderId="0" xfId="0" applyFont="1" applyAlignment="1">
      <alignment horizontal="left"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43" fontId="14" fillId="0" borderId="19" xfId="0" applyNumberFormat="1" applyFont="1" applyBorder="1"/>
  </cellXfs>
  <cellStyles count="6">
    <cellStyle name="Comma" xfId="1" builtinId="3"/>
    <cellStyle name="Comma 2" xfId="3" xr:uid="{00000000-0005-0000-0000-000001000000}"/>
    <cellStyle name="Comma 2 2" xfId="5" xr:uid="{00000000-0005-0000-0000-000002000000}"/>
    <cellStyle name="Comma 3" xfId="4" xr:uid="{00000000-0005-0000-0000-000003000000}"/>
    <cellStyle name="Normal" xfId="0" builtinId="0"/>
    <cellStyle name="Normal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3" sqref="A3"/>
    </sheetView>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17"/>
  <sheetViews>
    <sheetView topLeftCell="B1" workbookViewId="0">
      <selection activeCell="B17" sqref="B17"/>
    </sheetView>
  </sheetViews>
  <sheetFormatPr defaultRowHeight="14.4" x14ac:dyDescent="0.3"/>
  <cols>
    <col min="2" max="2" width="5" style="94" bestFit="1" customWidth="1"/>
    <col min="3" max="3" width="31.5546875" style="18" customWidth="1"/>
    <col min="4" max="4" width="5.5546875" bestFit="1" customWidth="1"/>
    <col min="5" max="5" width="5" bestFit="1" customWidth="1"/>
    <col min="6" max="6" width="16.5546875" bestFit="1" customWidth="1"/>
    <col min="7" max="7" width="19.6640625" bestFit="1" customWidth="1"/>
  </cols>
  <sheetData>
    <row r="2" spans="2:7" s="20" customFormat="1" ht="44.25" customHeight="1" x14ac:dyDescent="0.3">
      <c r="B2" s="87"/>
      <c r="C2" s="287" t="s">
        <v>0</v>
      </c>
      <c r="D2" s="287"/>
      <c r="E2" s="287"/>
      <c r="F2" s="287"/>
      <c r="G2" s="287"/>
    </row>
    <row r="3" spans="2:7" s="20" customFormat="1" ht="15.6" x14ac:dyDescent="0.3">
      <c r="B3" s="87"/>
      <c r="C3" s="107" t="s">
        <v>395</v>
      </c>
      <c r="D3" s="84"/>
      <c r="E3" s="84"/>
      <c r="F3" s="84"/>
      <c r="G3" s="84"/>
    </row>
    <row r="4" spans="2:7" s="20" customFormat="1" ht="15.6" x14ac:dyDescent="0.3">
      <c r="B4" s="87"/>
      <c r="C4" s="107" t="s">
        <v>1</v>
      </c>
      <c r="D4" s="84"/>
      <c r="E4" s="84"/>
      <c r="F4" s="84"/>
      <c r="G4" s="84"/>
    </row>
    <row r="5" spans="2:7" s="20" customFormat="1" ht="15.6" x14ac:dyDescent="0.3">
      <c r="B5" s="87"/>
      <c r="C5" s="108"/>
      <c r="D5" s="84"/>
      <c r="E5" s="84"/>
      <c r="F5" s="84"/>
      <c r="G5" s="84"/>
    </row>
    <row r="6" spans="2:7" s="19" customFormat="1" ht="15.6" x14ac:dyDescent="0.3">
      <c r="B6" s="86" t="s">
        <v>2</v>
      </c>
      <c r="C6" s="109" t="s">
        <v>3</v>
      </c>
      <c r="D6" s="86" t="s">
        <v>4</v>
      </c>
      <c r="E6" s="86" t="s">
        <v>5</v>
      </c>
      <c r="F6" s="86" t="s">
        <v>6</v>
      </c>
      <c r="G6" s="86" t="s">
        <v>7</v>
      </c>
    </row>
    <row r="7" spans="2:7" s="19" customFormat="1" ht="16.2" thickBot="1" x14ac:dyDescent="0.35">
      <c r="B7" s="87"/>
      <c r="C7" s="107"/>
      <c r="D7" s="87"/>
      <c r="E7" s="87"/>
      <c r="F7" s="87"/>
      <c r="G7" s="87"/>
    </row>
    <row r="8" spans="2:7" s="20" customFormat="1" ht="28.2" x14ac:dyDescent="0.3">
      <c r="B8" s="92">
        <v>1</v>
      </c>
      <c r="C8" s="110" t="s">
        <v>8</v>
      </c>
      <c r="D8" s="88" t="s">
        <v>9</v>
      </c>
      <c r="E8" s="88">
        <v>1</v>
      </c>
      <c r="F8" s="89">
        <f>'120 Girls dormitory - Ntamya sc'!G401</f>
        <v>0</v>
      </c>
      <c r="G8" s="90">
        <f>E8*F8</f>
        <v>0</v>
      </c>
    </row>
    <row r="9" spans="2:7" s="20" customFormat="1" ht="15.6" x14ac:dyDescent="0.3">
      <c r="B9" s="93"/>
      <c r="C9" s="108"/>
      <c r="D9" s="84"/>
      <c r="E9" s="84"/>
      <c r="F9" s="85"/>
      <c r="G9" s="91"/>
    </row>
    <row r="10" spans="2:7" s="20" customFormat="1" ht="28.2" x14ac:dyDescent="0.3">
      <c r="B10" s="93">
        <v>2</v>
      </c>
      <c r="C10" s="108" t="s">
        <v>10</v>
      </c>
      <c r="D10" s="84" t="s">
        <v>9</v>
      </c>
      <c r="E10" s="84">
        <v>1</v>
      </c>
      <c r="F10" s="85">
        <f>'84 Girls Dormitoryn -Mwanga sec'!G399</f>
        <v>0</v>
      </c>
      <c r="G10" s="91">
        <f>E10*F10</f>
        <v>0</v>
      </c>
    </row>
    <row r="11" spans="2:7" s="20" customFormat="1" ht="15.6" x14ac:dyDescent="0.3">
      <c r="B11" s="93"/>
      <c r="C11" s="108"/>
      <c r="D11" s="84"/>
      <c r="E11" s="84"/>
      <c r="F11" s="85"/>
      <c r="G11" s="91"/>
    </row>
    <row r="12" spans="2:7" s="20" customFormat="1" ht="28.2" x14ac:dyDescent="0.3">
      <c r="B12" s="93">
        <v>3</v>
      </c>
      <c r="C12" s="108" t="s">
        <v>11</v>
      </c>
      <c r="D12" s="84" t="s">
        <v>9</v>
      </c>
      <c r="E12" s="84">
        <v>1</v>
      </c>
      <c r="F12" s="85">
        <f>'WASH FACILITIES- Mwanga sec '!G164</f>
        <v>0</v>
      </c>
      <c r="G12" s="91">
        <f>E12*F12</f>
        <v>0</v>
      </c>
    </row>
    <row r="13" spans="2:7" s="20" customFormat="1" ht="15.6" x14ac:dyDescent="0.3">
      <c r="B13" s="93"/>
      <c r="C13" s="108"/>
      <c r="D13" s="84"/>
      <c r="E13" s="84"/>
      <c r="F13" s="85"/>
      <c r="G13" s="91"/>
    </row>
    <row r="14" spans="2:7" s="20" customFormat="1" ht="15.6" x14ac:dyDescent="0.3">
      <c r="B14" s="93">
        <v>4</v>
      </c>
      <c r="C14" s="108" t="s">
        <v>12</v>
      </c>
      <c r="D14" s="84" t="s">
        <v>9</v>
      </c>
      <c r="E14" s="84">
        <v>9</v>
      </c>
      <c r="F14" s="85">
        <f>'WASH FACILITIES- for 7 schools'!G203</f>
        <v>0</v>
      </c>
      <c r="G14" s="91">
        <f>E14*F14</f>
        <v>0</v>
      </c>
    </row>
    <row r="15" spans="2:7" s="20" customFormat="1" ht="16.2" thickBot="1" x14ac:dyDescent="0.35">
      <c r="B15" s="93"/>
      <c r="C15" s="108"/>
      <c r="D15" s="84"/>
      <c r="E15" s="84"/>
      <c r="F15" s="85"/>
      <c r="G15" s="91"/>
    </row>
    <row r="16" spans="2:7" s="20" customFormat="1" ht="16.2" thickBot="1" x14ac:dyDescent="0.35">
      <c r="B16" s="286" t="s">
        <v>396</v>
      </c>
      <c r="C16" s="286"/>
      <c r="D16" s="286"/>
      <c r="E16" s="286"/>
      <c r="F16" s="286"/>
      <c r="G16" s="291">
        <f>SUM(G8:G15)</f>
        <v>0</v>
      </c>
    </row>
    <row r="17" spans="2:7" x14ac:dyDescent="0.3">
      <c r="B17" s="87"/>
      <c r="C17" s="108"/>
      <c r="D17" s="84"/>
      <c r="E17" s="84"/>
      <c r="F17" s="84"/>
      <c r="G17" s="85"/>
    </row>
  </sheetData>
  <mergeCells count="2">
    <mergeCell ref="B16:F16"/>
    <mergeCell ref="C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2:CA414"/>
  <sheetViews>
    <sheetView view="pageBreakPreview" topLeftCell="B20" zoomScale="117" zoomScaleNormal="100" zoomScaleSheetLayoutView="117" workbookViewId="0">
      <selection activeCell="N7" sqref="N7"/>
    </sheetView>
  </sheetViews>
  <sheetFormatPr defaultColWidth="8.88671875" defaultRowHeight="14.4" x14ac:dyDescent="0.3"/>
  <cols>
    <col min="1" max="1" width="8.88671875" style="7"/>
    <col min="2" max="2" width="5.33203125" style="6" customWidth="1"/>
    <col min="3" max="3" width="46.6640625" style="7" customWidth="1"/>
    <col min="4" max="4" width="5.5546875" style="7" bestFit="1" customWidth="1"/>
    <col min="5" max="5" width="9.88671875" style="192" bestFit="1" customWidth="1"/>
    <col min="6" max="6" width="15.109375" style="5" bestFit="1" customWidth="1"/>
    <col min="7" max="7" width="17.88671875" style="5" customWidth="1"/>
    <col min="8" max="8" width="12.5546875" style="7" bestFit="1" customWidth="1"/>
    <col min="9" max="9" width="16.88671875" style="7" customWidth="1"/>
    <col min="10" max="34" width="9.109375" style="7"/>
    <col min="35" max="35" width="4.5546875" style="7" bestFit="1" customWidth="1"/>
    <col min="36" max="36" width="10.44140625" style="7" bestFit="1" customWidth="1"/>
    <col min="37" max="38" width="9.109375" style="7"/>
    <col min="39" max="39" width="20.109375" style="7" customWidth="1"/>
    <col min="40" max="44" width="9.109375" style="7"/>
    <col min="45" max="45" width="24.44140625" style="7" customWidth="1"/>
    <col min="46" max="46" width="13.6640625" style="7" bestFit="1" customWidth="1"/>
    <col min="47" max="48" width="9.109375" style="7"/>
    <col min="49" max="16384" width="8.88671875" style="7"/>
  </cols>
  <sheetData>
    <row r="2" spans="2:46" s="4" customFormat="1" ht="45.75" customHeight="1" x14ac:dyDescent="0.3">
      <c r="B2" s="25"/>
      <c r="C2" s="289" t="s">
        <v>13</v>
      </c>
      <c r="D2" s="289"/>
      <c r="E2" s="289"/>
      <c r="F2" s="289"/>
      <c r="G2" s="289"/>
    </row>
    <row r="3" spans="2:46" ht="27.6" x14ac:dyDescent="0.3">
      <c r="B3" s="26" t="s">
        <v>14</v>
      </c>
      <c r="C3" s="26" t="s">
        <v>15</v>
      </c>
      <c r="D3" s="126" t="s">
        <v>4</v>
      </c>
      <c r="E3" s="127" t="s">
        <v>5</v>
      </c>
      <c r="F3" s="128" t="s">
        <v>16</v>
      </c>
      <c r="G3" s="128" t="s">
        <v>7</v>
      </c>
    </row>
    <row r="4" spans="2:46" x14ac:dyDescent="0.3">
      <c r="B4" s="28"/>
      <c r="C4" s="28"/>
      <c r="D4" s="28"/>
      <c r="E4" s="129"/>
      <c r="F4" s="29"/>
      <c r="G4" s="29"/>
    </row>
    <row r="5" spans="2:46" x14ac:dyDescent="0.3">
      <c r="B5" s="30">
        <v>1</v>
      </c>
      <c r="C5" s="31" t="s">
        <v>17</v>
      </c>
      <c r="D5" s="32"/>
      <c r="E5" s="130"/>
      <c r="F5" s="32"/>
      <c r="G5" s="32"/>
    </row>
    <row r="6" spans="2:46" x14ac:dyDescent="0.3">
      <c r="B6" s="28"/>
      <c r="C6" s="28"/>
      <c r="D6" s="28"/>
      <c r="E6" s="129"/>
      <c r="F6" s="29"/>
      <c r="G6" s="29"/>
    </row>
    <row r="7" spans="2:46" ht="82.8" x14ac:dyDescent="0.3">
      <c r="B7" s="28" t="s">
        <v>18</v>
      </c>
      <c r="C7" s="28" t="s">
        <v>19</v>
      </c>
      <c r="D7" s="28"/>
      <c r="E7" s="129"/>
      <c r="F7" s="29" t="s">
        <v>20</v>
      </c>
      <c r="G7" s="29" t="s">
        <v>20</v>
      </c>
    </row>
    <row r="8" spans="2:46" x14ac:dyDescent="0.3">
      <c r="B8" s="28"/>
      <c r="C8" s="28"/>
      <c r="D8" s="28"/>
      <c r="E8" s="129"/>
      <c r="F8" s="29"/>
      <c r="G8" s="29"/>
    </row>
    <row r="9" spans="2:46" x14ac:dyDescent="0.3">
      <c r="B9" s="28" t="s">
        <v>21</v>
      </c>
      <c r="C9" s="28" t="s">
        <v>22</v>
      </c>
      <c r="D9" s="28" t="s">
        <v>3</v>
      </c>
      <c r="E9" s="129">
        <v>1</v>
      </c>
      <c r="F9" s="29"/>
      <c r="G9" s="29">
        <f t="shared" ref="G9:G12" si="0">F9*E9</f>
        <v>0</v>
      </c>
    </row>
    <row r="10" spans="2:46" x14ac:dyDescent="0.3">
      <c r="B10" s="28"/>
      <c r="C10" s="28"/>
      <c r="D10" s="28"/>
      <c r="E10" s="129"/>
      <c r="F10" s="29"/>
      <c r="G10" s="29">
        <f t="shared" si="0"/>
        <v>0</v>
      </c>
    </row>
    <row r="11" spans="2:46" x14ac:dyDescent="0.3">
      <c r="B11" s="28" t="s">
        <v>23</v>
      </c>
      <c r="C11" s="28" t="s">
        <v>24</v>
      </c>
      <c r="D11" s="28" t="s">
        <v>3</v>
      </c>
      <c r="E11" s="129">
        <v>1</v>
      </c>
      <c r="F11" s="29"/>
      <c r="G11" s="29">
        <f t="shared" si="0"/>
        <v>0</v>
      </c>
    </row>
    <row r="12" spans="2:46" x14ac:dyDescent="0.3">
      <c r="B12" s="28" t="s">
        <v>25</v>
      </c>
      <c r="C12" s="28" t="s">
        <v>26</v>
      </c>
      <c r="D12" s="28" t="s">
        <v>3</v>
      </c>
      <c r="E12" s="129">
        <v>1</v>
      </c>
      <c r="F12" s="29"/>
      <c r="G12" s="29">
        <f t="shared" si="0"/>
        <v>0</v>
      </c>
    </row>
    <row r="13" spans="2:46" ht="27.6" x14ac:dyDescent="0.3">
      <c r="B13" s="28" t="s">
        <v>27</v>
      </c>
      <c r="C13" s="28" t="s">
        <v>28</v>
      </c>
      <c r="D13" s="28" t="s">
        <v>3</v>
      </c>
      <c r="E13" s="129">
        <v>1</v>
      </c>
      <c r="F13" s="29"/>
      <c r="G13" s="29">
        <f>F13*E13</f>
        <v>0</v>
      </c>
      <c r="AI13" s="7">
        <v>0.6</v>
      </c>
      <c r="AJ13" s="17">
        <f>AI13*E13</f>
        <v>0.6</v>
      </c>
    </row>
    <row r="14" spans="2:46" x14ac:dyDescent="0.3">
      <c r="B14" s="28"/>
      <c r="C14" s="28"/>
      <c r="D14" s="28"/>
      <c r="E14" s="129"/>
      <c r="F14" s="29"/>
      <c r="G14" s="29"/>
      <c r="AI14" s="7">
        <v>0.6</v>
      </c>
      <c r="AJ14" s="17">
        <f>AI14*E14</f>
        <v>0</v>
      </c>
      <c r="AS14" s="7" t="s">
        <v>29</v>
      </c>
      <c r="AT14" s="7">
        <v>33</v>
      </c>
    </row>
    <row r="15" spans="2:46" x14ac:dyDescent="0.3">
      <c r="B15" s="28" t="s">
        <v>30</v>
      </c>
      <c r="C15" s="28" t="s">
        <v>31</v>
      </c>
      <c r="D15" s="28" t="s">
        <v>3</v>
      </c>
      <c r="E15" s="129">
        <v>1</v>
      </c>
      <c r="F15" s="29"/>
      <c r="G15" s="29">
        <f>E15*F15</f>
        <v>0</v>
      </c>
      <c r="AI15" s="7">
        <v>0.6</v>
      </c>
      <c r="AJ15" s="17">
        <f>AI15*E15</f>
        <v>0.6</v>
      </c>
      <c r="AS15" s="7" t="s">
        <v>32</v>
      </c>
      <c r="AT15" s="7">
        <v>23</v>
      </c>
    </row>
    <row r="16" spans="2:46" ht="96.6" x14ac:dyDescent="0.3">
      <c r="B16" s="28" t="s">
        <v>33</v>
      </c>
      <c r="C16" s="28" t="s">
        <v>34</v>
      </c>
      <c r="D16" s="28" t="s">
        <v>3</v>
      </c>
      <c r="E16" s="129">
        <v>1</v>
      </c>
      <c r="F16" s="95"/>
      <c r="G16" s="29">
        <f>E16*F16</f>
        <v>0</v>
      </c>
      <c r="AI16" s="7">
        <v>0.6</v>
      </c>
      <c r="AJ16" s="17">
        <f>AI16*E16</f>
        <v>0.6</v>
      </c>
      <c r="AS16" s="7" t="s">
        <v>35</v>
      </c>
      <c r="AT16" s="7">
        <f>AT14-AT15</f>
        <v>10</v>
      </c>
    </row>
    <row r="17" spans="2:46" x14ac:dyDescent="0.3">
      <c r="B17" s="28"/>
      <c r="C17" s="28"/>
      <c r="D17" s="28"/>
      <c r="E17" s="129"/>
      <c r="F17" s="29"/>
      <c r="G17" s="29"/>
      <c r="AJ17" s="17"/>
    </row>
    <row r="18" spans="2:46" ht="96.6" x14ac:dyDescent="0.3">
      <c r="B18" s="28" t="s">
        <v>36</v>
      </c>
      <c r="C18" s="96" t="s">
        <v>37</v>
      </c>
      <c r="D18" s="28" t="s">
        <v>3</v>
      </c>
      <c r="E18" s="129">
        <v>1</v>
      </c>
      <c r="F18" s="29"/>
      <c r="G18" s="29">
        <f>F18*E18</f>
        <v>0</v>
      </c>
      <c r="AJ18" s="17"/>
    </row>
    <row r="19" spans="2:46" x14ac:dyDescent="0.3">
      <c r="B19" s="28"/>
      <c r="C19" s="28"/>
      <c r="D19" s="28"/>
      <c r="E19" s="129"/>
      <c r="F19" s="29"/>
      <c r="G19" s="29"/>
      <c r="AI19" s="7">
        <v>0.6</v>
      </c>
      <c r="AJ19" s="17">
        <f t="shared" ref="AJ19:AJ56" si="1">AI19*E19</f>
        <v>0</v>
      </c>
      <c r="AS19" s="7" t="s">
        <v>38</v>
      </c>
      <c r="AT19" s="7">
        <f>AT16/AT15</f>
        <v>0.43478260869565216</v>
      </c>
    </row>
    <row r="20" spans="2:46" ht="69" x14ac:dyDescent="0.3">
      <c r="B20" s="28" t="s">
        <v>39</v>
      </c>
      <c r="C20" s="131" t="s">
        <v>40</v>
      </c>
      <c r="D20" s="28" t="s">
        <v>41</v>
      </c>
      <c r="E20" s="129">
        <v>1</v>
      </c>
      <c r="F20" s="29"/>
      <c r="G20" s="29">
        <f>F20*E20</f>
        <v>0</v>
      </c>
      <c r="AI20" s="7">
        <v>0.6</v>
      </c>
      <c r="AJ20" s="17">
        <f t="shared" si="1"/>
        <v>0.6</v>
      </c>
      <c r="AS20" s="7" t="s">
        <v>42</v>
      </c>
      <c r="AT20" s="7">
        <f>1-AT19</f>
        <v>0.56521739130434789</v>
      </c>
    </row>
    <row r="21" spans="2:46" x14ac:dyDescent="0.3">
      <c r="B21" s="28"/>
      <c r="C21" s="28"/>
      <c r="D21" s="28"/>
      <c r="E21" s="129"/>
      <c r="F21" s="29"/>
      <c r="G21" s="29"/>
      <c r="AI21" s="7">
        <v>0.6</v>
      </c>
      <c r="AJ21" s="17">
        <f t="shared" si="1"/>
        <v>0</v>
      </c>
    </row>
    <row r="22" spans="2:46" x14ac:dyDescent="0.3">
      <c r="B22" s="33"/>
      <c r="C22" s="25" t="s">
        <v>43</v>
      </c>
      <c r="D22" s="33"/>
      <c r="E22" s="132"/>
      <c r="F22" s="34"/>
      <c r="G22" s="35">
        <f>SUM(G9:G21)</f>
        <v>0</v>
      </c>
      <c r="AI22" s="7">
        <v>0.6</v>
      </c>
      <c r="AJ22" s="17">
        <f t="shared" si="1"/>
        <v>0</v>
      </c>
    </row>
    <row r="23" spans="2:46" x14ac:dyDescent="0.3">
      <c r="B23" s="33"/>
      <c r="C23" s="33"/>
      <c r="D23" s="33"/>
      <c r="E23" s="132"/>
      <c r="F23" s="34"/>
      <c r="G23" s="34"/>
      <c r="AI23" s="7">
        <v>0.6</v>
      </c>
      <c r="AJ23" s="17">
        <f t="shared" si="1"/>
        <v>0</v>
      </c>
    </row>
    <row r="24" spans="2:46" x14ac:dyDescent="0.3">
      <c r="B24" s="36">
        <v>2</v>
      </c>
      <c r="C24" s="31" t="s">
        <v>44</v>
      </c>
      <c r="D24" s="32"/>
      <c r="E24" s="130"/>
      <c r="F24" s="32"/>
      <c r="G24" s="32"/>
      <c r="AI24" s="7">
        <v>0.6</v>
      </c>
      <c r="AJ24" s="17">
        <f t="shared" si="1"/>
        <v>0</v>
      </c>
    </row>
    <row r="25" spans="2:46" x14ac:dyDescent="0.3">
      <c r="B25" s="26"/>
      <c r="C25" s="26" t="s">
        <v>15</v>
      </c>
      <c r="D25" s="126" t="s">
        <v>4</v>
      </c>
      <c r="E25" s="127" t="s">
        <v>5</v>
      </c>
      <c r="F25" s="128" t="s">
        <v>16</v>
      </c>
      <c r="G25" s="128" t="s">
        <v>7</v>
      </c>
      <c r="AI25" s="7">
        <v>0.6</v>
      </c>
      <c r="AJ25" s="17" t="e">
        <f t="shared" si="1"/>
        <v>#VALUE!</v>
      </c>
    </row>
    <row r="26" spans="2:46" x14ac:dyDescent="0.3">
      <c r="B26" s="28"/>
      <c r="C26" s="26"/>
      <c r="D26" s="28"/>
      <c r="E26" s="129"/>
      <c r="F26" s="29"/>
      <c r="G26" s="29"/>
      <c r="AI26" s="7">
        <v>0.6</v>
      </c>
      <c r="AJ26" s="17">
        <f t="shared" si="1"/>
        <v>0</v>
      </c>
      <c r="AS26" s="7" t="s">
        <v>32</v>
      </c>
      <c r="AT26" s="7">
        <f>33*30</f>
        <v>990</v>
      </c>
    </row>
    <row r="27" spans="2:46" x14ac:dyDescent="0.3">
      <c r="B27" s="28"/>
      <c r="C27" s="26" t="s">
        <v>45</v>
      </c>
      <c r="D27" s="28"/>
      <c r="E27" s="129"/>
      <c r="F27" s="29"/>
      <c r="G27" s="29"/>
      <c r="AI27" s="7">
        <v>0.6</v>
      </c>
      <c r="AJ27" s="17">
        <f t="shared" si="1"/>
        <v>0</v>
      </c>
      <c r="AS27" s="7" t="s">
        <v>46</v>
      </c>
      <c r="AT27" s="7">
        <f>44.8*41.7</f>
        <v>1868.16</v>
      </c>
    </row>
    <row r="28" spans="2:46" x14ac:dyDescent="0.3">
      <c r="B28" s="28" t="s">
        <v>18</v>
      </c>
      <c r="C28" s="28" t="s">
        <v>47</v>
      </c>
      <c r="D28" s="28" t="s">
        <v>48</v>
      </c>
      <c r="E28" s="133">
        <v>121.5</v>
      </c>
      <c r="F28" s="54"/>
      <c r="G28" s="29">
        <f t="shared" ref="G28:G33" si="2">F28*E28</f>
        <v>0</v>
      </c>
      <c r="H28" s="7">
        <f>F28/E28</f>
        <v>0</v>
      </c>
      <c r="AI28" s="7">
        <v>0.6</v>
      </c>
      <c r="AJ28" s="17">
        <f t="shared" si="1"/>
        <v>72.899999999999991</v>
      </c>
      <c r="AS28" s="7" t="s">
        <v>49</v>
      </c>
      <c r="AT28" s="7">
        <f>AT27-AT26</f>
        <v>878.16000000000008</v>
      </c>
    </row>
    <row r="29" spans="2:46" x14ac:dyDescent="0.3">
      <c r="B29" s="28" t="s">
        <v>21</v>
      </c>
      <c r="C29" s="28" t="s">
        <v>50</v>
      </c>
      <c r="D29" s="28" t="s">
        <v>48</v>
      </c>
      <c r="E29" s="133">
        <f>E28</f>
        <v>121.5</v>
      </c>
      <c r="F29" s="54"/>
      <c r="G29" s="29">
        <f t="shared" si="2"/>
        <v>0</v>
      </c>
      <c r="AI29" s="7">
        <v>0.6</v>
      </c>
      <c r="AJ29" s="17">
        <f t="shared" si="1"/>
        <v>72.899999999999991</v>
      </c>
      <c r="AS29" s="7" t="s">
        <v>38</v>
      </c>
      <c r="AT29" s="7">
        <f>AT28/AT26</f>
        <v>0.88703030303030306</v>
      </c>
    </row>
    <row r="30" spans="2:46" ht="27.6" x14ac:dyDescent="0.3">
      <c r="B30" s="28" t="s">
        <v>23</v>
      </c>
      <c r="C30" s="28" t="s">
        <v>51</v>
      </c>
      <c r="D30" s="28" t="s">
        <v>48</v>
      </c>
      <c r="E30" s="134">
        <v>352</v>
      </c>
      <c r="F30" s="54"/>
      <c r="G30" s="29">
        <f t="shared" si="2"/>
        <v>0</v>
      </c>
      <c r="AI30" s="7">
        <v>0.6</v>
      </c>
      <c r="AJ30" s="17">
        <f t="shared" si="1"/>
        <v>211.2</v>
      </c>
    </row>
    <row r="31" spans="2:46" x14ac:dyDescent="0.3">
      <c r="B31" s="28"/>
      <c r="C31" s="28"/>
      <c r="D31" s="28"/>
      <c r="E31" s="129"/>
      <c r="F31" s="29"/>
      <c r="G31" s="29">
        <f t="shared" si="2"/>
        <v>0</v>
      </c>
      <c r="AI31" s="7">
        <v>0.6</v>
      </c>
      <c r="AJ31" s="17">
        <f t="shared" si="1"/>
        <v>0</v>
      </c>
    </row>
    <row r="32" spans="2:46" x14ac:dyDescent="0.3">
      <c r="B32" s="28"/>
      <c r="C32" s="26" t="s">
        <v>52</v>
      </c>
      <c r="D32" s="28"/>
      <c r="E32" s="129"/>
      <c r="F32" s="29"/>
      <c r="G32" s="29">
        <f t="shared" si="2"/>
        <v>0</v>
      </c>
      <c r="AI32" s="7">
        <v>0.6</v>
      </c>
      <c r="AJ32" s="17">
        <f t="shared" si="1"/>
        <v>0</v>
      </c>
    </row>
    <row r="33" spans="2:36" x14ac:dyDescent="0.3">
      <c r="B33" s="28"/>
      <c r="C33" s="28"/>
      <c r="D33" s="28"/>
      <c r="E33" s="129"/>
      <c r="F33" s="29"/>
      <c r="G33" s="29">
        <f t="shared" si="2"/>
        <v>0</v>
      </c>
      <c r="AI33" s="7">
        <v>0.6</v>
      </c>
      <c r="AJ33" s="17">
        <f t="shared" si="1"/>
        <v>0</v>
      </c>
    </row>
    <row r="34" spans="2:36" ht="41.4" x14ac:dyDescent="0.3">
      <c r="B34" s="28" t="s">
        <v>25</v>
      </c>
      <c r="C34" s="28" t="s">
        <v>53</v>
      </c>
      <c r="D34" s="28" t="s">
        <v>54</v>
      </c>
      <c r="E34" s="129">
        <v>1</v>
      </c>
      <c r="F34" s="29"/>
      <c r="G34" s="29">
        <f>F34*E34</f>
        <v>0</v>
      </c>
      <c r="AI34" s="7">
        <v>0.6</v>
      </c>
      <c r="AJ34" s="17">
        <f t="shared" si="1"/>
        <v>0.6</v>
      </c>
    </row>
    <row r="35" spans="2:36" x14ac:dyDescent="0.3">
      <c r="B35" s="28"/>
      <c r="C35" s="28"/>
      <c r="D35" s="28"/>
      <c r="E35" s="129"/>
      <c r="F35" s="29"/>
      <c r="G35" s="29"/>
      <c r="AI35" s="7">
        <v>0.6</v>
      </c>
      <c r="AJ35" s="17">
        <f t="shared" si="1"/>
        <v>0</v>
      </c>
    </row>
    <row r="36" spans="2:36" ht="165.6" x14ac:dyDescent="0.3">
      <c r="B36" s="28" t="s">
        <v>27</v>
      </c>
      <c r="C36" s="26" t="s">
        <v>55</v>
      </c>
      <c r="D36" s="28" t="s">
        <v>48</v>
      </c>
      <c r="E36" s="133">
        <v>271.3</v>
      </c>
      <c r="F36" s="54"/>
      <c r="G36" s="54">
        <f t="shared" ref="G36:G41" si="3">F36*E36</f>
        <v>0</v>
      </c>
      <c r="AI36" s="7">
        <v>0.6</v>
      </c>
      <c r="AJ36" s="17">
        <f t="shared" si="1"/>
        <v>162.78</v>
      </c>
    </row>
    <row r="37" spans="2:36" ht="69" x14ac:dyDescent="0.3">
      <c r="B37" s="28" t="s">
        <v>30</v>
      </c>
      <c r="C37" s="26" t="s">
        <v>56</v>
      </c>
      <c r="D37" s="28" t="s">
        <v>48</v>
      </c>
      <c r="E37" s="135">
        <v>206.3</v>
      </c>
      <c r="F37" s="54"/>
      <c r="G37" s="29">
        <f t="shared" si="3"/>
        <v>0</v>
      </c>
      <c r="AI37" s="7">
        <v>0.6</v>
      </c>
      <c r="AJ37" s="17">
        <f t="shared" si="1"/>
        <v>123.78</v>
      </c>
    </row>
    <row r="38" spans="2:36" ht="55.2" x14ac:dyDescent="0.3">
      <c r="B38" s="28" t="s">
        <v>33</v>
      </c>
      <c r="C38" s="28" t="s">
        <v>57</v>
      </c>
      <c r="D38" s="28" t="s">
        <v>58</v>
      </c>
      <c r="E38" s="135">
        <v>365</v>
      </c>
      <c r="F38" s="29"/>
      <c r="G38" s="29">
        <f t="shared" si="3"/>
        <v>0</v>
      </c>
      <c r="H38" s="17"/>
      <c r="AI38" s="7">
        <v>0.6</v>
      </c>
      <c r="AJ38" s="17">
        <f t="shared" si="1"/>
        <v>219</v>
      </c>
    </row>
    <row r="39" spans="2:36" ht="55.2" x14ac:dyDescent="0.3">
      <c r="B39" s="28" t="s">
        <v>36</v>
      </c>
      <c r="C39" s="28" t="s">
        <v>59</v>
      </c>
      <c r="D39" s="28" t="s">
        <v>60</v>
      </c>
      <c r="E39" s="135">
        <f>E38</f>
        <v>365</v>
      </c>
      <c r="F39" s="29"/>
      <c r="G39" s="29">
        <f t="shared" si="3"/>
        <v>0</v>
      </c>
      <c r="AI39" s="7">
        <v>0.6</v>
      </c>
      <c r="AJ39" s="17">
        <f t="shared" si="1"/>
        <v>219</v>
      </c>
    </row>
    <row r="40" spans="2:36" ht="41.4" x14ac:dyDescent="0.3">
      <c r="B40" s="28" t="s">
        <v>39</v>
      </c>
      <c r="C40" s="26" t="s">
        <v>61</v>
      </c>
      <c r="D40" s="28" t="s">
        <v>60</v>
      </c>
      <c r="E40" s="135">
        <f>E39</f>
        <v>365</v>
      </c>
      <c r="F40" s="29"/>
      <c r="G40" s="29">
        <f t="shared" si="3"/>
        <v>0</v>
      </c>
      <c r="AI40" s="7">
        <v>0.6</v>
      </c>
      <c r="AJ40" s="17">
        <f t="shared" si="1"/>
        <v>219</v>
      </c>
    </row>
    <row r="41" spans="2:36" ht="41.4" x14ac:dyDescent="0.3">
      <c r="B41" s="28" t="s">
        <v>62</v>
      </c>
      <c r="C41" s="136" t="s">
        <v>63</v>
      </c>
      <c r="D41" s="28" t="s">
        <v>64</v>
      </c>
      <c r="E41" s="129">
        <v>84</v>
      </c>
      <c r="F41" s="29"/>
      <c r="G41" s="29">
        <f t="shared" si="3"/>
        <v>0</v>
      </c>
      <c r="AI41" s="7">
        <v>0.6</v>
      </c>
      <c r="AJ41" s="17">
        <f t="shared" si="1"/>
        <v>50.4</v>
      </c>
    </row>
    <row r="42" spans="2:36" x14ac:dyDescent="0.3">
      <c r="B42" s="33"/>
      <c r="C42" s="25"/>
      <c r="D42" s="33"/>
      <c r="E42" s="132"/>
      <c r="F42" s="34"/>
      <c r="G42" s="34"/>
      <c r="AI42" s="7">
        <v>0.6</v>
      </c>
      <c r="AJ42" s="17">
        <f t="shared" si="1"/>
        <v>0</v>
      </c>
    </row>
    <row r="43" spans="2:36" x14ac:dyDescent="0.3">
      <c r="B43" s="28"/>
      <c r="C43" s="26" t="s">
        <v>65</v>
      </c>
      <c r="D43" s="28"/>
      <c r="E43" s="129"/>
      <c r="F43" s="29"/>
      <c r="G43" s="29"/>
      <c r="AI43" s="7">
        <v>0.6</v>
      </c>
      <c r="AJ43" s="17">
        <f t="shared" si="1"/>
        <v>0</v>
      </c>
    </row>
    <row r="44" spans="2:36" ht="27.6" x14ac:dyDescent="0.3">
      <c r="B44" s="28" t="s">
        <v>66</v>
      </c>
      <c r="C44" s="28" t="s">
        <v>67</v>
      </c>
      <c r="D44" s="28" t="s">
        <v>48</v>
      </c>
      <c r="E44" s="129">
        <v>39.700000000000003</v>
      </c>
      <c r="F44" s="29"/>
      <c r="G44" s="29">
        <f>F44*E44</f>
        <v>0</v>
      </c>
      <c r="AI44" s="7">
        <v>0.6</v>
      </c>
      <c r="AJ44" s="17">
        <f t="shared" si="1"/>
        <v>23.82</v>
      </c>
    </row>
    <row r="45" spans="2:36" x14ac:dyDescent="0.3">
      <c r="B45" s="28" t="s">
        <v>68</v>
      </c>
      <c r="C45" s="97" t="s">
        <v>69</v>
      </c>
      <c r="D45" s="97" t="s">
        <v>58</v>
      </c>
      <c r="E45" s="135">
        <v>32</v>
      </c>
      <c r="F45" s="95"/>
      <c r="G45" s="29">
        <f t="shared" ref="G45:G46" si="4">F45*E45</f>
        <v>0</v>
      </c>
      <c r="AI45" s="7">
        <v>0.6</v>
      </c>
      <c r="AJ45" s="17">
        <f t="shared" si="1"/>
        <v>19.2</v>
      </c>
    </row>
    <row r="46" spans="2:36" x14ac:dyDescent="0.3">
      <c r="B46" s="28" t="s">
        <v>70</v>
      </c>
      <c r="C46" s="28" t="s">
        <v>71</v>
      </c>
      <c r="D46" s="28" t="s">
        <v>58</v>
      </c>
      <c r="E46" s="129">
        <v>32</v>
      </c>
      <c r="F46" s="29"/>
      <c r="G46" s="29">
        <f t="shared" si="4"/>
        <v>0</v>
      </c>
      <c r="AI46" s="7">
        <v>0.6</v>
      </c>
      <c r="AJ46" s="17">
        <f t="shared" si="1"/>
        <v>19.2</v>
      </c>
    </row>
    <row r="47" spans="2:36" x14ac:dyDescent="0.3">
      <c r="B47" s="28"/>
      <c r="C47" s="28"/>
      <c r="D47" s="28"/>
      <c r="E47" s="129"/>
      <c r="F47" s="29"/>
      <c r="G47" s="29"/>
      <c r="AI47" s="7">
        <v>0.6</v>
      </c>
      <c r="AJ47" s="17">
        <f t="shared" si="1"/>
        <v>0</v>
      </c>
    </row>
    <row r="48" spans="2:36" x14ac:dyDescent="0.3">
      <c r="B48" s="33"/>
      <c r="C48" s="25" t="s">
        <v>72</v>
      </c>
      <c r="D48" s="33"/>
      <c r="E48" s="132"/>
      <c r="F48" s="34"/>
      <c r="G48" s="35">
        <f>SUM(G30:G47)</f>
        <v>0</v>
      </c>
      <c r="AI48" s="7">
        <v>0.6</v>
      </c>
      <c r="AJ48" s="17">
        <f t="shared" si="1"/>
        <v>0</v>
      </c>
    </row>
    <row r="49" spans="2:36" x14ac:dyDescent="0.3">
      <c r="B49" s="33"/>
      <c r="C49" s="33"/>
      <c r="D49" s="33"/>
      <c r="E49" s="132"/>
      <c r="F49" s="34"/>
      <c r="G49" s="34"/>
      <c r="AI49" s="7">
        <v>0.6</v>
      </c>
      <c r="AJ49" s="17">
        <f t="shared" si="1"/>
        <v>0</v>
      </c>
    </row>
    <row r="50" spans="2:36" x14ac:dyDescent="0.3">
      <c r="B50" s="36">
        <v>3</v>
      </c>
      <c r="C50" s="31" t="s">
        <v>73</v>
      </c>
      <c r="D50" s="32"/>
      <c r="E50" s="130"/>
      <c r="F50" s="32"/>
      <c r="G50" s="32"/>
      <c r="AI50" s="7">
        <v>0.6</v>
      </c>
      <c r="AJ50" s="17">
        <f t="shared" si="1"/>
        <v>0</v>
      </c>
    </row>
    <row r="51" spans="2:36" x14ac:dyDescent="0.3">
      <c r="B51" s="26"/>
      <c r="C51" s="26" t="s">
        <v>15</v>
      </c>
      <c r="D51" s="26" t="s">
        <v>4</v>
      </c>
      <c r="E51" s="137" t="s">
        <v>5</v>
      </c>
      <c r="F51" s="27" t="s">
        <v>16</v>
      </c>
      <c r="G51" s="27" t="s">
        <v>7</v>
      </c>
      <c r="AI51" s="7">
        <v>0.6</v>
      </c>
      <c r="AJ51" s="17" t="e">
        <f t="shared" si="1"/>
        <v>#VALUE!</v>
      </c>
    </row>
    <row r="52" spans="2:36" ht="55.2" x14ac:dyDescent="0.3">
      <c r="B52" s="28" t="s">
        <v>18</v>
      </c>
      <c r="C52" s="28" t="s">
        <v>74</v>
      </c>
      <c r="D52" s="28" t="s">
        <v>75</v>
      </c>
      <c r="E52" s="129">
        <v>214</v>
      </c>
      <c r="F52" s="29"/>
      <c r="G52" s="29">
        <f>F52*E52</f>
        <v>0</v>
      </c>
      <c r="AI52" s="7">
        <v>0.6</v>
      </c>
      <c r="AJ52" s="17">
        <f t="shared" si="1"/>
        <v>128.4</v>
      </c>
    </row>
    <row r="53" spans="2:36" x14ac:dyDescent="0.3">
      <c r="B53" s="28"/>
      <c r="C53" s="26"/>
      <c r="D53" s="28"/>
      <c r="E53" s="129"/>
      <c r="F53" s="29"/>
      <c r="G53" s="29"/>
      <c r="AI53" s="7">
        <v>0.6</v>
      </c>
      <c r="AJ53" s="17">
        <f t="shared" si="1"/>
        <v>0</v>
      </c>
    </row>
    <row r="54" spans="2:36" x14ac:dyDescent="0.3">
      <c r="B54" s="28"/>
      <c r="C54" s="26" t="s">
        <v>76</v>
      </c>
      <c r="D54" s="28"/>
      <c r="E54" s="129"/>
      <c r="F54" s="29"/>
      <c r="G54" s="29"/>
      <c r="AI54" s="7">
        <v>0.6</v>
      </c>
      <c r="AJ54" s="17">
        <f t="shared" si="1"/>
        <v>0</v>
      </c>
    </row>
    <row r="55" spans="2:36" ht="55.2" x14ac:dyDescent="0.3">
      <c r="B55" s="28" t="s">
        <v>21</v>
      </c>
      <c r="C55" s="28" t="s">
        <v>77</v>
      </c>
      <c r="D55" s="28" t="s">
        <v>60</v>
      </c>
      <c r="E55" s="129">
        <v>755.96</v>
      </c>
      <c r="F55" s="29"/>
      <c r="G55" s="29">
        <f>F55*E55</f>
        <v>0</v>
      </c>
      <c r="I55" s="17"/>
      <c r="AI55" s="7">
        <v>0.6</v>
      </c>
      <c r="AJ55" s="17">
        <f t="shared" si="1"/>
        <v>453.57600000000002</v>
      </c>
    </row>
    <row r="56" spans="2:36" ht="69" x14ac:dyDescent="0.3">
      <c r="B56" s="28" t="s">
        <v>23</v>
      </c>
      <c r="C56" s="28" t="s">
        <v>78</v>
      </c>
      <c r="D56" s="28" t="s">
        <v>58</v>
      </c>
      <c r="E56" s="129">
        <v>95</v>
      </c>
      <c r="F56" s="29"/>
      <c r="G56" s="29">
        <f>F56*E56</f>
        <v>0</v>
      </c>
      <c r="AI56" s="7">
        <v>0.6</v>
      </c>
      <c r="AJ56" s="17">
        <f t="shared" si="1"/>
        <v>57</v>
      </c>
    </row>
    <row r="57" spans="2:36" ht="15" x14ac:dyDescent="0.3">
      <c r="B57" s="37"/>
      <c r="C57" s="21" t="s">
        <v>79</v>
      </c>
      <c r="D57" s="38"/>
      <c r="E57" s="138"/>
      <c r="F57" s="38"/>
      <c r="G57" s="39"/>
      <c r="AJ57" s="17"/>
    </row>
    <row r="58" spans="2:36" ht="30" x14ac:dyDescent="0.3">
      <c r="B58" s="37"/>
      <c r="C58" s="21" t="s">
        <v>80</v>
      </c>
      <c r="D58" s="38"/>
      <c r="E58" s="138"/>
      <c r="F58" s="38"/>
      <c r="G58" s="39"/>
      <c r="AJ58" s="17"/>
    </row>
    <row r="59" spans="2:36" ht="15" x14ac:dyDescent="0.3">
      <c r="B59" s="40" t="s">
        <v>25</v>
      </c>
      <c r="C59" s="22" t="s">
        <v>81</v>
      </c>
      <c r="D59" s="41" t="s">
        <v>64</v>
      </c>
      <c r="E59" s="139">
        <v>24</v>
      </c>
      <c r="F59" s="42"/>
      <c r="G59" s="43">
        <f>E59*F59</f>
        <v>0</v>
      </c>
      <c r="AJ59" s="17"/>
    </row>
    <row r="60" spans="2:36" ht="15" x14ac:dyDescent="0.3">
      <c r="B60" s="40"/>
      <c r="C60" s="22"/>
      <c r="D60" s="41"/>
      <c r="E60" s="139"/>
      <c r="F60" s="42"/>
      <c r="G60" s="43"/>
      <c r="AJ60" s="17"/>
    </row>
    <row r="61" spans="2:36" ht="60" x14ac:dyDescent="0.3">
      <c r="B61" s="40"/>
      <c r="C61" s="23" t="s">
        <v>82</v>
      </c>
      <c r="D61" s="41"/>
      <c r="E61" s="139"/>
      <c r="F61" s="42"/>
      <c r="G61" s="43"/>
      <c r="AI61" s="7">
        <v>0.6</v>
      </c>
      <c r="AJ61" s="17">
        <f>AI61*E61</f>
        <v>0</v>
      </c>
    </row>
    <row r="62" spans="2:36" ht="15" x14ac:dyDescent="0.3">
      <c r="B62" s="40" t="s">
        <v>27</v>
      </c>
      <c r="C62" s="22" t="s">
        <v>83</v>
      </c>
      <c r="D62" s="7" t="s">
        <v>84</v>
      </c>
      <c r="E62" s="140">
        <v>1244</v>
      </c>
      <c r="F62" s="42"/>
      <c r="G62" s="43">
        <f>(E62*F62)</f>
        <v>0</v>
      </c>
      <c r="AJ62" s="17"/>
    </row>
    <row r="63" spans="2:36" ht="15" x14ac:dyDescent="0.3">
      <c r="B63" s="40" t="s">
        <v>30</v>
      </c>
      <c r="C63" s="22" t="s">
        <v>85</v>
      </c>
      <c r="D63" s="7" t="s">
        <v>84</v>
      </c>
      <c r="E63" s="140">
        <v>356</v>
      </c>
      <c r="F63" s="42"/>
      <c r="G63" s="43">
        <f>(E63*F63)</f>
        <v>0</v>
      </c>
      <c r="AJ63" s="17"/>
    </row>
    <row r="64" spans="2:36" ht="15" x14ac:dyDescent="0.3">
      <c r="B64" s="40"/>
      <c r="C64" s="22"/>
      <c r="D64" s="44"/>
      <c r="E64" s="139"/>
      <c r="F64" s="42"/>
      <c r="G64" s="45"/>
      <c r="AJ64" s="17"/>
    </row>
    <row r="65" spans="2:36" ht="15" x14ac:dyDescent="0.3">
      <c r="B65" s="40"/>
      <c r="C65" s="23" t="s">
        <v>86</v>
      </c>
      <c r="D65" s="44"/>
      <c r="E65" s="139"/>
      <c r="F65" s="42"/>
      <c r="G65" s="45"/>
      <c r="AI65" s="7">
        <v>0.6</v>
      </c>
      <c r="AJ65" s="17">
        <f>AI65*E65</f>
        <v>0</v>
      </c>
    </row>
    <row r="66" spans="2:36" ht="15" x14ac:dyDescent="0.3">
      <c r="B66" s="40"/>
      <c r="C66" s="23" t="s">
        <v>87</v>
      </c>
      <c r="D66" s="46"/>
      <c r="E66" s="141"/>
      <c r="F66" s="42"/>
      <c r="G66" s="45"/>
      <c r="AI66" s="7">
        <v>0.6</v>
      </c>
      <c r="AJ66" s="17">
        <f>AI66*E66</f>
        <v>0</v>
      </c>
    </row>
    <row r="67" spans="2:36" ht="45" x14ac:dyDescent="0.3">
      <c r="B67" s="142" t="s">
        <v>33</v>
      </c>
      <c r="C67" s="143" t="s">
        <v>88</v>
      </c>
      <c r="D67" s="144" t="s">
        <v>60</v>
      </c>
      <c r="E67" s="145">
        <v>210</v>
      </c>
      <c r="F67" s="146"/>
      <c r="G67" s="147">
        <f>(E67*F67)</f>
        <v>0</v>
      </c>
      <c r="AI67" s="7">
        <v>0.6</v>
      </c>
      <c r="AJ67" s="17" t="e">
        <f>AI67*#REF!</f>
        <v>#REF!</v>
      </c>
    </row>
    <row r="68" spans="2:36" s="4" customFormat="1" ht="41.4" x14ac:dyDescent="0.3">
      <c r="B68" s="148" t="s">
        <v>36</v>
      </c>
      <c r="C68" s="148" t="s">
        <v>89</v>
      </c>
      <c r="D68" s="149" t="s">
        <v>9</v>
      </c>
      <c r="E68" s="283">
        <v>15</v>
      </c>
      <c r="F68" s="151"/>
      <c r="G68" s="152">
        <f t="shared" ref="G68" si="5">E68*F68</f>
        <v>0</v>
      </c>
    </row>
    <row r="69" spans="2:36" ht="15" x14ac:dyDescent="0.3">
      <c r="B69" s="142"/>
      <c r="C69" s="143"/>
      <c r="D69" s="153"/>
      <c r="E69" s="154"/>
      <c r="F69" s="146"/>
      <c r="G69" s="147"/>
      <c r="AI69" s="7">
        <v>0.6</v>
      </c>
      <c r="AJ69" s="17">
        <f t="shared" ref="AJ69:AJ77" si="6">AI69*E69</f>
        <v>0</v>
      </c>
    </row>
    <row r="70" spans="2:36" s="4" customFormat="1" ht="27.6" x14ac:dyDescent="0.3">
      <c r="B70" s="25"/>
      <c r="C70" s="25" t="s">
        <v>90</v>
      </c>
      <c r="D70" s="25"/>
      <c r="E70" s="155"/>
      <c r="F70" s="35"/>
      <c r="G70" s="35">
        <f>SUM(G52:G69)</f>
        <v>0</v>
      </c>
      <c r="AI70" s="7">
        <v>0.6</v>
      </c>
      <c r="AJ70" s="17">
        <f t="shared" si="6"/>
        <v>0</v>
      </c>
    </row>
    <row r="71" spans="2:36" x14ac:dyDescent="0.3">
      <c r="B71" s="33"/>
      <c r="C71" s="33"/>
      <c r="D71" s="33"/>
      <c r="E71" s="132"/>
      <c r="F71" s="34"/>
      <c r="G71" s="34"/>
      <c r="AI71" s="7">
        <v>0.6</v>
      </c>
      <c r="AJ71" s="17">
        <f t="shared" si="6"/>
        <v>0</v>
      </c>
    </row>
    <row r="72" spans="2:36" ht="15" x14ac:dyDescent="0.3">
      <c r="B72" s="36">
        <v>4</v>
      </c>
      <c r="C72" s="47" t="s">
        <v>91</v>
      </c>
      <c r="D72" s="36"/>
      <c r="E72" s="130"/>
      <c r="F72" s="32"/>
      <c r="G72" s="32"/>
      <c r="AI72" s="7">
        <v>0.6</v>
      </c>
      <c r="AJ72" s="17">
        <f t="shared" si="6"/>
        <v>0</v>
      </c>
    </row>
    <row r="73" spans="2:36" x14ac:dyDescent="0.3">
      <c r="B73" s="33"/>
      <c r="C73" s="33" t="s">
        <v>92</v>
      </c>
      <c r="D73" s="33"/>
      <c r="E73" s="132"/>
      <c r="F73" s="34"/>
      <c r="G73" s="34"/>
      <c r="AI73" s="7">
        <v>0.6</v>
      </c>
      <c r="AJ73" s="17">
        <f t="shared" si="6"/>
        <v>0</v>
      </c>
    </row>
    <row r="74" spans="2:36" x14ac:dyDescent="0.3">
      <c r="B74" s="28"/>
      <c r="C74" s="28"/>
      <c r="D74" s="28"/>
      <c r="E74" s="129"/>
      <c r="F74" s="29"/>
      <c r="G74" s="29"/>
      <c r="AI74" s="7">
        <v>0.6</v>
      </c>
      <c r="AJ74" s="17">
        <f t="shared" si="6"/>
        <v>0</v>
      </c>
    </row>
    <row r="75" spans="2:36" s="9" customFormat="1" ht="372.6" x14ac:dyDescent="0.3">
      <c r="B75" s="48" t="s">
        <v>18</v>
      </c>
      <c r="C75" s="156" t="s">
        <v>93</v>
      </c>
      <c r="D75" s="48" t="s">
        <v>9</v>
      </c>
      <c r="E75" s="157">
        <v>94</v>
      </c>
      <c r="F75" s="49"/>
      <c r="G75" s="29">
        <f>E75*F75</f>
        <v>0</v>
      </c>
      <c r="I75" s="158"/>
      <c r="AI75" s="7">
        <v>0.6</v>
      </c>
      <c r="AJ75" s="17">
        <f t="shared" si="6"/>
        <v>56.4</v>
      </c>
    </row>
    <row r="76" spans="2:36" s="9" customFormat="1" ht="55.2" x14ac:dyDescent="0.3">
      <c r="B76" s="48" t="s">
        <v>21</v>
      </c>
      <c r="C76" s="97" t="s">
        <v>94</v>
      </c>
      <c r="D76" s="48" t="s">
        <v>58</v>
      </c>
      <c r="E76" s="157">
        <v>700.58</v>
      </c>
      <c r="F76" s="49"/>
      <c r="G76" s="49">
        <f t="shared" ref="G76:G78" si="7">E76*F76</f>
        <v>0</v>
      </c>
      <c r="AI76" s="7">
        <v>0.6</v>
      </c>
      <c r="AJ76" s="17">
        <f t="shared" si="6"/>
        <v>420.34800000000001</v>
      </c>
    </row>
    <row r="77" spans="2:36" s="9" customFormat="1" ht="55.2" x14ac:dyDescent="0.3">
      <c r="B77" s="48" t="s">
        <v>23</v>
      </c>
      <c r="C77" s="97" t="s">
        <v>95</v>
      </c>
      <c r="D77" s="48" t="s">
        <v>75</v>
      </c>
      <c r="E77" s="157">
        <v>44.63</v>
      </c>
      <c r="F77" s="49"/>
      <c r="G77" s="49">
        <f t="shared" si="7"/>
        <v>0</v>
      </c>
      <c r="AI77" s="7">
        <v>0.6</v>
      </c>
      <c r="AJ77" s="17">
        <f t="shared" si="6"/>
        <v>26.778000000000002</v>
      </c>
    </row>
    <row r="78" spans="2:36" s="9" customFormat="1" x14ac:dyDescent="0.3">
      <c r="B78" s="98" t="s">
        <v>25</v>
      </c>
      <c r="C78" s="97" t="s">
        <v>96</v>
      </c>
      <c r="D78" s="9" t="s">
        <v>97</v>
      </c>
      <c r="E78" s="159">
        <v>93</v>
      </c>
      <c r="F78" s="49"/>
      <c r="G78" s="49">
        <f t="shared" si="7"/>
        <v>0</v>
      </c>
      <c r="AI78" s="7"/>
      <c r="AJ78" s="17"/>
    </row>
    <row r="79" spans="2:36" s="9" customFormat="1" ht="55.2" x14ac:dyDescent="0.3">
      <c r="B79" s="48" t="s">
        <v>27</v>
      </c>
      <c r="C79" s="28" t="s">
        <v>98</v>
      </c>
      <c r="D79" s="48" t="s">
        <v>58</v>
      </c>
      <c r="E79" s="157">
        <v>63.16</v>
      </c>
      <c r="F79" s="49"/>
      <c r="G79" s="49">
        <f t="shared" ref="G79" si="8">E79*F79</f>
        <v>0</v>
      </c>
      <c r="AI79" s="7">
        <v>0.6</v>
      </c>
      <c r="AJ79" s="17">
        <f>AI79*E79</f>
        <v>37.895999999999994</v>
      </c>
    </row>
    <row r="80" spans="2:36" s="9" customFormat="1" x14ac:dyDescent="0.3">
      <c r="B80" s="48"/>
      <c r="C80" s="28"/>
      <c r="D80" s="48"/>
      <c r="E80" s="157"/>
      <c r="F80" s="49"/>
      <c r="G80" s="49"/>
      <c r="AI80" s="7">
        <v>0.6</v>
      </c>
      <c r="AJ80" s="17">
        <f>AI80*E80</f>
        <v>0</v>
      </c>
    </row>
    <row r="81" spans="2:36" ht="55.2" x14ac:dyDescent="0.3">
      <c r="B81" s="28" t="s">
        <v>30</v>
      </c>
      <c r="C81" s="28" t="s">
        <v>99</v>
      </c>
      <c r="D81" s="28" t="s">
        <v>58</v>
      </c>
      <c r="E81" s="129">
        <v>28.8</v>
      </c>
      <c r="F81" s="29"/>
      <c r="G81" s="49">
        <f t="shared" ref="G81:G82" si="9">E81*F81</f>
        <v>0</v>
      </c>
      <c r="AI81" s="7">
        <v>0.6</v>
      </c>
      <c r="AJ81" s="17">
        <f>AI81*E81</f>
        <v>17.28</v>
      </c>
    </row>
    <row r="82" spans="2:36" s="9" customFormat="1" ht="55.2" x14ac:dyDescent="0.3">
      <c r="B82" s="98" t="s">
        <v>33</v>
      </c>
      <c r="C82" s="160" t="s">
        <v>100</v>
      </c>
      <c r="D82" s="48" t="s">
        <v>48</v>
      </c>
      <c r="E82" s="129">
        <v>397.14</v>
      </c>
      <c r="F82" s="49"/>
      <c r="G82" s="49">
        <f t="shared" si="9"/>
        <v>0</v>
      </c>
      <c r="AI82" s="7"/>
      <c r="AJ82" s="17"/>
    </row>
    <row r="83" spans="2:36" s="9" customFormat="1" x14ac:dyDescent="0.3">
      <c r="B83" s="48"/>
      <c r="C83" s="28"/>
      <c r="D83" s="48"/>
      <c r="E83" s="157"/>
      <c r="F83" s="49"/>
      <c r="G83" s="49"/>
      <c r="AI83" s="7">
        <v>0.6</v>
      </c>
      <c r="AJ83" s="17">
        <f t="shared" ref="AJ83:AJ127" si="10">AI83*E83</f>
        <v>0</v>
      </c>
    </row>
    <row r="84" spans="2:36" s="9" customFormat="1" x14ac:dyDescent="0.3">
      <c r="B84" s="48"/>
      <c r="C84" s="102" t="s">
        <v>101</v>
      </c>
      <c r="D84" s="48"/>
      <c r="E84" s="157"/>
      <c r="F84" s="49"/>
      <c r="G84" s="49"/>
      <c r="AI84" s="7">
        <v>0.6</v>
      </c>
      <c r="AJ84" s="17">
        <f t="shared" si="10"/>
        <v>0</v>
      </c>
    </row>
    <row r="85" spans="2:36" s="9" customFormat="1" ht="69" x14ac:dyDescent="0.3">
      <c r="B85" s="48" t="s">
        <v>36</v>
      </c>
      <c r="C85" s="131" t="s">
        <v>102</v>
      </c>
      <c r="D85" s="48" t="s">
        <v>75</v>
      </c>
      <c r="E85" s="157">
        <v>177.3</v>
      </c>
      <c r="F85" s="49"/>
      <c r="G85" s="49">
        <f t="shared" ref="G85:G86" si="11">E85*F85</f>
        <v>0</v>
      </c>
      <c r="AI85" s="7">
        <v>0.6</v>
      </c>
      <c r="AJ85" s="17">
        <f t="shared" si="10"/>
        <v>106.38000000000001</v>
      </c>
    </row>
    <row r="86" spans="2:36" s="9" customFormat="1" ht="96.6" x14ac:dyDescent="0.3">
      <c r="B86" s="48" t="s">
        <v>39</v>
      </c>
      <c r="C86" s="131" t="s">
        <v>103</v>
      </c>
      <c r="D86" s="48" t="s">
        <v>9</v>
      </c>
      <c r="E86" s="157">
        <v>4</v>
      </c>
      <c r="F86" s="49"/>
      <c r="G86" s="49">
        <f t="shared" si="11"/>
        <v>0</v>
      </c>
      <c r="AI86" s="7">
        <v>0.6</v>
      </c>
      <c r="AJ86" s="17">
        <f t="shared" si="10"/>
        <v>2.4</v>
      </c>
    </row>
    <row r="87" spans="2:36" x14ac:dyDescent="0.3">
      <c r="B87" s="33"/>
      <c r="C87" s="33"/>
      <c r="D87" s="33"/>
      <c r="E87" s="132"/>
      <c r="F87" s="34"/>
      <c r="G87" s="34"/>
      <c r="AI87" s="7">
        <v>0.6</v>
      </c>
      <c r="AJ87" s="17">
        <f t="shared" si="10"/>
        <v>0</v>
      </c>
    </row>
    <row r="88" spans="2:36" s="4" customFormat="1" ht="27.6" x14ac:dyDescent="0.3">
      <c r="B88" s="25"/>
      <c r="C88" s="25" t="s">
        <v>104</v>
      </c>
      <c r="D88" s="25"/>
      <c r="E88" s="155"/>
      <c r="F88" s="35"/>
      <c r="G88" s="35">
        <f>SUM(G75:G87)</f>
        <v>0</v>
      </c>
      <c r="AI88" s="7">
        <v>0.6</v>
      </c>
      <c r="AJ88" s="17">
        <f t="shared" si="10"/>
        <v>0</v>
      </c>
    </row>
    <row r="89" spans="2:36" x14ac:dyDescent="0.3">
      <c r="B89" s="33"/>
      <c r="C89" s="33"/>
      <c r="D89" s="33"/>
      <c r="E89" s="161"/>
      <c r="F89" s="50"/>
      <c r="G89" s="50"/>
      <c r="AI89" s="7">
        <v>0.6</v>
      </c>
      <c r="AJ89" s="17">
        <f t="shared" si="10"/>
        <v>0</v>
      </c>
    </row>
    <row r="90" spans="2:36" x14ac:dyDescent="0.3">
      <c r="B90" s="36">
        <v>5</v>
      </c>
      <c r="C90" s="31" t="s">
        <v>105</v>
      </c>
      <c r="D90" s="32"/>
      <c r="E90" s="130"/>
      <c r="F90" s="32"/>
      <c r="G90" s="32"/>
      <c r="AI90" s="7">
        <v>0.6</v>
      </c>
      <c r="AJ90" s="17">
        <f t="shared" si="10"/>
        <v>0</v>
      </c>
    </row>
    <row r="91" spans="2:36" ht="27.6" x14ac:dyDescent="0.3">
      <c r="B91" s="26" t="s">
        <v>14</v>
      </c>
      <c r="C91" s="26" t="s">
        <v>15</v>
      </c>
      <c r="D91" s="26" t="s">
        <v>4</v>
      </c>
      <c r="E91" s="137" t="s">
        <v>5</v>
      </c>
      <c r="F91" s="27" t="s">
        <v>16</v>
      </c>
      <c r="G91" s="27" t="s">
        <v>7</v>
      </c>
      <c r="AI91" s="7">
        <v>0.6</v>
      </c>
      <c r="AJ91" s="17" t="e">
        <f t="shared" si="10"/>
        <v>#VALUE!</v>
      </c>
    </row>
    <row r="92" spans="2:36" x14ac:dyDescent="0.3">
      <c r="B92" s="28"/>
      <c r="C92" s="26" t="s">
        <v>106</v>
      </c>
      <c r="D92" s="48"/>
      <c r="E92" s="129"/>
      <c r="F92" s="29"/>
      <c r="G92" s="29"/>
      <c r="AI92" s="7">
        <v>0.6</v>
      </c>
      <c r="AJ92" s="17">
        <f t="shared" si="10"/>
        <v>0</v>
      </c>
    </row>
    <row r="93" spans="2:36" ht="55.2" x14ac:dyDescent="0.3">
      <c r="B93" s="28" t="s">
        <v>18</v>
      </c>
      <c r="C93" s="131" t="s">
        <v>107</v>
      </c>
      <c r="D93" s="48" t="s">
        <v>58</v>
      </c>
      <c r="E93" s="129">
        <v>91.87</v>
      </c>
      <c r="F93" s="29"/>
      <c r="G93" s="29">
        <f>E93*F93</f>
        <v>0</v>
      </c>
      <c r="AI93" s="7">
        <v>0.6</v>
      </c>
      <c r="AJ93" s="17">
        <f t="shared" si="10"/>
        <v>55.122</v>
      </c>
    </row>
    <row r="94" spans="2:36" ht="41.4" x14ac:dyDescent="0.3">
      <c r="B94" s="28" t="s">
        <v>21</v>
      </c>
      <c r="C94" s="28" t="s">
        <v>108</v>
      </c>
      <c r="D94" s="48" t="s">
        <v>58</v>
      </c>
      <c r="E94" s="129">
        <v>130</v>
      </c>
      <c r="F94" s="29"/>
      <c r="G94" s="29">
        <f t="shared" ref="G94:G111" si="12">E94*F94</f>
        <v>0</v>
      </c>
      <c r="AI94" s="7">
        <v>0.6</v>
      </c>
      <c r="AJ94" s="17">
        <f t="shared" si="10"/>
        <v>78</v>
      </c>
    </row>
    <row r="95" spans="2:36" ht="41.4" x14ac:dyDescent="0.3">
      <c r="B95" s="28" t="s">
        <v>23</v>
      </c>
      <c r="C95" s="28" t="s">
        <v>109</v>
      </c>
      <c r="D95" s="48" t="s">
        <v>58</v>
      </c>
      <c r="E95" s="129">
        <v>83.16</v>
      </c>
      <c r="F95" s="29"/>
      <c r="G95" s="29">
        <f t="shared" si="12"/>
        <v>0</v>
      </c>
      <c r="AI95" s="7">
        <v>0.6</v>
      </c>
      <c r="AJ95" s="17">
        <f t="shared" si="10"/>
        <v>49.895999999999994</v>
      </c>
    </row>
    <row r="96" spans="2:36" x14ac:dyDescent="0.3">
      <c r="B96" s="28"/>
      <c r="C96" s="28"/>
      <c r="D96" s="48"/>
      <c r="E96" s="129"/>
      <c r="F96" s="29"/>
      <c r="G96" s="29">
        <f t="shared" si="12"/>
        <v>0</v>
      </c>
      <c r="AI96" s="7">
        <v>0.6</v>
      </c>
      <c r="AJ96" s="17">
        <f t="shared" si="10"/>
        <v>0</v>
      </c>
    </row>
    <row r="97" spans="2:36" x14ac:dyDescent="0.3">
      <c r="B97" s="28"/>
      <c r="C97" s="26" t="s">
        <v>110</v>
      </c>
      <c r="D97" s="48"/>
      <c r="E97" s="129"/>
      <c r="F97" s="29"/>
      <c r="G97" s="29">
        <f t="shared" si="12"/>
        <v>0</v>
      </c>
      <c r="AI97" s="7">
        <v>0.6</v>
      </c>
      <c r="AJ97" s="17">
        <f t="shared" si="10"/>
        <v>0</v>
      </c>
    </row>
    <row r="98" spans="2:36" ht="27.6" x14ac:dyDescent="0.3">
      <c r="B98" s="28" t="s">
        <v>25</v>
      </c>
      <c r="C98" s="28" t="s">
        <v>111</v>
      </c>
      <c r="D98" s="48" t="s">
        <v>58</v>
      </c>
      <c r="E98" s="129">
        <v>784.99</v>
      </c>
      <c r="F98" s="29"/>
      <c r="G98" s="29">
        <f t="shared" si="12"/>
        <v>0</v>
      </c>
      <c r="AI98" s="7">
        <v>0.6</v>
      </c>
      <c r="AJ98" s="17">
        <f t="shared" si="10"/>
        <v>470.99399999999997</v>
      </c>
    </row>
    <row r="99" spans="2:36" x14ac:dyDescent="0.3">
      <c r="B99" s="28"/>
      <c r="C99" s="28"/>
      <c r="D99" s="48"/>
      <c r="E99" s="129"/>
      <c r="F99" s="29"/>
      <c r="G99" s="29">
        <f t="shared" si="12"/>
        <v>0</v>
      </c>
      <c r="AI99" s="7">
        <v>0.6</v>
      </c>
      <c r="AJ99" s="17">
        <f t="shared" si="10"/>
        <v>0</v>
      </c>
    </row>
    <row r="100" spans="2:36" x14ac:dyDescent="0.3">
      <c r="B100" s="28"/>
      <c r="C100" s="26" t="s">
        <v>112</v>
      </c>
      <c r="D100" s="48"/>
      <c r="E100" s="129"/>
      <c r="F100" s="29"/>
      <c r="G100" s="29">
        <f t="shared" si="12"/>
        <v>0</v>
      </c>
      <c r="AI100" s="7">
        <v>0.6</v>
      </c>
      <c r="AJ100" s="17">
        <f t="shared" si="10"/>
        <v>0</v>
      </c>
    </row>
    <row r="101" spans="2:36" ht="27.6" x14ac:dyDescent="0.3">
      <c r="B101" s="28" t="s">
        <v>27</v>
      </c>
      <c r="C101" s="97" t="s">
        <v>113</v>
      </c>
      <c r="D101" s="48" t="s">
        <v>58</v>
      </c>
      <c r="E101" s="129">
        <v>397.14</v>
      </c>
      <c r="F101" s="29"/>
      <c r="G101" s="29">
        <f t="shared" si="12"/>
        <v>0</v>
      </c>
      <c r="AI101" s="7">
        <v>0.6</v>
      </c>
      <c r="AJ101" s="17">
        <f t="shared" si="10"/>
        <v>238.28399999999999</v>
      </c>
    </row>
    <row r="102" spans="2:36" x14ac:dyDescent="0.3">
      <c r="B102" s="28"/>
      <c r="C102" s="28"/>
      <c r="D102" s="48"/>
      <c r="E102" s="129"/>
      <c r="F102" s="29"/>
      <c r="G102" s="29">
        <f t="shared" si="12"/>
        <v>0</v>
      </c>
      <c r="AI102" s="7">
        <v>0.6</v>
      </c>
      <c r="AJ102" s="17">
        <f t="shared" si="10"/>
        <v>0</v>
      </c>
    </row>
    <row r="103" spans="2:36" x14ac:dyDescent="0.3">
      <c r="B103" s="28"/>
      <c r="C103" s="26" t="s">
        <v>114</v>
      </c>
      <c r="D103" s="48"/>
      <c r="E103" s="129"/>
      <c r="F103" s="29"/>
      <c r="G103" s="29">
        <f t="shared" si="12"/>
        <v>0</v>
      </c>
      <c r="AI103" s="7">
        <v>0.6</v>
      </c>
      <c r="AJ103" s="17">
        <f t="shared" si="10"/>
        <v>0</v>
      </c>
    </row>
    <row r="104" spans="2:36" x14ac:dyDescent="0.3">
      <c r="B104" s="28"/>
      <c r="C104" s="26" t="s">
        <v>115</v>
      </c>
      <c r="D104" s="48"/>
      <c r="E104" s="129"/>
      <c r="F104" s="29"/>
      <c r="G104" s="29">
        <f t="shared" si="12"/>
        <v>0</v>
      </c>
      <c r="AI104" s="7">
        <v>0.6</v>
      </c>
      <c r="AJ104" s="17">
        <f t="shared" si="10"/>
        <v>0</v>
      </c>
    </row>
    <row r="105" spans="2:36" ht="27.6" x14ac:dyDescent="0.3">
      <c r="B105" s="28" t="s">
        <v>30</v>
      </c>
      <c r="C105" s="28" t="s">
        <v>116</v>
      </c>
      <c r="D105" s="48" t="s">
        <v>58</v>
      </c>
      <c r="E105" s="129">
        <v>436.25</v>
      </c>
      <c r="F105" s="29"/>
      <c r="G105" s="29">
        <f t="shared" si="12"/>
        <v>0</v>
      </c>
      <c r="AI105" s="7">
        <v>0.6</v>
      </c>
      <c r="AJ105" s="17">
        <f t="shared" si="10"/>
        <v>261.75</v>
      </c>
    </row>
    <row r="106" spans="2:36" ht="55.2" x14ac:dyDescent="0.3">
      <c r="B106" s="28" t="s">
        <v>33</v>
      </c>
      <c r="C106" s="26" t="s">
        <v>117</v>
      </c>
      <c r="D106" s="48" t="s">
        <v>58</v>
      </c>
      <c r="E106" s="129">
        <v>83.16</v>
      </c>
      <c r="F106" s="29"/>
      <c r="G106" s="29">
        <f t="shared" si="12"/>
        <v>0</v>
      </c>
      <c r="AI106" s="7">
        <v>0.6</v>
      </c>
      <c r="AJ106" s="17">
        <f t="shared" si="10"/>
        <v>49.895999999999994</v>
      </c>
    </row>
    <row r="107" spans="2:36" x14ac:dyDescent="0.3">
      <c r="B107" s="28"/>
      <c r="C107" s="28"/>
      <c r="D107" s="48"/>
      <c r="E107" s="129"/>
      <c r="F107" s="29"/>
      <c r="G107" s="29">
        <f t="shared" si="12"/>
        <v>0</v>
      </c>
      <c r="AI107" s="7">
        <v>0.6</v>
      </c>
      <c r="AJ107" s="17">
        <f t="shared" si="10"/>
        <v>0</v>
      </c>
    </row>
    <row r="108" spans="2:36" x14ac:dyDescent="0.3">
      <c r="B108" s="28"/>
      <c r="C108" s="26" t="s">
        <v>118</v>
      </c>
      <c r="D108" s="48"/>
      <c r="E108" s="129"/>
      <c r="F108" s="29"/>
      <c r="G108" s="29">
        <f t="shared" si="12"/>
        <v>0</v>
      </c>
      <c r="AI108" s="7">
        <v>0.6</v>
      </c>
      <c r="AJ108" s="17">
        <f t="shared" si="10"/>
        <v>0</v>
      </c>
    </row>
    <row r="109" spans="2:36" x14ac:dyDescent="0.3">
      <c r="B109" s="28" t="s">
        <v>36</v>
      </c>
      <c r="C109" s="28" t="s">
        <v>119</v>
      </c>
      <c r="D109" s="48" t="s">
        <v>58</v>
      </c>
      <c r="E109" s="129">
        <v>784.99</v>
      </c>
      <c r="F109" s="29"/>
      <c r="G109" s="29">
        <f t="shared" si="12"/>
        <v>0</v>
      </c>
      <c r="AI109" s="7">
        <v>0.6</v>
      </c>
      <c r="AJ109" s="17">
        <f t="shared" si="10"/>
        <v>470.99399999999997</v>
      </c>
    </row>
    <row r="110" spans="2:36" x14ac:dyDescent="0.3">
      <c r="B110" s="28" t="s">
        <v>39</v>
      </c>
      <c r="C110" s="28" t="s">
        <v>120</v>
      </c>
      <c r="D110" s="48" t="s">
        <v>58</v>
      </c>
      <c r="E110" s="129">
        <v>341.7</v>
      </c>
      <c r="F110" s="29"/>
      <c r="G110" s="29">
        <f t="shared" si="12"/>
        <v>0</v>
      </c>
      <c r="AI110" s="7">
        <v>0.6</v>
      </c>
      <c r="AJ110" s="17">
        <f t="shared" si="10"/>
        <v>205.01999999999998</v>
      </c>
    </row>
    <row r="111" spans="2:36" x14ac:dyDescent="0.3">
      <c r="B111" s="28" t="s">
        <v>62</v>
      </c>
      <c r="C111" s="28" t="s">
        <v>121</v>
      </c>
      <c r="D111" s="48" t="s">
        <v>58</v>
      </c>
      <c r="E111" s="129">
        <v>44.63</v>
      </c>
      <c r="F111" s="29"/>
      <c r="G111" s="29">
        <f t="shared" si="12"/>
        <v>0</v>
      </c>
      <c r="AI111" s="7">
        <v>0.6</v>
      </c>
      <c r="AJ111" s="17">
        <f t="shared" si="10"/>
        <v>26.778000000000002</v>
      </c>
    </row>
    <row r="112" spans="2:36" x14ac:dyDescent="0.3">
      <c r="B112" s="33"/>
      <c r="C112" s="33"/>
      <c r="D112" s="51"/>
      <c r="E112" s="132"/>
      <c r="F112" s="34"/>
      <c r="G112" s="34"/>
      <c r="AI112" s="7">
        <v>0.6</v>
      </c>
      <c r="AJ112" s="17">
        <f t="shared" si="10"/>
        <v>0</v>
      </c>
    </row>
    <row r="113" spans="2:36" s="4" customFormat="1" x14ac:dyDescent="0.3">
      <c r="B113" s="25"/>
      <c r="C113" s="25" t="s">
        <v>122</v>
      </c>
      <c r="D113" s="52"/>
      <c r="E113" s="155"/>
      <c r="F113" s="35"/>
      <c r="G113" s="35">
        <f>SUM(G93:G112)</f>
        <v>0</v>
      </c>
      <c r="AI113" s="7">
        <v>0.6</v>
      </c>
      <c r="AJ113" s="17">
        <f t="shared" si="10"/>
        <v>0</v>
      </c>
    </row>
    <row r="114" spans="2:36" x14ac:dyDescent="0.3">
      <c r="B114" s="33"/>
      <c r="C114" s="33"/>
      <c r="D114" s="33"/>
      <c r="E114" s="132"/>
      <c r="F114" s="34"/>
      <c r="G114" s="34"/>
      <c r="AI114" s="7">
        <v>0.6</v>
      </c>
      <c r="AJ114" s="17">
        <f t="shared" si="10"/>
        <v>0</v>
      </c>
    </row>
    <row r="115" spans="2:36" x14ac:dyDescent="0.3">
      <c r="B115" s="36">
        <v>6</v>
      </c>
      <c r="C115" s="31" t="s">
        <v>123</v>
      </c>
      <c r="D115" s="32"/>
      <c r="E115" s="130"/>
      <c r="F115" s="32"/>
      <c r="G115" s="32"/>
      <c r="AI115" s="7">
        <v>0.6</v>
      </c>
      <c r="AJ115" s="17">
        <f t="shared" si="10"/>
        <v>0</v>
      </c>
    </row>
    <row r="116" spans="2:36" ht="27.6" x14ac:dyDescent="0.3">
      <c r="B116" s="26" t="s">
        <v>14</v>
      </c>
      <c r="C116" s="26" t="s">
        <v>15</v>
      </c>
      <c r="D116" s="26" t="s">
        <v>4</v>
      </c>
      <c r="E116" s="137" t="s">
        <v>5</v>
      </c>
      <c r="F116" s="27" t="s">
        <v>16</v>
      </c>
      <c r="G116" s="27" t="s">
        <v>7</v>
      </c>
      <c r="AI116" s="7">
        <v>0.6</v>
      </c>
      <c r="AJ116" s="17" t="e">
        <f t="shared" si="10"/>
        <v>#VALUE!</v>
      </c>
    </row>
    <row r="117" spans="2:36" ht="82.8" x14ac:dyDescent="0.3">
      <c r="B117" s="28"/>
      <c r="C117" s="26" t="s">
        <v>124</v>
      </c>
      <c r="D117" s="28"/>
      <c r="E117" s="129"/>
      <c r="F117" s="29"/>
      <c r="G117" s="29"/>
      <c r="AI117" s="7">
        <v>0.6</v>
      </c>
      <c r="AJ117" s="17">
        <f t="shared" si="10"/>
        <v>0</v>
      </c>
    </row>
    <row r="118" spans="2:36" ht="82.8" x14ac:dyDescent="0.3">
      <c r="B118" s="28" t="s">
        <v>18</v>
      </c>
      <c r="C118" s="28" t="s">
        <v>125</v>
      </c>
      <c r="D118" s="28" t="s">
        <v>126</v>
      </c>
      <c r="E118" s="129">
        <v>1</v>
      </c>
      <c r="F118" s="29"/>
      <c r="G118" s="29">
        <f>E118*F118</f>
        <v>0</v>
      </c>
      <c r="AI118" s="7">
        <v>0.6</v>
      </c>
      <c r="AJ118" s="17">
        <f t="shared" si="10"/>
        <v>0.6</v>
      </c>
    </row>
    <row r="119" spans="2:36" x14ac:dyDescent="0.3">
      <c r="B119" s="33"/>
      <c r="C119" s="33"/>
      <c r="D119" s="33"/>
      <c r="E119" s="132"/>
      <c r="F119" s="34"/>
      <c r="G119" s="34"/>
      <c r="AI119" s="7">
        <v>0.6</v>
      </c>
      <c r="AJ119" s="17">
        <f t="shared" si="10"/>
        <v>0</v>
      </c>
    </row>
    <row r="120" spans="2:36" s="4" customFormat="1" ht="27.6" x14ac:dyDescent="0.3">
      <c r="B120" s="25"/>
      <c r="C120" s="25" t="s">
        <v>127</v>
      </c>
      <c r="D120" s="25"/>
      <c r="E120" s="155"/>
      <c r="F120" s="35"/>
      <c r="G120" s="35">
        <f>SUM(G118:G119)</f>
        <v>0</v>
      </c>
      <c r="AI120" s="7">
        <v>0.6</v>
      </c>
      <c r="AJ120" s="17">
        <f t="shared" si="10"/>
        <v>0</v>
      </c>
    </row>
    <row r="121" spans="2:36" x14ac:dyDescent="0.3">
      <c r="B121" s="33"/>
      <c r="C121" s="33"/>
      <c r="D121" s="33"/>
      <c r="E121" s="161"/>
      <c r="F121" s="50"/>
      <c r="G121" s="50"/>
      <c r="AI121" s="7">
        <v>0.6</v>
      </c>
      <c r="AJ121" s="17">
        <f t="shared" si="10"/>
        <v>0</v>
      </c>
    </row>
    <row r="122" spans="2:36" x14ac:dyDescent="0.3">
      <c r="B122" s="36">
        <v>7</v>
      </c>
      <c r="C122" s="31" t="s">
        <v>128</v>
      </c>
      <c r="D122" s="32"/>
      <c r="E122" s="130"/>
      <c r="F122" s="32"/>
      <c r="G122" s="32"/>
      <c r="AI122" s="7">
        <v>0.6</v>
      </c>
      <c r="AJ122" s="17">
        <f t="shared" si="10"/>
        <v>0</v>
      </c>
    </row>
    <row r="123" spans="2:36" ht="27.6" x14ac:dyDescent="0.3">
      <c r="B123" s="26" t="s">
        <v>14</v>
      </c>
      <c r="C123" s="26" t="s">
        <v>15</v>
      </c>
      <c r="D123" s="26" t="s">
        <v>4</v>
      </c>
      <c r="E123" s="137" t="s">
        <v>5</v>
      </c>
      <c r="F123" s="27" t="s">
        <v>16</v>
      </c>
      <c r="G123" s="27" t="s">
        <v>7</v>
      </c>
      <c r="AI123" s="7">
        <v>0.6</v>
      </c>
      <c r="AJ123" s="17" t="e">
        <f t="shared" si="10"/>
        <v>#VALUE!</v>
      </c>
    </row>
    <row r="124" spans="2:36" ht="220.8" x14ac:dyDescent="0.3">
      <c r="B124" s="28"/>
      <c r="C124" s="162" t="s">
        <v>129</v>
      </c>
      <c r="D124" s="28"/>
      <c r="E124" s="129"/>
      <c r="F124" s="29"/>
      <c r="G124" s="29"/>
      <c r="AI124" s="7">
        <v>0.6</v>
      </c>
      <c r="AJ124" s="17">
        <f t="shared" si="10"/>
        <v>0</v>
      </c>
    </row>
    <row r="125" spans="2:36" x14ac:dyDescent="0.3">
      <c r="B125" s="28" t="s">
        <v>18</v>
      </c>
      <c r="C125" s="28" t="s">
        <v>130</v>
      </c>
      <c r="D125" s="28" t="s">
        <v>131</v>
      </c>
      <c r="E125" s="129">
        <v>19</v>
      </c>
      <c r="F125" s="29"/>
      <c r="G125" s="29">
        <f>F125*E125</f>
        <v>0</v>
      </c>
      <c r="AI125" s="7">
        <v>0.6</v>
      </c>
      <c r="AJ125" s="17">
        <f t="shared" si="10"/>
        <v>11.4</v>
      </c>
    </row>
    <row r="126" spans="2:36" x14ac:dyDescent="0.3">
      <c r="B126" s="28"/>
      <c r="C126" s="26" t="s">
        <v>132</v>
      </c>
      <c r="D126" s="28"/>
      <c r="E126" s="129"/>
      <c r="F126" s="29"/>
      <c r="G126" s="29"/>
      <c r="AI126" s="7">
        <v>0.6</v>
      </c>
      <c r="AJ126" s="17">
        <f t="shared" si="10"/>
        <v>0</v>
      </c>
    </row>
    <row r="127" spans="2:36" x14ac:dyDescent="0.3">
      <c r="B127" s="28" t="s">
        <v>21</v>
      </c>
      <c r="C127" s="28" t="s">
        <v>133</v>
      </c>
      <c r="D127" s="28" t="s">
        <v>9</v>
      </c>
      <c r="E127" s="129">
        <v>4</v>
      </c>
      <c r="F127" s="29"/>
      <c r="G127" s="29">
        <f t="shared" ref="G127:G128" si="13">F127*E127</f>
        <v>0</v>
      </c>
      <c r="AI127" s="7">
        <v>0.6</v>
      </c>
      <c r="AJ127" s="17">
        <f t="shared" si="10"/>
        <v>2.4</v>
      </c>
    </row>
    <row r="128" spans="2:36" ht="55.2" x14ac:dyDescent="0.3">
      <c r="B128" s="28" t="s">
        <v>23</v>
      </c>
      <c r="C128" s="131" t="s">
        <v>134</v>
      </c>
      <c r="D128" s="28" t="s">
        <v>60</v>
      </c>
      <c r="E128" s="129">
        <v>14</v>
      </c>
      <c r="F128" s="29"/>
      <c r="G128" s="29">
        <f t="shared" si="13"/>
        <v>0</v>
      </c>
      <c r="AJ128" s="17"/>
    </row>
    <row r="129" spans="1:79" ht="82.8" x14ac:dyDescent="0.3">
      <c r="B129" s="28"/>
      <c r="C129" s="28" t="s">
        <v>135</v>
      </c>
      <c r="D129" s="28"/>
      <c r="E129" s="129"/>
      <c r="F129" s="29"/>
      <c r="G129" s="29"/>
      <c r="AI129" s="7">
        <v>0.6</v>
      </c>
      <c r="AJ129" s="17">
        <f t="shared" ref="AJ129:AJ167" si="14">AI129*E129</f>
        <v>0</v>
      </c>
    </row>
    <row r="130" spans="1:79" x14ac:dyDescent="0.3">
      <c r="B130" s="28" t="s">
        <v>25</v>
      </c>
      <c r="C130" s="28" t="s">
        <v>136</v>
      </c>
      <c r="D130" s="28" t="s">
        <v>9</v>
      </c>
      <c r="E130" s="129">
        <v>23</v>
      </c>
      <c r="F130" s="29"/>
      <c r="G130" s="29">
        <f>F130*E130</f>
        <v>0</v>
      </c>
      <c r="AI130" s="7">
        <v>0.6</v>
      </c>
      <c r="AJ130" s="17">
        <f t="shared" si="14"/>
        <v>13.799999999999999</v>
      </c>
    </row>
    <row r="131" spans="1:79" x14ac:dyDescent="0.3">
      <c r="B131" s="33"/>
      <c r="C131" s="33"/>
      <c r="D131" s="33"/>
      <c r="E131" s="132"/>
      <c r="F131" s="34"/>
      <c r="G131" s="34"/>
      <c r="AI131" s="7">
        <v>0.6</v>
      </c>
      <c r="AJ131" s="17">
        <f t="shared" si="14"/>
        <v>0</v>
      </c>
    </row>
    <row r="132" spans="1:79" x14ac:dyDescent="0.3">
      <c r="B132" s="33"/>
      <c r="C132" s="33"/>
      <c r="D132" s="33"/>
      <c r="E132" s="132"/>
      <c r="F132" s="34"/>
      <c r="G132" s="34"/>
      <c r="AI132" s="7">
        <v>0.6</v>
      </c>
      <c r="AJ132" s="17">
        <f t="shared" si="14"/>
        <v>0</v>
      </c>
    </row>
    <row r="133" spans="1:79" s="4" customFormat="1" x14ac:dyDescent="0.3">
      <c r="B133" s="25"/>
      <c r="C133" s="25" t="s">
        <v>137</v>
      </c>
      <c r="D133" s="25"/>
      <c r="E133" s="155"/>
      <c r="F133" s="35"/>
      <c r="G133" s="35">
        <f>SUM(G125:G132)</f>
        <v>0</v>
      </c>
      <c r="AI133" s="7">
        <v>0.6</v>
      </c>
      <c r="AJ133" s="17">
        <f t="shared" si="14"/>
        <v>0</v>
      </c>
    </row>
    <row r="134" spans="1:79" x14ac:dyDescent="0.3">
      <c r="B134" s="33"/>
      <c r="C134" s="33"/>
      <c r="D134" s="33"/>
      <c r="E134" s="132"/>
      <c r="F134" s="34"/>
      <c r="G134" s="34"/>
      <c r="AI134" s="7">
        <v>0.6</v>
      </c>
      <c r="AJ134" s="17">
        <f t="shared" si="14"/>
        <v>0</v>
      </c>
    </row>
    <row r="135" spans="1:79" x14ac:dyDescent="0.3">
      <c r="B135" s="36">
        <v>8</v>
      </c>
      <c r="C135" s="31" t="s">
        <v>138</v>
      </c>
      <c r="D135" s="32"/>
      <c r="E135" s="130"/>
      <c r="F135" s="32"/>
      <c r="G135" s="32"/>
      <c r="AI135" s="7">
        <v>0.6</v>
      </c>
      <c r="AJ135" s="17">
        <f t="shared" si="14"/>
        <v>0</v>
      </c>
    </row>
    <row r="136" spans="1:79" ht="96.6" x14ac:dyDescent="0.3">
      <c r="B136" s="28"/>
      <c r="C136" s="28" t="s">
        <v>139</v>
      </c>
      <c r="D136" s="28"/>
      <c r="E136" s="129"/>
      <c r="F136" s="29"/>
      <c r="G136" s="29"/>
      <c r="AI136" s="7">
        <v>0.6</v>
      </c>
      <c r="AJ136" s="17">
        <f t="shared" si="14"/>
        <v>0</v>
      </c>
    </row>
    <row r="137" spans="1:79" x14ac:dyDescent="0.3">
      <c r="B137" s="28" t="s">
        <v>18</v>
      </c>
      <c r="C137" s="28" t="s">
        <v>140</v>
      </c>
      <c r="D137" s="28" t="s">
        <v>9</v>
      </c>
      <c r="E137" s="129">
        <v>23</v>
      </c>
      <c r="F137" s="29"/>
      <c r="G137" s="29">
        <f>F137*E137</f>
        <v>0</v>
      </c>
      <c r="AI137" s="7">
        <v>0.6</v>
      </c>
      <c r="AJ137" s="17">
        <f t="shared" si="14"/>
        <v>13.799999999999999</v>
      </c>
    </row>
    <row r="138" spans="1:79" x14ac:dyDescent="0.3">
      <c r="B138" s="33"/>
      <c r="C138" s="33"/>
      <c r="D138" s="33"/>
      <c r="E138" s="132"/>
      <c r="F138" s="34"/>
      <c r="G138" s="34"/>
      <c r="AI138" s="7">
        <v>0.6</v>
      </c>
      <c r="AJ138" s="17">
        <f t="shared" si="14"/>
        <v>0</v>
      </c>
    </row>
    <row r="139" spans="1:79" s="4" customFormat="1" x14ac:dyDescent="0.3">
      <c r="B139" s="25"/>
      <c r="C139" s="25" t="s">
        <v>141</v>
      </c>
      <c r="D139" s="25"/>
      <c r="E139" s="155"/>
      <c r="F139" s="35"/>
      <c r="G139" s="35">
        <f>SUM(G137:G138)</f>
        <v>0</v>
      </c>
      <c r="AI139" s="7">
        <v>0.6</v>
      </c>
      <c r="AJ139" s="17">
        <f t="shared" si="14"/>
        <v>0</v>
      </c>
    </row>
    <row r="140" spans="1:79" s="163" customFormat="1" x14ac:dyDescent="0.3">
      <c r="B140" s="103"/>
      <c r="C140" s="103"/>
      <c r="D140" s="103"/>
      <c r="E140" s="164"/>
      <c r="F140" s="99"/>
      <c r="G140" s="99"/>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7">
        <v>0.6</v>
      </c>
      <c r="AJ140" s="17">
        <f t="shared" si="14"/>
        <v>0</v>
      </c>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row>
    <row r="141" spans="1:79" s="166" customFormat="1" x14ac:dyDescent="0.3">
      <c r="A141" s="11"/>
      <c r="B141" s="31">
        <v>9</v>
      </c>
      <c r="C141" s="31" t="s">
        <v>142</v>
      </c>
      <c r="D141" s="31"/>
      <c r="E141" s="165"/>
      <c r="F141" s="53"/>
      <c r="G141" s="53"/>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c r="AG141" s="115"/>
      <c r="AH141" s="115"/>
      <c r="AI141" s="7">
        <v>0.6</v>
      </c>
      <c r="AJ141" s="17">
        <f t="shared" si="14"/>
        <v>0</v>
      </c>
      <c r="AK141" s="115"/>
      <c r="AL141" s="115"/>
      <c r="AM141" s="115"/>
      <c r="AN141" s="115"/>
      <c r="AO141" s="115"/>
      <c r="AP141" s="115"/>
      <c r="AQ141" s="115"/>
      <c r="AR141" s="115"/>
      <c r="AS141" s="115"/>
      <c r="AT141" s="115"/>
      <c r="AU141" s="115"/>
      <c r="AV141" s="115"/>
      <c r="AW141" s="115"/>
      <c r="AX141" s="115"/>
      <c r="AY141" s="115"/>
      <c r="AZ141" s="115"/>
      <c r="BA141" s="115"/>
      <c r="BB141" s="115"/>
      <c r="BC141" s="115"/>
      <c r="BD141" s="115"/>
      <c r="BE141" s="115"/>
      <c r="BF141" s="115"/>
      <c r="BG141" s="115"/>
      <c r="BH141" s="115"/>
      <c r="BI141" s="115"/>
      <c r="BJ141" s="115"/>
      <c r="BK141" s="115"/>
      <c r="BL141" s="115"/>
      <c r="BM141" s="115"/>
      <c r="BN141" s="115"/>
      <c r="BO141" s="115"/>
      <c r="BP141" s="115"/>
      <c r="BQ141" s="115"/>
      <c r="BR141" s="115"/>
      <c r="BS141" s="115"/>
      <c r="BT141" s="115"/>
      <c r="BU141" s="115"/>
      <c r="BV141" s="115"/>
      <c r="BW141" s="115"/>
      <c r="BX141" s="115"/>
      <c r="BY141" s="115"/>
      <c r="BZ141" s="115"/>
      <c r="CA141" s="115"/>
    </row>
    <row r="142" spans="1:79" s="4" customFormat="1" x14ac:dyDescent="0.3">
      <c r="B142" s="26"/>
      <c r="C142" s="26" t="s">
        <v>143</v>
      </c>
      <c r="D142" s="26"/>
      <c r="E142" s="137"/>
      <c r="F142" s="27"/>
      <c r="G142" s="27"/>
      <c r="AI142" s="7">
        <v>0.6</v>
      </c>
      <c r="AJ142" s="17">
        <f t="shared" si="14"/>
        <v>0</v>
      </c>
    </row>
    <row r="143" spans="1:79" ht="41.4" x14ac:dyDescent="0.3">
      <c r="B143" s="28" t="s">
        <v>18</v>
      </c>
      <c r="C143" s="28" t="s">
        <v>144</v>
      </c>
      <c r="D143" s="28" t="s">
        <v>9</v>
      </c>
      <c r="E143" s="129">
        <v>4</v>
      </c>
      <c r="F143" s="29"/>
      <c r="G143" s="29">
        <f>E143*F143</f>
        <v>0</v>
      </c>
      <c r="AI143" s="7">
        <v>0.6</v>
      </c>
      <c r="AJ143" s="17">
        <f t="shared" si="14"/>
        <v>2.4</v>
      </c>
    </row>
    <row r="144" spans="1:79" x14ac:dyDescent="0.3">
      <c r="B144" s="28" t="s">
        <v>21</v>
      </c>
      <c r="C144" s="28" t="s">
        <v>145</v>
      </c>
      <c r="D144" s="28" t="s">
        <v>9</v>
      </c>
      <c r="E144" s="129">
        <v>7</v>
      </c>
      <c r="F144" s="29"/>
      <c r="G144" s="29">
        <f>E144*F144</f>
        <v>0</v>
      </c>
      <c r="AI144" s="7">
        <v>0.6</v>
      </c>
      <c r="AJ144" s="17">
        <f t="shared" si="14"/>
        <v>4.2</v>
      </c>
    </row>
    <row r="145" spans="2:36" s="4" customFormat="1" x14ac:dyDescent="0.3">
      <c r="B145" s="25"/>
      <c r="C145" s="25"/>
      <c r="D145" s="25"/>
      <c r="E145" s="155"/>
      <c r="F145" s="35"/>
      <c r="G145" s="35"/>
      <c r="AI145" s="7">
        <v>0.6</v>
      </c>
      <c r="AJ145" s="17">
        <f t="shared" si="14"/>
        <v>0</v>
      </c>
    </row>
    <row r="146" spans="2:36" s="4" customFormat="1" ht="27.6" x14ac:dyDescent="0.3">
      <c r="B146" s="25">
        <v>9</v>
      </c>
      <c r="C146" s="25" t="s">
        <v>146</v>
      </c>
      <c r="D146" s="25"/>
      <c r="E146" s="155"/>
      <c r="F146" s="35"/>
      <c r="G146" s="35">
        <f>SUM(G143:G145)</f>
        <v>0</v>
      </c>
      <c r="AI146" s="7">
        <v>0.6</v>
      </c>
      <c r="AJ146" s="17">
        <f t="shared" si="14"/>
        <v>0</v>
      </c>
    </row>
    <row r="147" spans="2:36" x14ac:dyDescent="0.3">
      <c r="B147" s="33"/>
      <c r="C147" s="33"/>
      <c r="D147" s="33"/>
      <c r="E147" s="132"/>
      <c r="F147" s="34"/>
      <c r="G147" s="34"/>
      <c r="AI147" s="7">
        <v>0.6</v>
      </c>
      <c r="AJ147" s="17">
        <f t="shared" si="14"/>
        <v>0</v>
      </c>
    </row>
    <row r="148" spans="2:36" x14ac:dyDescent="0.3">
      <c r="B148" s="290" t="s">
        <v>147</v>
      </c>
      <c r="C148" s="288"/>
      <c r="D148" s="288"/>
      <c r="E148" s="288"/>
      <c r="F148" s="288"/>
      <c r="G148" s="288"/>
      <c r="AI148" s="7">
        <v>0.6</v>
      </c>
      <c r="AJ148" s="17">
        <f t="shared" si="14"/>
        <v>0</v>
      </c>
    </row>
    <row r="149" spans="2:36" x14ac:dyDescent="0.3">
      <c r="B149" s="28">
        <v>1</v>
      </c>
      <c r="C149" s="28" t="str">
        <f>C22</f>
        <v>SUB-TOTAL Emelement no 1: preliminaries</v>
      </c>
      <c r="D149" s="28"/>
      <c r="E149" s="129"/>
      <c r="F149" s="29"/>
      <c r="G149" s="29">
        <f>G22</f>
        <v>0</v>
      </c>
      <c r="AI149" s="7">
        <v>0.6</v>
      </c>
      <c r="AJ149" s="17">
        <f t="shared" si="14"/>
        <v>0</v>
      </c>
    </row>
    <row r="150" spans="2:36" x14ac:dyDescent="0.3">
      <c r="B150" s="28"/>
      <c r="C150" s="28"/>
      <c r="D150" s="28"/>
      <c r="E150" s="129"/>
      <c r="F150" s="29"/>
      <c r="G150" s="29"/>
      <c r="AI150" s="7">
        <v>0.6</v>
      </c>
      <c r="AJ150" s="17">
        <f t="shared" si="14"/>
        <v>0</v>
      </c>
    </row>
    <row r="151" spans="2:36" x14ac:dyDescent="0.3">
      <c r="B151" s="28">
        <v>2</v>
      </c>
      <c r="C151" s="28" t="str">
        <f>C48</f>
        <v>SUB-TOTAL ELEMEMNT No 2 - SUBSTRUCTURE</v>
      </c>
      <c r="D151" s="28"/>
      <c r="E151" s="129"/>
      <c r="F151" s="29"/>
      <c r="G151" s="29">
        <f>G48</f>
        <v>0</v>
      </c>
      <c r="AI151" s="7">
        <v>0.6</v>
      </c>
      <c r="AJ151" s="17">
        <f t="shared" si="14"/>
        <v>0</v>
      </c>
    </row>
    <row r="152" spans="2:36" x14ac:dyDescent="0.3">
      <c r="B152" s="28"/>
      <c r="C152" s="28"/>
      <c r="D152" s="28"/>
      <c r="E152" s="129"/>
      <c r="F152" s="29"/>
      <c r="G152" s="29"/>
      <c r="AI152" s="7">
        <v>0.6</v>
      </c>
      <c r="AJ152" s="17">
        <f t="shared" si="14"/>
        <v>0</v>
      </c>
    </row>
    <row r="153" spans="2:36" ht="27.6" x14ac:dyDescent="0.3">
      <c r="B153" s="28">
        <v>3</v>
      </c>
      <c r="C153" s="28" t="str">
        <f>C70</f>
        <v>TOTAL ELEMENT NO 3:  SUPERSTRUCTURE - Walls and Frames</v>
      </c>
      <c r="D153" s="28"/>
      <c r="E153" s="129"/>
      <c r="F153" s="29"/>
      <c r="G153" s="29">
        <f>G70</f>
        <v>0</v>
      </c>
      <c r="AI153" s="7">
        <v>0.6</v>
      </c>
      <c r="AJ153" s="17">
        <f t="shared" si="14"/>
        <v>0</v>
      </c>
    </row>
    <row r="154" spans="2:36" x14ac:dyDescent="0.3">
      <c r="B154" s="28"/>
      <c r="C154" s="28"/>
      <c r="D154" s="28"/>
      <c r="E154" s="129"/>
      <c r="F154" s="29"/>
      <c r="G154" s="29"/>
      <c r="AI154" s="7">
        <v>0.6</v>
      </c>
      <c r="AJ154" s="17">
        <f t="shared" si="14"/>
        <v>0</v>
      </c>
    </row>
    <row r="155" spans="2:36" ht="27.6" x14ac:dyDescent="0.3">
      <c r="B155" s="28">
        <v>4</v>
      </c>
      <c r="C155" s="28" t="str">
        <f>C88</f>
        <v>TOTAL ELEMENT No 4: ROOFING AND RAIN WATER HARVESTING</v>
      </c>
      <c r="D155" s="28"/>
      <c r="E155" s="129"/>
      <c r="F155" s="29"/>
      <c r="G155" s="29">
        <f>G88</f>
        <v>0</v>
      </c>
      <c r="AI155" s="7">
        <v>0.6</v>
      </c>
      <c r="AJ155" s="17">
        <f t="shared" si="14"/>
        <v>0</v>
      </c>
    </row>
    <row r="156" spans="2:36" x14ac:dyDescent="0.3">
      <c r="B156" s="28"/>
      <c r="C156" s="28"/>
      <c r="D156" s="28"/>
      <c r="E156" s="129"/>
      <c r="F156" s="29"/>
      <c r="G156" s="29"/>
      <c r="AI156" s="7">
        <v>0.6</v>
      </c>
      <c r="AJ156" s="17">
        <f t="shared" si="14"/>
        <v>0</v>
      </c>
    </row>
    <row r="157" spans="2:36" x14ac:dyDescent="0.3">
      <c r="B157" s="28">
        <v>5</v>
      </c>
      <c r="C157" s="28" t="str">
        <f>C113</f>
        <v>SUB-TOTAL ELEMENT No 5- FINISHING</v>
      </c>
      <c r="D157" s="28"/>
      <c r="E157" s="129"/>
      <c r="F157" s="29"/>
      <c r="G157" s="29">
        <f>G113</f>
        <v>0</v>
      </c>
      <c r="AI157" s="7">
        <v>0.6</v>
      </c>
      <c r="AJ157" s="17">
        <f t="shared" si="14"/>
        <v>0</v>
      </c>
    </row>
    <row r="158" spans="2:36" x14ac:dyDescent="0.3">
      <c r="B158" s="28"/>
      <c r="C158" s="28"/>
      <c r="D158" s="28"/>
      <c r="E158" s="129"/>
      <c r="F158" s="54"/>
      <c r="G158" s="54"/>
      <c r="AI158" s="7">
        <v>0.6</v>
      </c>
      <c r="AJ158" s="17">
        <f t="shared" si="14"/>
        <v>0</v>
      </c>
    </row>
    <row r="159" spans="2:36" x14ac:dyDescent="0.3">
      <c r="B159" s="28">
        <v>6</v>
      </c>
      <c r="C159" s="28" t="s">
        <v>123</v>
      </c>
      <c r="D159" s="28"/>
      <c r="E159" s="129"/>
      <c r="F159" s="29"/>
      <c r="G159" s="29">
        <f>G120</f>
        <v>0</v>
      </c>
      <c r="AI159" s="7">
        <v>0.6</v>
      </c>
      <c r="AJ159" s="17">
        <f t="shared" si="14"/>
        <v>0</v>
      </c>
    </row>
    <row r="160" spans="2:36" x14ac:dyDescent="0.3">
      <c r="B160" s="28"/>
      <c r="C160" s="24"/>
      <c r="D160" s="28"/>
      <c r="E160" s="129"/>
      <c r="F160" s="29"/>
      <c r="G160" s="29"/>
      <c r="AI160" s="7">
        <v>0.6</v>
      </c>
      <c r="AJ160" s="17">
        <f t="shared" si="14"/>
        <v>0</v>
      </c>
    </row>
    <row r="161" spans="1:79" x14ac:dyDescent="0.3">
      <c r="B161" s="28">
        <v>7</v>
      </c>
      <c r="C161" s="28" t="str">
        <f>C133</f>
        <v xml:space="preserve">TOTAL ELEMENT NO 7: DOORS </v>
      </c>
      <c r="D161" s="28"/>
      <c r="E161" s="129"/>
      <c r="F161" s="29"/>
      <c r="G161" s="29">
        <f>G133</f>
        <v>0</v>
      </c>
      <c r="AI161" s="7">
        <v>0.6</v>
      </c>
      <c r="AJ161" s="17">
        <f t="shared" si="14"/>
        <v>0</v>
      </c>
    </row>
    <row r="162" spans="1:79" x14ac:dyDescent="0.3">
      <c r="B162" s="28"/>
      <c r="C162" s="28"/>
      <c r="D162" s="28"/>
      <c r="E162" s="129"/>
      <c r="F162" s="29"/>
      <c r="G162" s="29"/>
      <c r="AI162" s="7">
        <v>0.6</v>
      </c>
      <c r="AJ162" s="17">
        <f t="shared" si="14"/>
        <v>0</v>
      </c>
    </row>
    <row r="163" spans="1:79" x14ac:dyDescent="0.3">
      <c r="B163" s="28">
        <v>8</v>
      </c>
      <c r="C163" s="28" t="str">
        <f>C139</f>
        <v>TOTAL ELEMENT NO 8: WINDOWS</v>
      </c>
      <c r="D163" s="28"/>
      <c r="E163" s="129"/>
      <c r="F163" s="29"/>
      <c r="G163" s="29">
        <f>G139</f>
        <v>0</v>
      </c>
      <c r="AI163" s="7">
        <v>0.6</v>
      </c>
      <c r="AJ163" s="17">
        <f t="shared" si="14"/>
        <v>0</v>
      </c>
    </row>
    <row r="164" spans="1:79" x14ac:dyDescent="0.3">
      <c r="B164" s="28"/>
      <c r="C164" s="28"/>
      <c r="D164" s="28"/>
      <c r="E164" s="129"/>
      <c r="F164" s="29"/>
      <c r="G164" s="29"/>
      <c r="AI164" s="7">
        <v>0.6</v>
      </c>
      <c r="AJ164" s="17">
        <f t="shared" si="14"/>
        <v>0</v>
      </c>
    </row>
    <row r="165" spans="1:79" ht="27.6" x14ac:dyDescent="0.3">
      <c r="B165" s="28">
        <v>9</v>
      </c>
      <c r="C165" s="28" t="str">
        <f>C146</f>
        <v xml:space="preserve">TROTAL ELEMENT NO 9: FIRE FIGHITING EQUIPLENTS </v>
      </c>
      <c r="D165" s="28"/>
      <c r="E165" s="129"/>
      <c r="F165" s="29"/>
      <c r="G165" s="29">
        <f>G146</f>
        <v>0</v>
      </c>
      <c r="AI165" s="7">
        <v>0.6</v>
      </c>
      <c r="AJ165" s="17">
        <f t="shared" si="14"/>
        <v>0</v>
      </c>
    </row>
    <row r="166" spans="1:79" x14ac:dyDescent="0.3">
      <c r="B166" s="28"/>
      <c r="C166" s="28"/>
      <c r="D166" s="28"/>
      <c r="E166" s="129"/>
      <c r="F166" s="29"/>
      <c r="G166" s="29"/>
      <c r="AI166" s="7">
        <v>0.6</v>
      </c>
      <c r="AJ166" s="17">
        <f t="shared" si="14"/>
        <v>0</v>
      </c>
    </row>
    <row r="167" spans="1:79" x14ac:dyDescent="0.3">
      <c r="B167" s="28"/>
      <c r="C167" s="26" t="s">
        <v>148</v>
      </c>
      <c r="D167" s="28"/>
      <c r="E167" s="129"/>
      <c r="F167" s="29"/>
      <c r="G167" s="27">
        <f>SUM(G149:G165)</f>
        <v>0</v>
      </c>
      <c r="AI167" s="7">
        <v>0.6</v>
      </c>
      <c r="AJ167" s="17">
        <f t="shared" si="14"/>
        <v>0</v>
      </c>
    </row>
    <row r="168" spans="1:79" x14ac:dyDescent="0.3">
      <c r="B168" s="33"/>
      <c r="C168" s="33"/>
      <c r="D168" s="33"/>
      <c r="E168" s="132"/>
      <c r="F168" s="34"/>
      <c r="G168" s="34"/>
    </row>
    <row r="169" spans="1:79" x14ac:dyDescent="0.3">
      <c r="B169" s="33"/>
      <c r="C169" s="33"/>
      <c r="D169" s="33"/>
      <c r="E169" s="132"/>
      <c r="F169" s="34"/>
      <c r="G169" s="34"/>
    </row>
    <row r="170" spans="1:79" s="4" customFormat="1" x14ac:dyDescent="0.3">
      <c r="B170" s="25"/>
      <c r="C170" s="25" t="s">
        <v>149</v>
      </c>
      <c r="D170" s="25"/>
      <c r="E170" s="155"/>
      <c r="F170" s="35"/>
      <c r="G170" s="35"/>
    </row>
    <row r="171" spans="1:79" s="4" customFormat="1" x14ac:dyDescent="0.3">
      <c r="B171" s="25"/>
      <c r="C171" s="25"/>
      <c r="D171" s="25"/>
      <c r="E171" s="155"/>
      <c r="F171" s="35"/>
      <c r="G171" s="35"/>
    </row>
    <row r="172" spans="1:79" s="166" customFormat="1" x14ac:dyDescent="0.3">
      <c r="A172" s="11"/>
      <c r="B172" s="31">
        <v>1</v>
      </c>
      <c r="C172" s="31" t="s">
        <v>150</v>
      </c>
      <c r="D172" s="31"/>
      <c r="E172" s="165"/>
      <c r="F172" s="53"/>
      <c r="G172" s="53"/>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5"/>
      <c r="BX172" s="115"/>
      <c r="BY172" s="115"/>
      <c r="BZ172" s="115"/>
      <c r="CA172" s="115"/>
    </row>
    <row r="173" spans="1:79" s="4" customFormat="1" x14ac:dyDescent="0.3">
      <c r="B173" s="28" t="s">
        <v>18</v>
      </c>
      <c r="C173" s="28" t="s">
        <v>151</v>
      </c>
      <c r="D173" s="48" t="s">
        <v>48</v>
      </c>
      <c r="E173" s="135">
        <v>41</v>
      </c>
      <c r="F173" s="27"/>
      <c r="G173" s="29">
        <f t="shared" ref="G173:G177" si="15">E173*F173</f>
        <v>0</v>
      </c>
    </row>
    <row r="174" spans="1:79" s="4" customFormat="1" x14ac:dyDescent="0.3">
      <c r="B174" s="28" t="s">
        <v>21</v>
      </c>
      <c r="C174" s="28" t="s">
        <v>152</v>
      </c>
      <c r="D174" s="48" t="s">
        <v>48</v>
      </c>
      <c r="E174" s="135">
        <v>43</v>
      </c>
      <c r="F174" s="27"/>
      <c r="G174" s="29">
        <f t="shared" si="15"/>
        <v>0</v>
      </c>
    </row>
    <row r="175" spans="1:79" s="4" customFormat="1" x14ac:dyDescent="0.3">
      <c r="B175" s="28" t="s">
        <v>23</v>
      </c>
      <c r="C175" s="28" t="s">
        <v>153</v>
      </c>
      <c r="D175" s="48" t="s">
        <v>58</v>
      </c>
      <c r="E175" s="135">
        <v>72</v>
      </c>
      <c r="F175" s="27"/>
      <c r="G175" s="29">
        <f t="shared" si="15"/>
        <v>0</v>
      </c>
    </row>
    <row r="176" spans="1:79" s="4" customFormat="1" ht="41.4" x14ac:dyDescent="0.3">
      <c r="B176" s="28" t="s">
        <v>25</v>
      </c>
      <c r="C176" s="28" t="s">
        <v>89</v>
      </c>
      <c r="D176" s="48" t="s">
        <v>9</v>
      </c>
      <c r="E176" s="135">
        <v>2</v>
      </c>
      <c r="F176" s="27"/>
      <c r="G176" s="29">
        <f t="shared" si="15"/>
        <v>0</v>
      </c>
    </row>
    <row r="177" spans="2:36" s="4" customFormat="1" x14ac:dyDescent="0.3">
      <c r="B177" s="168" t="s">
        <v>27</v>
      </c>
      <c r="C177" s="168" t="s">
        <v>154</v>
      </c>
      <c r="D177" s="169" t="s">
        <v>58</v>
      </c>
      <c r="E177" s="282">
        <v>157.82</v>
      </c>
      <c r="F177" s="170"/>
      <c r="G177" s="171">
        <f t="shared" si="15"/>
        <v>0</v>
      </c>
    </row>
    <row r="178" spans="2:36" s="4" customFormat="1" x14ac:dyDescent="0.3">
      <c r="B178" s="148"/>
      <c r="C178" s="148"/>
      <c r="D178" s="149"/>
      <c r="E178" s="150"/>
      <c r="F178" s="151"/>
      <c r="G178" s="152"/>
    </row>
    <row r="179" spans="2:36" ht="15" x14ac:dyDescent="0.3">
      <c r="B179" s="172"/>
      <c r="C179" s="173" t="s">
        <v>79</v>
      </c>
      <c r="D179" s="174"/>
      <c r="E179" s="175"/>
      <c r="F179" s="174"/>
      <c r="G179" s="174"/>
      <c r="AJ179" s="17"/>
    </row>
    <row r="180" spans="2:36" ht="30" x14ac:dyDescent="0.3">
      <c r="B180" s="172"/>
      <c r="C180" s="173" t="s">
        <v>80</v>
      </c>
      <c r="D180" s="174"/>
      <c r="E180" s="175"/>
      <c r="F180" s="174"/>
      <c r="G180" s="174"/>
      <c r="AJ180" s="17"/>
    </row>
    <row r="181" spans="2:36" ht="15" x14ac:dyDescent="0.3">
      <c r="B181" s="142" t="s">
        <v>25</v>
      </c>
      <c r="C181" s="143" t="s">
        <v>155</v>
      </c>
      <c r="D181" s="176" t="s">
        <v>64</v>
      </c>
      <c r="E181" s="154">
        <v>2.2999999999999998</v>
      </c>
      <c r="F181" s="146"/>
      <c r="G181" s="177">
        <f>E181*F181</f>
        <v>0</v>
      </c>
      <c r="AJ181" s="17"/>
    </row>
    <row r="182" spans="2:36" ht="15" x14ac:dyDescent="0.3">
      <c r="B182" s="142"/>
      <c r="C182" s="143"/>
      <c r="D182" s="176"/>
      <c r="E182" s="154"/>
      <c r="F182" s="146"/>
      <c r="G182" s="177"/>
      <c r="AJ182" s="17"/>
    </row>
    <row r="183" spans="2:36" ht="60" x14ac:dyDescent="0.3">
      <c r="B183" s="142"/>
      <c r="C183" s="178" t="s">
        <v>82</v>
      </c>
      <c r="D183" s="176"/>
      <c r="E183" s="154"/>
      <c r="F183" s="146"/>
      <c r="G183" s="177"/>
      <c r="AI183" s="7">
        <v>0.6</v>
      </c>
      <c r="AJ183" s="17">
        <f>AI183*E183</f>
        <v>0</v>
      </c>
    </row>
    <row r="184" spans="2:36" ht="15" x14ac:dyDescent="0.3">
      <c r="B184" s="142" t="s">
        <v>27</v>
      </c>
      <c r="C184" s="143" t="s">
        <v>83</v>
      </c>
      <c r="D184" s="144" t="s">
        <v>84</v>
      </c>
      <c r="E184" s="145">
        <v>150</v>
      </c>
      <c r="F184" s="146"/>
      <c r="G184" s="177">
        <f>(E184*F184)</f>
        <v>0</v>
      </c>
      <c r="AJ184" s="17"/>
    </row>
    <row r="185" spans="2:36" ht="15" x14ac:dyDescent="0.3">
      <c r="B185" s="142" t="s">
        <v>30</v>
      </c>
      <c r="C185" s="143" t="s">
        <v>156</v>
      </c>
      <c r="D185" s="144" t="s">
        <v>84</v>
      </c>
      <c r="E185" s="145">
        <v>82</v>
      </c>
      <c r="F185" s="146"/>
      <c r="G185" s="177">
        <f>(E185*F185)</f>
        <v>0</v>
      </c>
      <c r="AJ185" s="17"/>
    </row>
    <row r="186" spans="2:36" ht="45" x14ac:dyDescent="0.3">
      <c r="B186" s="142"/>
      <c r="C186" s="143" t="s">
        <v>157</v>
      </c>
      <c r="D186" s="144" t="s">
        <v>84</v>
      </c>
      <c r="E186" s="145">
        <v>30</v>
      </c>
      <c r="F186" s="146"/>
      <c r="G186" s="177">
        <f>(E186*F186)</f>
        <v>0</v>
      </c>
      <c r="AJ186" s="17"/>
    </row>
    <row r="187" spans="2:36" ht="15" x14ac:dyDescent="0.3">
      <c r="B187" s="142"/>
      <c r="C187" s="143"/>
      <c r="D187" s="153"/>
      <c r="E187" s="154"/>
      <c r="F187" s="146"/>
      <c r="G187" s="147"/>
      <c r="AJ187" s="17"/>
    </row>
    <row r="188" spans="2:36" ht="15" x14ac:dyDescent="0.3">
      <c r="B188" s="142"/>
      <c r="C188" s="178" t="s">
        <v>86</v>
      </c>
      <c r="D188" s="153"/>
      <c r="E188" s="154"/>
      <c r="F188" s="146"/>
      <c r="G188" s="147"/>
      <c r="AI188" s="7">
        <v>0.6</v>
      </c>
      <c r="AJ188" s="17">
        <f>AI188*E188</f>
        <v>0</v>
      </c>
    </row>
    <row r="189" spans="2:36" ht="15" x14ac:dyDescent="0.3">
      <c r="B189" s="142"/>
      <c r="C189" s="178" t="s">
        <v>87</v>
      </c>
      <c r="D189" s="179"/>
      <c r="E189" s="180"/>
      <c r="F189" s="146"/>
      <c r="G189" s="147"/>
      <c r="AI189" s="7">
        <v>0.6</v>
      </c>
      <c r="AJ189" s="17">
        <f>AI189*E189</f>
        <v>0</v>
      </c>
    </row>
    <row r="190" spans="2:36" ht="45" x14ac:dyDescent="0.3">
      <c r="B190" s="142" t="s">
        <v>33</v>
      </c>
      <c r="C190" s="143" t="s">
        <v>158</v>
      </c>
      <c r="D190" s="144" t="s">
        <v>60</v>
      </c>
      <c r="E190" s="145">
        <v>25</v>
      </c>
      <c r="F190" s="146"/>
      <c r="G190" s="147">
        <f>(E190*F190)</f>
        <v>0</v>
      </c>
      <c r="AI190" s="7">
        <v>0.6</v>
      </c>
      <c r="AJ190" s="17" t="e">
        <f>AI190*#REF!</f>
        <v>#REF!</v>
      </c>
    </row>
    <row r="191" spans="2:36" s="4" customFormat="1" x14ac:dyDescent="0.3">
      <c r="B191" s="33"/>
      <c r="C191" s="33"/>
      <c r="D191" s="51"/>
      <c r="E191" s="184"/>
      <c r="F191" s="35"/>
      <c r="G191" s="34"/>
    </row>
    <row r="192" spans="2:36" s="4" customFormat="1" x14ac:dyDescent="0.3">
      <c r="B192" s="25"/>
      <c r="C192" s="25" t="s">
        <v>159</v>
      </c>
      <c r="D192" s="52"/>
      <c r="E192" s="184"/>
      <c r="F192" s="35"/>
      <c r="G192" s="35">
        <f>SUM(G173:G191)</f>
        <v>0</v>
      </c>
    </row>
    <row r="193" spans="1:79" s="4" customFormat="1" x14ac:dyDescent="0.3">
      <c r="B193" s="25"/>
      <c r="C193" s="33"/>
      <c r="D193" s="51"/>
      <c r="E193" s="184"/>
      <c r="F193" s="35"/>
      <c r="G193" s="34"/>
    </row>
    <row r="194" spans="1:79" s="181" customFormat="1" x14ac:dyDescent="0.3">
      <c r="A194" s="13"/>
      <c r="B194" s="36">
        <v>2</v>
      </c>
      <c r="C194" s="31" t="s">
        <v>92</v>
      </c>
      <c r="D194" s="36"/>
      <c r="E194" s="130"/>
      <c r="F194" s="32"/>
      <c r="G194" s="32"/>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6"/>
      <c r="AY194" s="116"/>
      <c r="AZ194" s="116"/>
      <c r="BA194" s="116"/>
      <c r="BB194" s="116"/>
      <c r="BC194" s="116"/>
      <c r="BD194" s="116"/>
      <c r="BE194" s="116"/>
      <c r="BF194" s="116"/>
      <c r="BG194" s="116"/>
      <c r="BH194" s="116"/>
      <c r="BI194" s="116"/>
      <c r="BJ194" s="116"/>
      <c r="BK194" s="116"/>
      <c r="BL194" s="116"/>
      <c r="BM194" s="116"/>
      <c r="BN194" s="116"/>
      <c r="BO194" s="116"/>
      <c r="BP194" s="116"/>
      <c r="BQ194" s="116"/>
      <c r="BR194" s="116"/>
      <c r="BS194" s="116"/>
      <c r="BT194" s="116"/>
      <c r="BU194" s="116"/>
      <c r="BV194" s="116"/>
      <c r="BW194" s="116"/>
      <c r="BX194" s="116"/>
      <c r="BY194" s="116"/>
      <c r="BZ194" s="116"/>
      <c r="CA194" s="116"/>
    </row>
    <row r="195" spans="1:79" s="9" customFormat="1" ht="372.6" x14ac:dyDescent="0.3">
      <c r="B195" s="48" t="s">
        <v>18</v>
      </c>
      <c r="C195" s="156" t="s">
        <v>93</v>
      </c>
      <c r="D195" s="48" t="s">
        <v>9</v>
      </c>
      <c r="E195" s="157">
        <v>9</v>
      </c>
      <c r="F195" s="49"/>
      <c r="G195" s="29">
        <f>E195*F195</f>
        <v>0</v>
      </c>
      <c r="I195" s="158"/>
      <c r="AI195" s="7">
        <v>0.6</v>
      </c>
      <c r="AJ195" s="17">
        <f>AI195*E195</f>
        <v>5.3999999999999995</v>
      </c>
    </row>
    <row r="196" spans="1:79" s="9" customFormat="1" x14ac:dyDescent="0.3">
      <c r="B196" s="98" t="s">
        <v>33</v>
      </c>
      <c r="C196" s="97" t="s">
        <v>160</v>
      </c>
      <c r="D196" s="98" t="s">
        <v>75</v>
      </c>
      <c r="E196" s="182">
        <v>65.099999999999994</v>
      </c>
      <c r="F196" s="101"/>
      <c r="G196" s="101">
        <f t="shared" ref="G196:G203" si="16">E196*F196</f>
        <v>0</v>
      </c>
    </row>
    <row r="197" spans="1:79" s="9" customFormat="1" ht="41.4" x14ac:dyDescent="0.3">
      <c r="B197" s="98" t="s">
        <v>36</v>
      </c>
      <c r="C197" s="97" t="s">
        <v>161</v>
      </c>
      <c r="D197" s="98" t="s">
        <v>58</v>
      </c>
      <c r="E197" s="182">
        <v>137</v>
      </c>
      <c r="F197" s="101"/>
      <c r="G197" s="101">
        <f t="shared" si="16"/>
        <v>0</v>
      </c>
    </row>
    <row r="198" spans="1:79" s="9" customFormat="1" ht="41.4" x14ac:dyDescent="0.3">
      <c r="B198" s="48" t="s">
        <v>39</v>
      </c>
      <c r="C198" s="97" t="s">
        <v>162</v>
      </c>
      <c r="D198" s="48" t="s">
        <v>75</v>
      </c>
      <c r="E198" s="182">
        <v>30.1</v>
      </c>
      <c r="F198" s="49"/>
      <c r="G198" s="49">
        <f t="shared" si="16"/>
        <v>0</v>
      </c>
    </row>
    <row r="199" spans="1:79" s="4" customFormat="1" x14ac:dyDescent="0.3">
      <c r="B199" s="25"/>
      <c r="C199" s="33"/>
      <c r="D199" s="51"/>
      <c r="E199" s="184"/>
      <c r="F199" s="35"/>
      <c r="G199" s="55">
        <f t="shared" si="16"/>
        <v>0</v>
      </c>
    </row>
    <row r="200" spans="1:79" s="4" customFormat="1" x14ac:dyDescent="0.3">
      <c r="B200" s="25"/>
      <c r="C200" s="25" t="s">
        <v>163</v>
      </c>
      <c r="D200" s="52"/>
      <c r="E200" s="184"/>
      <c r="F200" s="35"/>
      <c r="G200" s="56">
        <f>SUM(G196:G199)</f>
        <v>0</v>
      </c>
    </row>
    <row r="201" spans="1:79" s="4" customFormat="1" x14ac:dyDescent="0.3">
      <c r="B201" s="25"/>
      <c r="C201" s="33"/>
      <c r="D201" s="51"/>
      <c r="E201" s="184"/>
      <c r="F201" s="35"/>
      <c r="G201" s="55"/>
    </row>
    <row r="202" spans="1:79" s="11" customFormat="1" x14ac:dyDescent="0.3">
      <c r="B202" s="31">
        <v>3</v>
      </c>
      <c r="C202" s="31" t="s">
        <v>164</v>
      </c>
      <c r="D202" s="57"/>
      <c r="E202" s="130"/>
      <c r="F202" s="53"/>
      <c r="G202" s="58">
        <f t="shared" si="16"/>
        <v>0</v>
      </c>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c r="AU202" s="115"/>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row>
    <row r="203" spans="1:79" s="4" customFormat="1" ht="151.80000000000001" x14ac:dyDescent="0.3">
      <c r="B203" s="26" t="s">
        <v>18</v>
      </c>
      <c r="C203" s="28" t="s">
        <v>165</v>
      </c>
      <c r="D203" s="48" t="s">
        <v>48</v>
      </c>
      <c r="E203" s="135">
        <v>3.2</v>
      </c>
      <c r="F203" s="29"/>
      <c r="G203" s="49">
        <f t="shared" si="16"/>
        <v>0</v>
      </c>
    </row>
    <row r="204" spans="1:79" s="4" customFormat="1" x14ac:dyDescent="0.3">
      <c r="B204" s="25"/>
      <c r="C204" s="33"/>
      <c r="D204" s="51"/>
      <c r="E204" s="161"/>
      <c r="F204" s="34"/>
      <c r="G204" s="55"/>
    </row>
    <row r="205" spans="1:79" s="4" customFormat="1" x14ac:dyDescent="0.3">
      <c r="B205" s="25"/>
      <c r="C205" s="25" t="s">
        <v>166</v>
      </c>
      <c r="D205" s="52"/>
      <c r="E205" s="161"/>
      <c r="F205" s="35"/>
      <c r="G205" s="56">
        <f>SUM(G203:G204)</f>
        <v>0</v>
      </c>
    </row>
    <row r="206" spans="1:79" s="4" customFormat="1" x14ac:dyDescent="0.3">
      <c r="B206" s="25"/>
      <c r="C206" s="25"/>
      <c r="D206" s="51"/>
      <c r="E206" s="161"/>
      <c r="F206" s="35"/>
      <c r="G206" s="35"/>
    </row>
    <row r="207" spans="1:79" s="11" customFormat="1" x14ac:dyDescent="0.3">
      <c r="B207" s="31">
        <v>4</v>
      </c>
      <c r="C207" s="31" t="s">
        <v>167</v>
      </c>
      <c r="D207" s="57"/>
      <c r="E207" s="130"/>
      <c r="F207" s="53"/>
      <c r="G207" s="53"/>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c r="AU207" s="115"/>
      <c r="AV207" s="115"/>
      <c r="AW207" s="115"/>
      <c r="AX207" s="115"/>
      <c r="AY207" s="115"/>
      <c r="AZ207" s="115"/>
      <c r="BA207" s="115"/>
      <c r="BB207" s="115"/>
      <c r="BC207" s="115"/>
      <c r="BD207" s="115"/>
      <c r="BE207" s="115"/>
      <c r="BF207" s="115"/>
      <c r="BG207" s="115"/>
      <c r="BH207" s="115"/>
      <c r="BI207" s="115"/>
      <c r="BJ207" s="115"/>
      <c r="BK207" s="115"/>
      <c r="BL207" s="115"/>
      <c r="BM207" s="115"/>
      <c r="BN207" s="115"/>
      <c r="BO207" s="115"/>
      <c r="BP207" s="115"/>
      <c r="BQ207" s="115"/>
      <c r="BR207" s="115"/>
      <c r="BS207" s="115"/>
      <c r="BT207" s="115"/>
      <c r="BU207" s="115"/>
      <c r="BV207" s="115"/>
      <c r="BW207" s="115"/>
      <c r="BX207" s="115"/>
      <c r="BY207" s="115"/>
      <c r="BZ207" s="115"/>
      <c r="CA207" s="115"/>
    </row>
    <row r="208" spans="1:79" s="4" customFormat="1" ht="220.8" x14ac:dyDescent="0.3">
      <c r="B208" s="26"/>
      <c r="C208" s="26" t="s">
        <v>168</v>
      </c>
      <c r="D208" s="48"/>
      <c r="E208" s="135"/>
      <c r="F208" s="27"/>
      <c r="G208" s="27"/>
    </row>
    <row r="209" spans="2:7" ht="27.6" x14ac:dyDescent="0.3">
      <c r="B209" s="28" t="s">
        <v>18</v>
      </c>
      <c r="C209" s="28" t="s">
        <v>169</v>
      </c>
      <c r="D209" s="28" t="s">
        <v>131</v>
      </c>
      <c r="E209" s="135">
        <v>11</v>
      </c>
      <c r="F209" s="29"/>
      <c r="G209" s="29">
        <f>F209*E209</f>
        <v>0</v>
      </c>
    </row>
    <row r="210" spans="2:7" ht="41.4" x14ac:dyDescent="0.3">
      <c r="B210" s="28" t="s">
        <v>21</v>
      </c>
      <c r="C210" s="28" t="s">
        <v>170</v>
      </c>
      <c r="D210" s="28" t="s">
        <v>131</v>
      </c>
      <c r="E210" s="135">
        <v>1</v>
      </c>
      <c r="F210" s="29"/>
      <c r="G210" s="29">
        <f>F210*E210</f>
        <v>0</v>
      </c>
    </row>
    <row r="211" spans="2:7" x14ac:dyDescent="0.3">
      <c r="B211" s="28" t="s">
        <v>23</v>
      </c>
      <c r="C211" s="28" t="s">
        <v>171</v>
      </c>
      <c r="D211" s="28" t="s">
        <v>9</v>
      </c>
      <c r="E211" s="135">
        <v>1</v>
      </c>
      <c r="F211" s="29"/>
      <c r="G211" s="29">
        <f>F211*E211</f>
        <v>0</v>
      </c>
    </row>
    <row r="212" spans="2:7" s="4" customFormat="1" x14ac:dyDescent="0.3">
      <c r="B212" s="26"/>
      <c r="C212" s="26"/>
      <c r="D212" s="48"/>
      <c r="E212" s="135"/>
      <c r="F212" s="27"/>
      <c r="G212" s="27"/>
    </row>
    <row r="213" spans="2:7" ht="82.8" x14ac:dyDescent="0.3">
      <c r="B213" s="28"/>
      <c r="C213" s="28" t="s">
        <v>135</v>
      </c>
      <c r="D213" s="28"/>
      <c r="E213" s="135"/>
      <c r="F213"/>
      <c r="G213" s="29"/>
    </row>
    <row r="214" spans="2:7" ht="27.6" x14ac:dyDescent="0.3">
      <c r="B214" s="28" t="s">
        <v>25</v>
      </c>
      <c r="C214" s="28" t="s">
        <v>172</v>
      </c>
      <c r="D214" s="28" t="s">
        <v>9</v>
      </c>
      <c r="E214" s="135">
        <v>2</v>
      </c>
      <c r="F214" s="29"/>
      <c r="G214" s="29">
        <f>F214*E214</f>
        <v>0</v>
      </c>
    </row>
    <row r="215" spans="2:7" ht="27.6" x14ac:dyDescent="0.3">
      <c r="B215" s="28" t="s">
        <v>27</v>
      </c>
      <c r="C215" s="28" t="s">
        <v>173</v>
      </c>
      <c r="D215" s="28" t="s">
        <v>9</v>
      </c>
      <c r="E215" s="135">
        <v>10</v>
      </c>
      <c r="F215" s="29"/>
      <c r="G215" s="29">
        <f>F215*E215</f>
        <v>0</v>
      </c>
    </row>
    <row r="216" spans="2:7" ht="27.6" x14ac:dyDescent="0.3">
      <c r="B216" s="28" t="s">
        <v>30</v>
      </c>
      <c r="C216" s="28" t="s">
        <v>174</v>
      </c>
      <c r="D216" s="28" t="s">
        <v>9</v>
      </c>
      <c r="E216" s="135">
        <v>1</v>
      </c>
      <c r="F216" s="29"/>
      <c r="G216" s="29">
        <f>F216*E216</f>
        <v>0</v>
      </c>
    </row>
    <row r="217" spans="2:7" x14ac:dyDescent="0.3">
      <c r="B217" s="33"/>
      <c r="C217" s="33"/>
      <c r="D217" s="33"/>
      <c r="E217" s="184"/>
      <c r="F217" s="34"/>
      <c r="G217" s="34"/>
    </row>
    <row r="218" spans="2:7" s="4" customFormat="1" x14ac:dyDescent="0.3">
      <c r="B218" s="25"/>
      <c r="C218" s="25" t="s">
        <v>175</v>
      </c>
      <c r="D218" s="52"/>
      <c r="E218" s="184"/>
      <c r="F218" s="35"/>
      <c r="G218" s="35">
        <f>SUM(G209:G217)</f>
        <v>0</v>
      </c>
    </row>
    <row r="219" spans="2:7" s="4" customFormat="1" x14ac:dyDescent="0.3">
      <c r="B219" s="25"/>
      <c r="C219" s="25"/>
      <c r="D219" s="51"/>
      <c r="E219" s="184"/>
      <c r="F219" s="35"/>
      <c r="G219" s="35"/>
    </row>
    <row r="220" spans="2:7" x14ac:dyDescent="0.3">
      <c r="B220" s="36">
        <v>5</v>
      </c>
      <c r="C220" s="31" t="s">
        <v>138</v>
      </c>
      <c r="D220" s="32"/>
      <c r="E220" s="130"/>
      <c r="F220" s="32"/>
      <c r="G220" s="32"/>
    </row>
    <row r="221" spans="2:7" x14ac:dyDescent="0.3">
      <c r="B221" s="33"/>
      <c r="C221" s="33"/>
      <c r="D221" s="33"/>
      <c r="E221" s="161"/>
      <c r="F221" s="34"/>
      <c r="G221" s="34"/>
    </row>
    <row r="222" spans="2:7" x14ac:dyDescent="0.3">
      <c r="B222" s="28" t="s">
        <v>18</v>
      </c>
      <c r="C222" s="28" t="s">
        <v>176</v>
      </c>
      <c r="D222" s="28" t="s">
        <v>9</v>
      </c>
      <c r="E222" s="135">
        <v>10</v>
      </c>
      <c r="F222" s="29"/>
      <c r="G222" s="29">
        <f t="shared" ref="G222:G285" si="17">F222*E222</f>
        <v>0</v>
      </c>
    </row>
    <row r="223" spans="2:7" x14ac:dyDescent="0.3">
      <c r="B223" s="33"/>
      <c r="C223" s="33"/>
      <c r="D223" s="33"/>
      <c r="E223" s="161"/>
      <c r="F223" s="34"/>
      <c r="G223" s="34"/>
    </row>
    <row r="224" spans="2:7" s="4" customFormat="1" x14ac:dyDescent="0.3">
      <c r="B224" s="25"/>
      <c r="C224" s="25" t="s">
        <v>177</v>
      </c>
      <c r="D224" s="52"/>
      <c r="E224" s="161"/>
      <c r="F224" s="35"/>
      <c r="G224" s="35">
        <f>SUM(G222:G223)</f>
        <v>0</v>
      </c>
    </row>
    <row r="225" spans="2:79" s="4" customFormat="1" x14ac:dyDescent="0.3">
      <c r="B225" s="25"/>
      <c r="C225" s="25"/>
      <c r="D225" s="51"/>
      <c r="E225" s="161"/>
      <c r="F225" s="35"/>
      <c r="G225" s="34"/>
    </row>
    <row r="226" spans="2:79" s="11" customFormat="1" x14ac:dyDescent="0.3">
      <c r="B226" s="31">
        <v>6</v>
      </c>
      <c r="C226" s="31" t="s">
        <v>178</v>
      </c>
      <c r="D226" s="57"/>
      <c r="E226" s="130"/>
      <c r="F226" s="53"/>
      <c r="G226" s="32"/>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c r="BJ226" s="115"/>
      <c r="BK226" s="115"/>
      <c r="BL226" s="115"/>
      <c r="BM226" s="115"/>
      <c r="BN226" s="115"/>
      <c r="BO226" s="115"/>
      <c r="BP226" s="115"/>
      <c r="BQ226" s="115"/>
      <c r="BR226" s="115"/>
      <c r="BS226" s="115"/>
      <c r="BT226" s="115"/>
      <c r="BU226" s="115"/>
      <c r="BV226" s="115"/>
      <c r="BW226" s="115"/>
      <c r="BX226" s="115"/>
      <c r="BY226" s="115"/>
      <c r="BZ226" s="115"/>
      <c r="CA226" s="115"/>
    </row>
    <row r="227" spans="2:79" s="4" customFormat="1" ht="27.6" x14ac:dyDescent="0.3">
      <c r="B227" s="26" t="s">
        <v>18</v>
      </c>
      <c r="C227" s="28" t="s">
        <v>179</v>
      </c>
      <c r="D227" s="48" t="s">
        <v>58</v>
      </c>
      <c r="E227" s="135">
        <v>117.18</v>
      </c>
      <c r="F227" s="27"/>
      <c r="G227" s="29">
        <f t="shared" si="17"/>
        <v>0</v>
      </c>
    </row>
    <row r="228" spans="2:79" s="4" customFormat="1" ht="27.6" x14ac:dyDescent="0.3">
      <c r="B228" s="26" t="s">
        <v>21</v>
      </c>
      <c r="C228" s="28" t="s">
        <v>180</v>
      </c>
      <c r="D228" s="48" t="s">
        <v>58</v>
      </c>
      <c r="E228" s="135">
        <v>69.16</v>
      </c>
      <c r="F228" s="27"/>
      <c r="G228" s="29">
        <f t="shared" si="17"/>
        <v>0</v>
      </c>
    </row>
    <row r="229" spans="2:79" s="4" customFormat="1" x14ac:dyDescent="0.3">
      <c r="B229" s="26" t="s">
        <v>23</v>
      </c>
      <c r="C229" s="97" t="s">
        <v>181</v>
      </c>
      <c r="D229" s="48" t="s">
        <v>58</v>
      </c>
      <c r="E229" s="135">
        <v>91</v>
      </c>
      <c r="F229" s="27"/>
      <c r="G229" s="29">
        <f t="shared" si="17"/>
        <v>0</v>
      </c>
    </row>
    <row r="230" spans="2:79" s="4" customFormat="1" x14ac:dyDescent="0.3">
      <c r="B230" s="26" t="s">
        <v>25</v>
      </c>
      <c r="C230" s="28" t="s">
        <v>182</v>
      </c>
      <c r="D230" s="48" t="s">
        <v>58</v>
      </c>
      <c r="E230" s="135">
        <v>80.290000000000006</v>
      </c>
      <c r="F230" s="27"/>
      <c r="G230" s="29">
        <f t="shared" si="17"/>
        <v>0</v>
      </c>
    </row>
    <row r="231" spans="2:79" s="4" customFormat="1" ht="41.4" x14ac:dyDescent="0.3">
      <c r="B231" s="26" t="s">
        <v>27</v>
      </c>
      <c r="C231" s="28" t="s">
        <v>183</v>
      </c>
      <c r="D231" s="48" t="s">
        <v>58</v>
      </c>
      <c r="E231" s="135">
        <v>31.08</v>
      </c>
      <c r="F231" s="27"/>
      <c r="G231" s="29">
        <f t="shared" si="17"/>
        <v>0</v>
      </c>
    </row>
    <row r="232" spans="2:79" s="4" customFormat="1" x14ac:dyDescent="0.3">
      <c r="B232" s="25"/>
      <c r="C232" s="33"/>
      <c r="D232" s="51"/>
      <c r="E232" s="184"/>
      <c r="F232" s="35"/>
      <c r="G232" s="34"/>
    </row>
    <row r="233" spans="2:79" s="4" customFormat="1" x14ac:dyDescent="0.3">
      <c r="B233" s="25"/>
      <c r="C233" s="25" t="s">
        <v>184</v>
      </c>
      <c r="D233" s="52"/>
      <c r="E233" s="184"/>
      <c r="F233" s="35"/>
      <c r="G233" s="35">
        <f>SUM(G227:G232)</f>
        <v>0</v>
      </c>
    </row>
    <row r="234" spans="2:79" s="4" customFormat="1" x14ac:dyDescent="0.3">
      <c r="B234" s="25"/>
      <c r="C234" s="33"/>
      <c r="D234" s="51"/>
      <c r="E234" s="184"/>
      <c r="F234" s="35"/>
      <c r="G234" s="34"/>
    </row>
    <row r="235" spans="2:79" s="11" customFormat="1" x14ac:dyDescent="0.3">
      <c r="B235" s="31">
        <v>7</v>
      </c>
      <c r="C235" s="31" t="s">
        <v>185</v>
      </c>
      <c r="D235" s="59"/>
      <c r="E235" s="130"/>
      <c r="F235" s="53"/>
      <c r="G235" s="53"/>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c r="AU235" s="115"/>
      <c r="AV235" s="115"/>
      <c r="AW235" s="115"/>
      <c r="AX235" s="115"/>
      <c r="AY235" s="115"/>
      <c r="AZ235" s="115"/>
      <c r="BA235" s="115"/>
      <c r="BB235" s="115"/>
      <c r="BC235" s="115"/>
      <c r="BD235" s="115"/>
      <c r="BE235" s="115"/>
      <c r="BF235" s="115"/>
      <c r="BG235" s="115"/>
      <c r="BH235" s="115"/>
      <c r="BI235" s="115"/>
      <c r="BJ235" s="115"/>
      <c r="BK235" s="115"/>
      <c r="BL235" s="115"/>
      <c r="BM235" s="115"/>
      <c r="BN235" s="115"/>
      <c r="BO235" s="115"/>
      <c r="BP235" s="115"/>
      <c r="BQ235" s="115"/>
      <c r="BR235" s="115"/>
      <c r="BS235" s="115"/>
      <c r="BT235" s="115"/>
      <c r="BU235" s="115"/>
      <c r="BV235" s="115"/>
      <c r="BW235" s="115"/>
      <c r="BX235" s="115"/>
      <c r="BY235" s="115"/>
      <c r="BZ235" s="115"/>
      <c r="CA235" s="115"/>
    </row>
    <row r="236" spans="2:79" s="4" customFormat="1" x14ac:dyDescent="0.3">
      <c r="B236" s="25"/>
      <c r="C236" s="25" t="s">
        <v>186</v>
      </c>
      <c r="D236" s="51"/>
      <c r="E236" s="161"/>
      <c r="F236" s="35"/>
      <c r="G236" s="34"/>
    </row>
    <row r="237" spans="2:79" s="4" customFormat="1" ht="96.6" x14ac:dyDescent="0.3">
      <c r="B237" s="26" t="s">
        <v>18</v>
      </c>
      <c r="C237" s="28" t="s">
        <v>187</v>
      </c>
      <c r="D237" s="48" t="s">
        <v>9</v>
      </c>
      <c r="E237" s="135">
        <v>2</v>
      </c>
      <c r="F237" s="27"/>
      <c r="G237" s="29">
        <f t="shared" si="17"/>
        <v>0</v>
      </c>
    </row>
    <row r="238" spans="2:79" s="4" customFormat="1" ht="55.2" x14ac:dyDescent="0.3">
      <c r="B238" s="26" t="s">
        <v>21</v>
      </c>
      <c r="C238" s="28" t="s">
        <v>188</v>
      </c>
      <c r="D238" s="48" t="s">
        <v>9</v>
      </c>
      <c r="E238" s="135">
        <v>6</v>
      </c>
      <c r="F238" s="27"/>
      <c r="G238" s="29">
        <f t="shared" si="17"/>
        <v>0</v>
      </c>
    </row>
    <row r="239" spans="2:79" s="4" customFormat="1" ht="27.6" x14ac:dyDescent="0.3">
      <c r="B239" s="26" t="s">
        <v>23</v>
      </c>
      <c r="C239" s="28" t="s">
        <v>189</v>
      </c>
      <c r="D239" s="48" t="s">
        <v>9</v>
      </c>
      <c r="E239" s="135">
        <v>1</v>
      </c>
      <c r="F239" s="27"/>
      <c r="G239" s="29">
        <f t="shared" si="17"/>
        <v>0</v>
      </c>
    </row>
    <row r="240" spans="2:79" s="4" customFormat="1" ht="27.6" x14ac:dyDescent="0.3">
      <c r="B240" s="26" t="s">
        <v>25</v>
      </c>
      <c r="C240" s="28" t="s">
        <v>190</v>
      </c>
      <c r="D240" s="48" t="s">
        <v>9</v>
      </c>
      <c r="E240" s="135">
        <v>6</v>
      </c>
      <c r="F240" s="27"/>
      <c r="G240" s="29">
        <f t="shared" si="17"/>
        <v>0</v>
      </c>
    </row>
    <row r="241" spans="2:7" s="4" customFormat="1" ht="27.6" x14ac:dyDescent="0.3">
      <c r="B241" s="26" t="s">
        <v>27</v>
      </c>
      <c r="C241" s="28" t="s">
        <v>191</v>
      </c>
      <c r="D241" s="48" t="s">
        <v>9</v>
      </c>
      <c r="E241" s="135">
        <v>4</v>
      </c>
      <c r="F241" s="27"/>
      <c r="G241" s="29">
        <f t="shared" si="17"/>
        <v>0</v>
      </c>
    </row>
    <row r="242" spans="2:7" s="4" customFormat="1" ht="27.6" x14ac:dyDescent="0.3">
      <c r="B242" s="26" t="s">
        <v>30</v>
      </c>
      <c r="C242" s="28" t="s">
        <v>192</v>
      </c>
      <c r="D242" s="48" t="s">
        <v>9</v>
      </c>
      <c r="E242" s="135">
        <v>5</v>
      </c>
      <c r="F242" s="27"/>
      <c r="G242" s="29">
        <f t="shared" si="17"/>
        <v>0</v>
      </c>
    </row>
    <row r="243" spans="2:7" s="4" customFormat="1" ht="27.6" x14ac:dyDescent="0.3">
      <c r="B243" s="26" t="s">
        <v>33</v>
      </c>
      <c r="C243" s="28" t="s">
        <v>193</v>
      </c>
      <c r="D243" s="48" t="s">
        <v>9</v>
      </c>
      <c r="E243" s="135">
        <v>5</v>
      </c>
      <c r="F243" s="27"/>
      <c r="G243" s="29">
        <f t="shared" si="17"/>
        <v>0</v>
      </c>
    </row>
    <row r="244" spans="2:7" s="4" customFormat="1" ht="27.6" x14ac:dyDescent="0.3">
      <c r="B244" s="26" t="s">
        <v>36</v>
      </c>
      <c r="C244" s="28" t="s">
        <v>194</v>
      </c>
      <c r="D244" s="48" t="s">
        <v>9</v>
      </c>
      <c r="E244" s="135">
        <v>8</v>
      </c>
      <c r="F244" s="27"/>
      <c r="G244" s="29">
        <f t="shared" si="17"/>
        <v>0</v>
      </c>
    </row>
    <row r="245" spans="2:7" s="4" customFormat="1" x14ac:dyDescent="0.3">
      <c r="B245" s="26" t="s">
        <v>39</v>
      </c>
      <c r="C245" s="28"/>
      <c r="D245" s="48"/>
      <c r="E245" s="135"/>
      <c r="F245" s="27"/>
      <c r="G245" s="29"/>
    </row>
    <row r="246" spans="2:7" s="4" customFormat="1" x14ac:dyDescent="0.3">
      <c r="B246" s="26" t="s">
        <v>62</v>
      </c>
      <c r="C246" s="26" t="s">
        <v>195</v>
      </c>
      <c r="D246" s="48"/>
      <c r="E246" s="135"/>
      <c r="F246" s="27"/>
      <c r="G246" s="29"/>
    </row>
    <row r="247" spans="2:7" s="4" customFormat="1" x14ac:dyDescent="0.3">
      <c r="B247" s="26" t="s">
        <v>66</v>
      </c>
      <c r="C247" s="26" t="s">
        <v>196</v>
      </c>
      <c r="D247" s="48"/>
      <c r="E247" s="135"/>
      <c r="F247" s="27"/>
      <c r="G247" s="29"/>
    </row>
    <row r="248" spans="2:7" s="4" customFormat="1" x14ac:dyDescent="0.3">
      <c r="B248" s="26" t="s">
        <v>68</v>
      </c>
      <c r="C248" s="28" t="s">
        <v>197</v>
      </c>
      <c r="D248" s="48" t="s">
        <v>75</v>
      </c>
      <c r="E248" s="135">
        <v>31.5</v>
      </c>
      <c r="F248" s="27"/>
      <c r="G248" s="29">
        <f t="shared" si="17"/>
        <v>0</v>
      </c>
    </row>
    <row r="249" spans="2:7" s="4" customFormat="1" x14ac:dyDescent="0.3">
      <c r="B249" s="26" t="s">
        <v>70</v>
      </c>
      <c r="C249" s="28" t="s">
        <v>198</v>
      </c>
      <c r="D249" s="48" t="s">
        <v>9</v>
      </c>
      <c r="E249" s="135">
        <v>12</v>
      </c>
      <c r="F249" s="27"/>
      <c r="G249" s="29">
        <f>F249*E249</f>
        <v>0</v>
      </c>
    </row>
    <row r="250" spans="2:7" s="4" customFormat="1" x14ac:dyDescent="0.3">
      <c r="B250" s="26" t="s">
        <v>199</v>
      </c>
      <c r="C250" s="28" t="s">
        <v>200</v>
      </c>
      <c r="D250" s="48" t="s">
        <v>9</v>
      </c>
      <c r="E250" s="135">
        <v>18</v>
      </c>
      <c r="F250" s="27"/>
      <c r="G250" s="29">
        <f>F250*E250</f>
        <v>0</v>
      </c>
    </row>
    <row r="251" spans="2:7" s="4" customFormat="1" x14ac:dyDescent="0.3">
      <c r="B251" s="26" t="s">
        <v>201</v>
      </c>
      <c r="C251" s="28" t="s">
        <v>202</v>
      </c>
      <c r="D251" s="48" t="s">
        <v>9</v>
      </c>
      <c r="E251" s="135">
        <v>12</v>
      </c>
      <c r="F251" s="27"/>
      <c r="G251" s="29">
        <f t="shared" si="17"/>
        <v>0</v>
      </c>
    </row>
    <row r="252" spans="2:7" s="4" customFormat="1" x14ac:dyDescent="0.3">
      <c r="B252" s="26" t="s">
        <v>203</v>
      </c>
      <c r="C252" s="28" t="s">
        <v>204</v>
      </c>
      <c r="D252" s="48" t="s">
        <v>9</v>
      </c>
      <c r="E252" s="135">
        <v>23</v>
      </c>
      <c r="F252" s="27"/>
      <c r="G252" s="29">
        <f t="shared" si="17"/>
        <v>0</v>
      </c>
    </row>
    <row r="253" spans="2:7" s="4" customFormat="1" x14ac:dyDescent="0.3">
      <c r="B253" s="26" t="s">
        <v>205</v>
      </c>
      <c r="C253" s="28" t="s">
        <v>206</v>
      </c>
      <c r="D253" s="48" t="s">
        <v>9</v>
      </c>
      <c r="E253" s="135">
        <v>5</v>
      </c>
      <c r="F253" s="27"/>
      <c r="G253" s="29">
        <f t="shared" si="17"/>
        <v>0</v>
      </c>
    </row>
    <row r="254" spans="2:7" s="4" customFormat="1" x14ac:dyDescent="0.3">
      <c r="B254" s="26" t="s">
        <v>207</v>
      </c>
      <c r="C254" s="28" t="s">
        <v>208</v>
      </c>
      <c r="D254" s="48" t="s">
        <v>9</v>
      </c>
      <c r="E254" s="135">
        <v>18</v>
      </c>
      <c r="F254" s="27"/>
      <c r="G254" s="29">
        <f t="shared" si="17"/>
        <v>0</v>
      </c>
    </row>
    <row r="255" spans="2:7" s="4" customFormat="1" x14ac:dyDescent="0.3">
      <c r="B255" s="26" t="s">
        <v>209</v>
      </c>
      <c r="C255" s="28" t="s">
        <v>210</v>
      </c>
      <c r="D255" s="48" t="s">
        <v>9</v>
      </c>
      <c r="E255" s="135">
        <v>18</v>
      </c>
      <c r="F255" s="27"/>
      <c r="G255" s="29">
        <f t="shared" si="17"/>
        <v>0</v>
      </c>
    </row>
    <row r="256" spans="2:7" s="4" customFormat="1" x14ac:dyDescent="0.3">
      <c r="B256" s="26" t="s">
        <v>211</v>
      </c>
      <c r="C256" s="28" t="s">
        <v>212</v>
      </c>
      <c r="D256" s="48" t="s">
        <v>9</v>
      </c>
      <c r="E256" s="135">
        <v>13</v>
      </c>
      <c r="F256" s="27"/>
      <c r="G256" s="29">
        <f t="shared" si="17"/>
        <v>0</v>
      </c>
    </row>
    <row r="257" spans="2:7" s="4" customFormat="1" x14ac:dyDescent="0.3">
      <c r="B257" s="26" t="s">
        <v>213</v>
      </c>
      <c r="C257" s="28" t="s">
        <v>214</v>
      </c>
      <c r="D257" s="48" t="s">
        <v>9</v>
      </c>
      <c r="E257" s="135">
        <v>19</v>
      </c>
      <c r="F257" s="27"/>
      <c r="G257" s="29">
        <f t="shared" si="17"/>
        <v>0</v>
      </c>
    </row>
    <row r="258" spans="2:7" s="4" customFormat="1" x14ac:dyDescent="0.3">
      <c r="B258" s="26" t="s">
        <v>215</v>
      </c>
      <c r="C258" s="28" t="s">
        <v>216</v>
      </c>
      <c r="D258" s="48" t="s">
        <v>9</v>
      </c>
      <c r="E258" s="135">
        <v>19</v>
      </c>
      <c r="F258" s="27"/>
      <c r="G258" s="29">
        <f t="shared" si="17"/>
        <v>0</v>
      </c>
    </row>
    <row r="259" spans="2:7" s="4" customFormat="1" x14ac:dyDescent="0.3">
      <c r="B259" s="26" t="s">
        <v>217</v>
      </c>
      <c r="C259" s="28" t="s">
        <v>208</v>
      </c>
      <c r="D259" s="48" t="s">
        <v>9</v>
      </c>
      <c r="E259" s="135">
        <v>19</v>
      </c>
      <c r="F259" s="27"/>
      <c r="G259" s="29">
        <f t="shared" si="17"/>
        <v>0</v>
      </c>
    </row>
    <row r="260" spans="2:7" s="4" customFormat="1" x14ac:dyDescent="0.3">
      <c r="B260" s="26" t="s">
        <v>218</v>
      </c>
      <c r="C260" s="28" t="s">
        <v>219</v>
      </c>
      <c r="D260" s="48" t="s">
        <v>9</v>
      </c>
      <c r="E260" s="135">
        <v>19</v>
      </c>
      <c r="F260" s="27"/>
      <c r="G260" s="29">
        <f t="shared" si="17"/>
        <v>0</v>
      </c>
    </row>
    <row r="261" spans="2:7" s="4" customFormat="1" ht="27.6" x14ac:dyDescent="0.3">
      <c r="B261" s="26" t="s">
        <v>220</v>
      </c>
      <c r="C261" s="28" t="s">
        <v>221</v>
      </c>
      <c r="D261" s="48" t="s">
        <v>75</v>
      </c>
      <c r="E261" s="135">
        <v>32</v>
      </c>
      <c r="F261" s="27"/>
      <c r="G261" s="29">
        <f t="shared" si="17"/>
        <v>0</v>
      </c>
    </row>
    <row r="262" spans="2:7" s="4" customFormat="1" x14ac:dyDescent="0.3">
      <c r="B262" s="26" t="s">
        <v>222</v>
      </c>
      <c r="C262" s="28" t="s">
        <v>200</v>
      </c>
      <c r="D262" s="48" t="s">
        <v>9</v>
      </c>
      <c r="E262" s="135">
        <v>39</v>
      </c>
      <c r="F262" s="27"/>
      <c r="G262" s="29">
        <f t="shared" si="17"/>
        <v>0</v>
      </c>
    </row>
    <row r="263" spans="2:7" s="4" customFormat="1" x14ac:dyDescent="0.3">
      <c r="B263" s="26" t="s">
        <v>223</v>
      </c>
      <c r="C263" s="28" t="s">
        <v>224</v>
      </c>
      <c r="D263" s="48" t="s">
        <v>9</v>
      </c>
      <c r="E263" s="135">
        <v>20</v>
      </c>
      <c r="F263" s="27"/>
      <c r="G263" s="29">
        <f t="shared" si="17"/>
        <v>0</v>
      </c>
    </row>
    <row r="264" spans="2:7" s="4" customFormat="1" x14ac:dyDescent="0.3">
      <c r="B264" s="26" t="s">
        <v>225</v>
      </c>
      <c r="C264" s="28" t="s">
        <v>226</v>
      </c>
      <c r="D264" s="48" t="s">
        <v>9</v>
      </c>
      <c r="E264" s="135">
        <v>20</v>
      </c>
      <c r="F264" s="27"/>
      <c r="G264" s="29">
        <f t="shared" si="17"/>
        <v>0</v>
      </c>
    </row>
    <row r="265" spans="2:7" s="4" customFormat="1" x14ac:dyDescent="0.3">
      <c r="B265" s="26" t="s">
        <v>227</v>
      </c>
      <c r="C265" s="28" t="s">
        <v>228</v>
      </c>
      <c r="D265" s="48" t="s">
        <v>9</v>
      </c>
      <c r="E265" s="135">
        <v>20</v>
      </c>
      <c r="F265" s="27"/>
      <c r="G265" s="29">
        <f t="shared" si="17"/>
        <v>0</v>
      </c>
    </row>
    <row r="266" spans="2:7" s="4" customFormat="1" x14ac:dyDescent="0.3">
      <c r="B266" s="26" t="s">
        <v>229</v>
      </c>
      <c r="C266" s="26" t="s">
        <v>230</v>
      </c>
      <c r="D266" s="48" t="s">
        <v>9</v>
      </c>
      <c r="E266" s="135">
        <v>20</v>
      </c>
      <c r="F266" s="27"/>
      <c r="G266" s="29">
        <f t="shared" si="17"/>
        <v>0</v>
      </c>
    </row>
    <row r="267" spans="2:7" s="4" customFormat="1" x14ac:dyDescent="0.3">
      <c r="B267" s="26"/>
      <c r="C267" s="26"/>
      <c r="D267" s="48"/>
      <c r="E267" s="135"/>
      <c r="F267" s="27"/>
      <c r="G267" s="29"/>
    </row>
    <row r="268" spans="2:7" s="4" customFormat="1" x14ac:dyDescent="0.3">
      <c r="B268" s="26"/>
      <c r="C268" s="26" t="s">
        <v>231</v>
      </c>
      <c r="D268" s="48"/>
      <c r="E268" s="135"/>
      <c r="F268" s="27"/>
      <c r="G268" s="29"/>
    </row>
    <row r="269" spans="2:7" s="4" customFormat="1" x14ac:dyDescent="0.3">
      <c r="B269" s="26"/>
      <c r="C269" s="26" t="s">
        <v>232</v>
      </c>
      <c r="D269" s="48"/>
      <c r="E269" s="135"/>
      <c r="F269" s="27"/>
      <c r="G269" s="29"/>
    </row>
    <row r="270" spans="2:7" s="4" customFormat="1" x14ac:dyDescent="0.3">
      <c r="B270" s="26" t="s">
        <v>233</v>
      </c>
      <c r="C270" s="28" t="s">
        <v>234</v>
      </c>
      <c r="D270" s="48" t="s">
        <v>75</v>
      </c>
      <c r="E270" s="135">
        <v>20</v>
      </c>
      <c r="F270" s="27"/>
      <c r="G270" s="29">
        <f t="shared" si="17"/>
        <v>0</v>
      </c>
    </row>
    <row r="271" spans="2:7" s="4" customFormat="1" x14ac:dyDescent="0.3">
      <c r="B271" s="26" t="s">
        <v>235</v>
      </c>
      <c r="C271" s="28" t="s">
        <v>236</v>
      </c>
      <c r="D271" s="48" t="s">
        <v>9</v>
      </c>
      <c r="E271" s="135">
        <v>10</v>
      </c>
      <c r="F271" s="27"/>
      <c r="G271" s="29">
        <f t="shared" si="17"/>
        <v>0</v>
      </c>
    </row>
    <row r="272" spans="2:7" s="4" customFormat="1" x14ac:dyDescent="0.3">
      <c r="B272" s="26" t="s">
        <v>237</v>
      </c>
      <c r="C272" s="28" t="s">
        <v>238</v>
      </c>
      <c r="D272" s="48" t="s">
        <v>9</v>
      </c>
      <c r="E272" s="135">
        <v>6</v>
      </c>
      <c r="F272" s="27"/>
      <c r="G272" s="29">
        <f t="shared" si="17"/>
        <v>0</v>
      </c>
    </row>
    <row r="273" spans="2:7" s="4" customFormat="1" x14ac:dyDescent="0.3">
      <c r="B273" s="26" t="s">
        <v>239</v>
      </c>
      <c r="C273" s="28" t="s">
        <v>240</v>
      </c>
      <c r="D273" s="48"/>
      <c r="E273" s="135">
        <v>6</v>
      </c>
      <c r="F273" s="27"/>
      <c r="G273" s="29">
        <f t="shared" si="17"/>
        <v>0</v>
      </c>
    </row>
    <row r="274" spans="2:7" s="4" customFormat="1" x14ac:dyDescent="0.3">
      <c r="B274" s="26"/>
      <c r="C274" s="28"/>
      <c r="D274" s="48"/>
      <c r="E274" s="135"/>
      <c r="F274" s="27"/>
      <c r="G274" s="29"/>
    </row>
    <row r="275" spans="2:7" s="4" customFormat="1" x14ac:dyDescent="0.3">
      <c r="B275" s="26" t="s">
        <v>241</v>
      </c>
      <c r="C275" s="26" t="s">
        <v>242</v>
      </c>
      <c r="D275" s="48"/>
      <c r="E275" s="135"/>
      <c r="F275" s="27"/>
      <c r="G275" s="29"/>
    </row>
    <row r="276" spans="2:7" s="4" customFormat="1" x14ac:dyDescent="0.3">
      <c r="B276" s="26" t="s">
        <v>243</v>
      </c>
      <c r="C276" s="28" t="s">
        <v>244</v>
      </c>
      <c r="D276" s="48"/>
      <c r="E276" s="135"/>
      <c r="F276" s="27"/>
      <c r="G276" s="29"/>
    </row>
    <row r="277" spans="2:7" s="4" customFormat="1" x14ac:dyDescent="0.3">
      <c r="B277" s="26" t="s">
        <v>245</v>
      </c>
      <c r="C277" s="28" t="s">
        <v>246</v>
      </c>
      <c r="D277" s="48" t="s">
        <v>75</v>
      </c>
      <c r="E277" s="135">
        <v>9</v>
      </c>
      <c r="F277" s="27"/>
      <c r="G277" s="29">
        <f t="shared" si="17"/>
        <v>0</v>
      </c>
    </row>
    <row r="278" spans="2:7" s="4" customFormat="1" x14ac:dyDescent="0.3">
      <c r="B278" s="26" t="s">
        <v>247</v>
      </c>
      <c r="C278" s="28" t="s">
        <v>248</v>
      </c>
      <c r="D278" s="48" t="s">
        <v>75</v>
      </c>
      <c r="E278" s="135">
        <v>32</v>
      </c>
      <c r="F278" s="27"/>
      <c r="G278" s="29">
        <f t="shared" si="17"/>
        <v>0</v>
      </c>
    </row>
    <row r="279" spans="2:7" s="4" customFormat="1" x14ac:dyDescent="0.3">
      <c r="B279" s="26" t="s">
        <v>249</v>
      </c>
      <c r="C279" s="28" t="s">
        <v>250</v>
      </c>
      <c r="D279" s="48" t="s">
        <v>9</v>
      </c>
      <c r="E279" s="135">
        <v>10</v>
      </c>
      <c r="F279" s="27"/>
      <c r="G279" s="29">
        <f t="shared" si="17"/>
        <v>0</v>
      </c>
    </row>
    <row r="280" spans="2:7" s="4" customFormat="1" x14ac:dyDescent="0.3">
      <c r="B280" s="26" t="s">
        <v>251</v>
      </c>
      <c r="C280" s="28" t="s">
        <v>252</v>
      </c>
      <c r="D280" s="48" t="s">
        <v>9</v>
      </c>
      <c r="E280" s="135">
        <v>10</v>
      </c>
      <c r="F280" s="27"/>
      <c r="G280" s="29">
        <f t="shared" si="17"/>
        <v>0</v>
      </c>
    </row>
    <row r="281" spans="2:7" s="4" customFormat="1" x14ac:dyDescent="0.3">
      <c r="B281" s="26"/>
      <c r="C281" s="28"/>
      <c r="D281" s="48"/>
      <c r="E281" s="135"/>
      <c r="F281" s="27"/>
      <c r="G281" s="29"/>
    </row>
    <row r="282" spans="2:7" s="4" customFormat="1" x14ac:dyDescent="0.3">
      <c r="B282" s="26"/>
      <c r="C282" s="26" t="s">
        <v>253</v>
      </c>
      <c r="D282" s="48"/>
      <c r="E282" s="135"/>
      <c r="F282" s="27"/>
      <c r="G282" s="29"/>
    </row>
    <row r="283" spans="2:7" s="4" customFormat="1" ht="27.6" x14ac:dyDescent="0.3">
      <c r="B283" s="26"/>
      <c r="C283" s="26" t="s">
        <v>254</v>
      </c>
      <c r="D283" s="48"/>
      <c r="E283" s="135"/>
      <c r="F283" s="27"/>
      <c r="G283" s="29"/>
    </row>
    <row r="284" spans="2:7" s="4" customFormat="1" x14ac:dyDescent="0.3">
      <c r="B284" s="26" t="s">
        <v>255</v>
      </c>
      <c r="C284" s="28" t="s">
        <v>256</v>
      </c>
      <c r="D284" s="48" t="s">
        <v>9</v>
      </c>
      <c r="E284" s="135">
        <v>21</v>
      </c>
      <c r="F284" s="27"/>
      <c r="G284" s="29">
        <f t="shared" si="17"/>
        <v>0</v>
      </c>
    </row>
    <row r="285" spans="2:7" s="4" customFormat="1" x14ac:dyDescent="0.3">
      <c r="B285" s="26" t="s">
        <v>257</v>
      </c>
      <c r="C285" s="28" t="s">
        <v>258</v>
      </c>
      <c r="D285" s="48" t="s">
        <v>9</v>
      </c>
      <c r="E285" s="135">
        <v>21</v>
      </c>
      <c r="F285" s="27"/>
      <c r="G285" s="29">
        <f t="shared" si="17"/>
        <v>0</v>
      </c>
    </row>
    <row r="286" spans="2:7" s="4" customFormat="1" x14ac:dyDescent="0.3">
      <c r="B286" s="26" t="s">
        <v>259</v>
      </c>
      <c r="C286" s="28" t="s">
        <v>260</v>
      </c>
      <c r="D286" s="48" t="s">
        <v>9</v>
      </c>
      <c r="E286" s="135">
        <v>8</v>
      </c>
      <c r="F286" s="27"/>
      <c r="G286" s="29">
        <f t="shared" ref="G286:G296" si="18">F286*E286</f>
        <v>0</v>
      </c>
    </row>
    <row r="287" spans="2:7" s="4" customFormat="1" ht="27.6" x14ac:dyDescent="0.3">
      <c r="B287" s="26" t="s">
        <v>261</v>
      </c>
      <c r="C287" s="60" t="s">
        <v>262</v>
      </c>
      <c r="D287" s="48" t="s">
        <v>9</v>
      </c>
      <c r="E287" s="135">
        <v>2</v>
      </c>
      <c r="F287" s="27"/>
      <c r="G287" s="29">
        <f t="shared" si="18"/>
        <v>0</v>
      </c>
    </row>
    <row r="288" spans="2:7" s="4" customFormat="1" x14ac:dyDescent="0.3">
      <c r="B288" s="26"/>
      <c r="C288" s="60"/>
      <c r="D288" s="48"/>
      <c r="E288" s="135"/>
      <c r="F288" s="27"/>
      <c r="G288" s="29"/>
    </row>
    <row r="289" spans="2:7" s="4" customFormat="1" x14ac:dyDescent="0.3">
      <c r="B289" s="26"/>
      <c r="C289" s="61" t="s">
        <v>263</v>
      </c>
      <c r="D289" s="48"/>
      <c r="E289" s="167"/>
      <c r="F289" s="27"/>
      <c r="G289" s="29"/>
    </row>
    <row r="290" spans="2:7" s="4" customFormat="1" x14ac:dyDescent="0.3">
      <c r="B290" s="26"/>
      <c r="C290" s="61" t="s">
        <v>264</v>
      </c>
      <c r="D290" s="48"/>
      <c r="E290" s="167"/>
      <c r="F290" s="27"/>
      <c r="G290" s="29"/>
    </row>
    <row r="291" spans="2:7" s="4" customFormat="1" ht="41.4" x14ac:dyDescent="0.3">
      <c r="B291" s="26" t="s">
        <v>265</v>
      </c>
      <c r="C291" s="60" t="s">
        <v>266</v>
      </c>
      <c r="D291" s="48" t="s">
        <v>9</v>
      </c>
      <c r="E291" s="135">
        <v>7</v>
      </c>
      <c r="F291" s="27"/>
      <c r="G291" s="29">
        <f t="shared" si="18"/>
        <v>0</v>
      </c>
    </row>
    <row r="292" spans="2:7" s="4" customFormat="1" ht="41.4" x14ac:dyDescent="0.3">
      <c r="B292" s="26" t="s">
        <v>267</v>
      </c>
      <c r="C292" s="60" t="s">
        <v>268</v>
      </c>
      <c r="D292" s="48" t="s">
        <v>9</v>
      </c>
      <c r="E292" s="135">
        <v>10</v>
      </c>
      <c r="F292" s="27"/>
      <c r="G292" s="29">
        <f t="shared" si="18"/>
        <v>0</v>
      </c>
    </row>
    <row r="293" spans="2:7" s="4" customFormat="1" x14ac:dyDescent="0.3">
      <c r="B293" s="26"/>
      <c r="C293" s="60"/>
      <c r="D293" s="48"/>
      <c r="E293" s="135"/>
      <c r="F293" s="27"/>
      <c r="G293" s="29">
        <f t="shared" si="18"/>
        <v>0</v>
      </c>
    </row>
    <row r="294" spans="2:7" s="4" customFormat="1" x14ac:dyDescent="0.3">
      <c r="B294" s="26"/>
      <c r="C294" s="26"/>
      <c r="D294" s="48"/>
      <c r="E294" s="135"/>
      <c r="F294" s="27"/>
      <c r="G294" s="29">
        <f t="shared" si="18"/>
        <v>0</v>
      </c>
    </row>
    <row r="295" spans="2:7" s="4" customFormat="1" x14ac:dyDescent="0.3">
      <c r="B295" s="26"/>
      <c r="C295" s="26" t="s">
        <v>269</v>
      </c>
      <c r="D295" s="48"/>
      <c r="E295" s="135"/>
      <c r="F295" s="27"/>
      <c r="G295" s="29">
        <f t="shared" si="18"/>
        <v>0</v>
      </c>
    </row>
    <row r="296" spans="2:7" s="4" customFormat="1" ht="82.8" x14ac:dyDescent="0.3">
      <c r="B296" s="26" t="s">
        <v>270</v>
      </c>
      <c r="C296" s="60" t="s">
        <v>271</v>
      </c>
      <c r="D296" s="48" t="s">
        <v>272</v>
      </c>
      <c r="E296" s="135">
        <v>1</v>
      </c>
      <c r="F296" s="27"/>
      <c r="G296" s="29">
        <f t="shared" si="18"/>
        <v>0</v>
      </c>
    </row>
    <row r="297" spans="2:7" s="4" customFormat="1" x14ac:dyDescent="0.3">
      <c r="B297" s="26"/>
      <c r="C297" s="26"/>
      <c r="D297" s="48"/>
      <c r="E297" s="135"/>
      <c r="F297" s="27"/>
      <c r="G297" s="49">
        <f>SUM(G241:G288)</f>
        <v>0</v>
      </c>
    </row>
    <row r="298" spans="2:7" s="4" customFormat="1" x14ac:dyDescent="0.3">
      <c r="B298" s="26"/>
      <c r="C298" s="26" t="s">
        <v>273</v>
      </c>
      <c r="D298" s="48"/>
      <c r="E298" s="135"/>
      <c r="F298" s="27"/>
      <c r="G298" s="49"/>
    </row>
    <row r="299" spans="2:7" s="4" customFormat="1" ht="69" x14ac:dyDescent="0.3">
      <c r="B299" s="26" t="s">
        <v>274</v>
      </c>
      <c r="C299" s="60" t="s">
        <v>275</v>
      </c>
      <c r="D299" s="48" t="s">
        <v>272</v>
      </c>
      <c r="E299" s="135">
        <v>1</v>
      </c>
      <c r="F299" s="27"/>
      <c r="G299" s="49">
        <f t="shared" ref="G299" si="19">E299*F299</f>
        <v>0</v>
      </c>
    </row>
    <row r="300" spans="2:7" s="4" customFormat="1" x14ac:dyDescent="0.3">
      <c r="B300" s="25"/>
      <c r="C300" s="25"/>
      <c r="D300" s="51"/>
      <c r="E300" s="164"/>
      <c r="F300" s="35"/>
      <c r="G300" s="55"/>
    </row>
    <row r="301" spans="2:7" s="4" customFormat="1" ht="27.6" x14ac:dyDescent="0.3">
      <c r="B301" s="25"/>
      <c r="C301" s="25" t="s">
        <v>276</v>
      </c>
      <c r="D301" s="52"/>
      <c r="E301" s="164"/>
      <c r="F301" s="35"/>
      <c r="G301" s="35">
        <f>SUM(G237:G299)</f>
        <v>0</v>
      </c>
    </row>
    <row r="302" spans="2:7" s="4" customFormat="1" x14ac:dyDescent="0.3">
      <c r="B302" s="25"/>
      <c r="C302" s="25"/>
      <c r="D302" s="52"/>
      <c r="E302" s="164"/>
      <c r="F302" s="35"/>
      <c r="G302" s="35"/>
    </row>
    <row r="303" spans="2:7" x14ac:dyDescent="0.3">
      <c r="B303" s="33"/>
      <c r="C303" s="33" t="s">
        <v>277</v>
      </c>
      <c r="D303" s="33"/>
      <c r="E303" s="184"/>
      <c r="F303" s="34"/>
      <c r="G303" s="34"/>
    </row>
    <row r="304" spans="2:7" x14ac:dyDescent="0.3">
      <c r="B304" s="33"/>
      <c r="C304" s="33" t="str">
        <f>C172</f>
        <v>Foundation and walling</v>
      </c>
      <c r="D304" s="33"/>
      <c r="E304" s="184"/>
      <c r="F304" s="34"/>
      <c r="G304" s="34">
        <f>G192</f>
        <v>0</v>
      </c>
    </row>
    <row r="305" spans="2:79" x14ac:dyDescent="0.3">
      <c r="B305" s="33"/>
      <c r="C305" s="33"/>
      <c r="D305" s="33"/>
      <c r="E305" s="184"/>
      <c r="F305" s="34"/>
      <c r="G305" s="34"/>
    </row>
    <row r="306" spans="2:79" x14ac:dyDescent="0.3">
      <c r="B306" s="33"/>
      <c r="C306" s="33" t="str">
        <f>C194</f>
        <v>Roof structure</v>
      </c>
      <c r="D306" s="33"/>
      <c r="E306" s="184"/>
      <c r="F306" s="34"/>
      <c r="G306" s="34">
        <f>G200</f>
        <v>0</v>
      </c>
    </row>
    <row r="307" spans="2:79" x14ac:dyDescent="0.3">
      <c r="B307" s="33"/>
      <c r="C307" s="33"/>
      <c r="D307" s="33"/>
      <c r="E307" s="184"/>
      <c r="F307" s="34"/>
      <c r="G307" s="34"/>
    </row>
    <row r="308" spans="2:79" x14ac:dyDescent="0.3">
      <c r="B308" s="33"/>
      <c r="C308" s="33" t="str">
        <f>C226</f>
        <v>Finishing</v>
      </c>
      <c r="D308" s="33"/>
      <c r="E308" s="184"/>
      <c r="F308" s="34"/>
      <c r="G308" s="34">
        <f>G233</f>
        <v>0</v>
      </c>
    </row>
    <row r="309" spans="2:79" x14ac:dyDescent="0.3">
      <c r="B309" s="33"/>
      <c r="C309" s="33"/>
      <c r="D309" s="33"/>
      <c r="E309" s="184"/>
      <c r="F309" s="34"/>
      <c r="G309" s="34"/>
    </row>
    <row r="310" spans="2:79" x14ac:dyDescent="0.3">
      <c r="B310" s="33"/>
      <c r="C310" s="33" t="str">
        <f>C235</f>
        <v xml:space="preserve">Plumbing and Sanitary Installation </v>
      </c>
      <c r="D310" s="33"/>
      <c r="E310" s="184"/>
      <c r="F310" s="34"/>
      <c r="G310" s="34">
        <f>G301</f>
        <v>0</v>
      </c>
    </row>
    <row r="311" spans="2:79" x14ac:dyDescent="0.3">
      <c r="B311" s="33"/>
      <c r="C311" s="33"/>
      <c r="D311" s="33"/>
      <c r="E311" s="184"/>
      <c r="F311" s="34"/>
      <c r="G311" s="34"/>
    </row>
    <row r="312" spans="2:79" s="4" customFormat="1" x14ac:dyDescent="0.3">
      <c r="B312" s="25"/>
      <c r="C312" s="25" t="s">
        <v>278</v>
      </c>
      <c r="D312" s="25"/>
      <c r="E312" s="164"/>
      <c r="F312" s="35"/>
      <c r="G312" s="35">
        <f>SUM(G304:G311)</f>
        <v>0</v>
      </c>
    </row>
    <row r="313" spans="2:79" x14ac:dyDescent="0.3">
      <c r="B313" s="33"/>
      <c r="C313" s="33"/>
      <c r="D313" s="33"/>
      <c r="E313" s="184"/>
      <c r="F313" s="34"/>
      <c r="G313" s="34"/>
    </row>
    <row r="314" spans="2:79" s="13" customFormat="1" x14ac:dyDescent="0.3">
      <c r="B314" s="36">
        <v>8</v>
      </c>
      <c r="C314" s="31" t="s">
        <v>279</v>
      </c>
      <c r="D314" s="36"/>
      <c r="E314" s="130"/>
      <c r="F314" s="32"/>
      <c r="G314" s="32"/>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6"/>
      <c r="AY314" s="116"/>
      <c r="AZ314" s="116"/>
      <c r="BA314" s="116"/>
      <c r="BB314" s="116"/>
      <c r="BC314" s="116"/>
      <c r="BD314" s="116"/>
      <c r="BE314" s="116"/>
      <c r="BF314" s="116"/>
      <c r="BG314" s="116"/>
      <c r="BH314" s="116"/>
      <c r="BI314" s="116"/>
      <c r="BJ314" s="116"/>
      <c r="BK314" s="116"/>
      <c r="BL314" s="116"/>
      <c r="BM314" s="116"/>
      <c r="BN314" s="116"/>
      <c r="BO314" s="116"/>
      <c r="BP314" s="116"/>
      <c r="BQ314" s="116"/>
      <c r="BR314" s="116"/>
      <c r="BS314" s="116"/>
      <c r="BT314" s="116"/>
      <c r="BU314" s="116"/>
      <c r="BV314" s="116"/>
      <c r="BW314" s="116"/>
      <c r="BX314" s="116"/>
      <c r="BY314" s="116"/>
      <c r="BZ314" s="116"/>
      <c r="CA314" s="116"/>
    </row>
    <row r="315" spans="2:79" x14ac:dyDescent="0.3">
      <c r="B315" s="28" t="s">
        <v>18</v>
      </c>
      <c r="C315" s="28" t="s">
        <v>151</v>
      </c>
      <c r="D315" s="48" t="s">
        <v>48</v>
      </c>
      <c r="E315" s="135">
        <v>13</v>
      </c>
      <c r="F315" s="29"/>
      <c r="G315" s="29">
        <f>E315*F315</f>
        <v>0</v>
      </c>
    </row>
    <row r="316" spans="2:79" x14ac:dyDescent="0.3">
      <c r="B316" s="28" t="s">
        <v>21</v>
      </c>
      <c r="C316" s="28" t="s">
        <v>280</v>
      </c>
      <c r="D316" s="48" t="s">
        <v>58</v>
      </c>
      <c r="E316" s="135">
        <v>46</v>
      </c>
      <c r="F316" s="29"/>
      <c r="G316" s="29">
        <f t="shared" ref="G316:G327" si="20">E316*F316</f>
        <v>0</v>
      </c>
    </row>
    <row r="317" spans="2:79" x14ac:dyDescent="0.3">
      <c r="B317" s="28" t="s">
        <v>23</v>
      </c>
      <c r="C317" s="28" t="s">
        <v>281</v>
      </c>
      <c r="D317" s="48" t="s">
        <v>58</v>
      </c>
      <c r="E317" s="135">
        <v>140</v>
      </c>
      <c r="F317" s="29"/>
      <c r="G317" s="29">
        <f t="shared" si="20"/>
        <v>0</v>
      </c>
    </row>
    <row r="318" spans="2:79" ht="27.6" x14ac:dyDescent="0.3">
      <c r="B318" s="28" t="s">
        <v>25</v>
      </c>
      <c r="C318" s="28" t="s">
        <v>282</v>
      </c>
      <c r="D318" s="48" t="s">
        <v>58</v>
      </c>
      <c r="E318" s="135">
        <v>28</v>
      </c>
      <c r="F318" s="29"/>
      <c r="G318" s="29">
        <f t="shared" si="20"/>
        <v>0</v>
      </c>
    </row>
    <row r="319" spans="2:79" ht="27.6" x14ac:dyDescent="0.3">
      <c r="B319" s="28" t="s">
        <v>27</v>
      </c>
      <c r="C319" s="60" t="s">
        <v>283</v>
      </c>
      <c r="D319" s="48" t="s">
        <v>48</v>
      </c>
      <c r="E319" s="135">
        <v>1</v>
      </c>
      <c r="F319" s="29"/>
      <c r="G319" s="29">
        <f t="shared" si="20"/>
        <v>0</v>
      </c>
    </row>
    <row r="320" spans="2:79" ht="27.6" x14ac:dyDescent="0.3">
      <c r="B320" s="28" t="s">
        <v>30</v>
      </c>
      <c r="C320" s="60" t="s">
        <v>284</v>
      </c>
      <c r="D320" s="48" t="s">
        <v>64</v>
      </c>
      <c r="E320" s="135">
        <v>0.44</v>
      </c>
      <c r="F320" s="29"/>
      <c r="G320" s="29">
        <f t="shared" si="20"/>
        <v>0</v>
      </c>
    </row>
    <row r="321" spans="2:79" ht="27.6" x14ac:dyDescent="0.3">
      <c r="B321" s="28" t="s">
        <v>33</v>
      </c>
      <c r="C321" s="60" t="s">
        <v>285</v>
      </c>
      <c r="D321" s="48" t="s">
        <v>48</v>
      </c>
      <c r="E321" s="135">
        <v>1.29</v>
      </c>
      <c r="F321" s="29"/>
      <c r="G321" s="29">
        <f t="shared" si="20"/>
        <v>0</v>
      </c>
    </row>
    <row r="322" spans="2:79" ht="41.4" x14ac:dyDescent="0.3">
      <c r="B322" s="28" t="s">
        <v>36</v>
      </c>
      <c r="C322" s="60" t="s">
        <v>286</v>
      </c>
      <c r="D322" s="48" t="s">
        <v>48</v>
      </c>
      <c r="E322" s="135">
        <v>3</v>
      </c>
      <c r="F322" s="29"/>
      <c r="G322" s="29">
        <f t="shared" si="20"/>
        <v>0</v>
      </c>
    </row>
    <row r="323" spans="2:79" x14ac:dyDescent="0.3">
      <c r="B323" s="28" t="s">
        <v>39</v>
      </c>
      <c r="C323" s="28" t="s">
        <v>287</v>
      </c>
      <c r="D323" s="48" t="s">
        <v>58</v>
      </c>
      <c r="E323" s="135">
        <v>35</v>
      </c>
      <c r="F323" s="29"/>
      <c r="G323" s="29">
        <f t="shared" si="20"/>
        <v>0</v>
      </c>
    </row>
    <row r="324" spans="2:79" x14ac:dyDescent="0.3">
      <c r="B324" s="28" t="s">
        <v>62</v>
      </c>
      <c r="C324" s="28" t="s">
        <v>288</v>
      </c>
      <c r="D324" s="48" t="s">
        <v>58</v>
      </c>
      <c r="E324" s="135">
        <v>35</v>
      </c>
      <c r="F324" s="29"/>
      <c r="G324" s="29">
        <f t="shared" si="20"/>
        <v>0</v>
      </c>
    </row>
    <row r="325" spans="2:79" ht="27.6" x14ac:dyDescent="0.3">
      <c r="B325" s="28" t="s">
        <v>66</v>
      </c>
      <c r="C325" s="28" t="s">
        <v>289</v>
      </c>
      <c r="D325" s="48" t="s">
        <v>9</v>
      </c>
      <c r="E325" s="135">
        <v>1</v>
      </c>
      <c r="F325" s="29"/>
      <c r="G325" s="29">
        <f t="shared" si="20"/>
        <v>0</v>
      </c>
    </row>
    <row r="326" spans="2:79" ht="27.6" x14ac:dyDescent="0.3">
      <c r="B326" s="28" t="s">
        <v>68</v>
      </c>
      <c r="C326" s="28" t="s">
        <v>290</v>
      </c>
      <c r="D326" s="28" t="s">
        <v>9</v>
      </c>
      <c r="E326" s="135">
        <v>1</v>
      </c>
      <c r="F326" s="29"/>
      <c r="G326" s="29">
        <f t="shared" si="20"/>
        <v>0</v>
      </c>
    </row>
    <row r="327" spans="2:79" ht="27.6" x14ac:dyDescent="0.3">
      <c r="B327" s="28" t="s">
        <v>70</v>
      </c>
      <c r="C327" s="28" t="s">
        <v>291</v>
      </c>
      <c r="D327" s="28" t="s">
        <v>9</v>
      </c>
      <c r="E327" s="135">
        <v>1</v>
      </c>
      <c r="F327" s="29"/>
      <c r="G327" s="29">
        <f t="shared" si="20"/>
        <v>0</v>
      </c>
    </row>
    <row r="328" spans="2:79" x14ac:dyDescent="0.3">
      <c r="B328" s="33"/>
      <c r="C328" s="33"/>
      <c r="D328" s="33"/>
      <c r="E328" s="132"/>
      <c r="F328" s="34"/>
      <c r="G328" s="34"/>
    </row>
    <row r="329" spans="2:79" s="4" customFormat="1" x14ac:dyDescent="0.3">
      <c r="B329" s="25"/>
      <c r="C329" s="25" t="s">
        <v>292</v>
      </c>
      <c r="D329" s="25"/>
      <c r="E329" s="155"/>
      <c r="F329" s="35"/>
      <c r="G329" s="35">
        <f>SUM(G315:G328)</f>
        <v>0</v>
      </c>
    </row>
    <row r="330" spans="2:79" s="4" customFormat="1" x14ac:dyDescent="0.3">
      <c r="B330" s="25"/>
      <c r="C330" s="25"/>
      <c r="D330" s="51"/>
      <c r="E330" s="155"/>
      <c r="F330" s="35"/>
      <c r="G330" s="55"/>
    </row>
    <row r="331" spans="2:79" s="14" customFormat="1" ht="13.8" x14ac:dyDescent="0.25">
      <c r="B331" s="57">
        <v>9</v>
      </c>
      <c r="C331" s="31" t="s">
        <v>293</v>
      </c>
      <c r="D331" s="57"/>
      <c r="E331" s="185"/>
      <c r="F331" s="58"/>
      <c r="G331" s="58"/>
      <c r="H331" s="120"/>
      <c r="I331" s="120"/>
      <c r="J331" s="120"/>
      <c r="K331" s="120"/>
      <c r="L331" s="120"/>
      <c r="M331" s="120"/>
      <c r="N331" s="120"/>
      <c r="O331" s="120"/>
      <c r="P331" s="120"/>
      <c r="Q331" s="120"/>
      <c r="R331" s="120"/>
      <c r="S331" s="120"/>
      <c r="T331" s="120"/>
      <c r="U331" s="120"/>
      <c r="V331" s="120"/>
      <c r="W331" s="120"/>
      <c r="X331" s="120"/>
      <c r="Y331" s="120"/>
      <c r="Z331" s="120"/>
      <c r="AA331" s="120"/>
      <c r="AB331" s="120"/>
      <c r="AC331" s="120"/>
      <c r="AD331" s="120"/>
      <c r="AE331" s="120"/>
      <c r="AF331" s="120"/>
      <c r="AG331" s="120"/>
      <c r="AH331" s="120"/>
      <c r="AI331" s="120"/>
      <c r="AJ331" s="120"/>
      <c r="AK331" s="120"/>
      <c r="AL331" s="120"/>
      <c r="AM331" s="120"/>
      <c r="AN331" s="120"/>
      <c r="AO331" s="120"/>
      <c r="AP331" s="120"/>
      <c r="AQ331" s="120"/>
      <c r="AR331" s="120"/>
      <c r="AS331" s="120"/>
      <c r="AT331" s="120"/>
      <c r="AU331" s="120"/>
      <c r="AV331" s="120"/>
      <c r="AW331" s="120"/>
      <c r="AX331" s="120"/>
      <c r="AY331" s="120"/>
      <c r="AZ331" s="120"/>
      <c r="BA331" s="120"/>
      <c r="BB331" s="120"/>
      <c r="BC331" s="120"/>
      <c r="BD331" s="120"/>
      <c r="BE331" s="120"/>
      <c r="BF331" s="120"/>
      <c r="BG331" s="120"/>
      <c r="BH331" s="120"/>
      <c r="BI331" s="120"/>
      <c r="BJ331" s="120"/>
      <c r="BK331" s="120"/>
      <c r="BL331" s="120"/>
      <c r="BM331" s="120"/>
      <c r="BN331" s="120"/>
      <c r="BO331" s="120"/>
      <c r="BP331" s="120"/>
      <c r="BQ331" s="120"/>
      <c r="BR331" s="120"/>
      <c r="BS331" s="120"/>
      <c r="BT331" s="120"/>
      <c r="BU331" s="120"/>
      <c r="BV331" s="120"/>
      <c r="BW331" s="120"/>
      <c r="BX331" s="120"/>
      <c r="BY331" s="120"/>
      <c r="BZ331" s="120"/>
      <c r="CA331" s="120"/>
    </row>
    <row r="332" spans="2:79" s="1" customFormat="1" ht="13.8" x14ac:dyDescent="0.25">
      <c r="B332" s="51"/>
      <c r="C332" s="33"/>
      <c r="D332" s="51"/>
      <c r="E332" s="186"/>
      <c r="F332" s="55"/>
      <c r="G332" s="55"/>
    </row>
    <row r="333" spans="2:79" s="1" customFormat="1" ht="13.8" x14ac:dyDescent="0.25">
      <c r="B333" s="48" t="s">
        <v>18</v>
      </c>
      <c r="C333" s="28" t="s">
        <v>294</v>
      </c>
      <c r="D333" s="48" t="s">
        <v>48</v>
      </c>
      <c r="E333" s="157">
        <v>2.5</v>
      </c>
      <c r="F333" s="49"/>
      <c r="G333" s="49">
        <f>E333*F333</f>
        <v>0</v>
      </c>
    </row>
    <row r="334" spans="2:79" s="1" customFormat="1" ht="27.6" x14ac:dyDescent="0.25">
      <c r="B334" s="48" t="s">
        <v>21</v>
      </c>
      <c r="C334" s="28" t="s">
        <v>295</v>
      </c>
      <c r="D334" s="48" t="s">
        <v>48</v>
      </c>
      <c r="E334" s="157">
        <f>(1.5+1.4)*2*0.5*0.7</f>
        <v>2.0299999999999998</v>
      </c>
      <c r="F334" s="49"/>
      <c r="G334" s="49">
        <f>E334*F334</f>
        <v>0</v>
      </c>
    </row>
    <row r="335" spans="2:79" s="1" customFormat="1" ht="13.8" x14ac:dyDescent="0.25">
      <c r="B335" s="48" t="s">
        <v>23</v>
      </c>
      <c r="C335" s="28" t="s">
        <v>296</v>
      </c>
      <c r="D335" s="48" t="s">
        <v>58</v>
      </c>
      <c r="E335" s="157">
        <v>9.1519999999999992</v>
      </c>
      <c r="F335" s="49"/>
      <c r="G335" s="49">
        <f>E335*F335</f>
        <v>0</v>
      </c>
    </row>
    <row r="336" spans="2:79" s="1" customFormat="1" ht="13.8" x14ac:dyDescent="0.25">
      <c r="B336" s="48" t="s">
        <v>25</v>
      </c>
      <c r="C336" s="28" t="s">
        <v>297</v>
      </c>
      <c r="D336" s="48" t="s">
        <v>48</v>
      </c>
      <c r="E336" s="157">
        <v>0.254</v>
      </c>
      <c r="F336" s="49"/>
      <c r="G336" s="49">
        <f t="shared" ref="G336:G360" si="21">E336*F336</f>
        <v>0</v>
      </c>
    </row>
    <row r="337" spans="2:79" s="1" customFormat="1" ht="13.8" x14ac:dyDescent="0.25">
      <c r="B337" s="48" t="s">
        <v>27</v>
      </c>
      <c r="C337" s="28" t="s">
        <v>298</v>
      </c>
      <c r="D337" s="48" t="s">
        <v>84</v>
      </c>
      <c r="E337" s="157">
        <v>36.4</v>
      </c>
      <c r="F337" s="49"/>
      <c r="G337" s="49">
        <f t="shared" si="21"/>
        <v>0</v>
      </c>
    </row>
    <row r="338" spans="2:79" s="1" customFormat="1" ht="27.6" x14ac:dyDescent="0.25">
      <c r="B338" s="48" t="s">
        <v>30</v>
      </c>
      <c r="C338" s="28" t="s">
        <v>299</v>
      </c>
      <c r="D338" s="48" t="s">
        <v>58</v>
      </c>
      <c r="E338" s="157">
        <v>4.2140000000000004</v>
      </c>
      <c r="F338" s="49"/>
      <c r="G338" s="49">
        <f t="shared" si="21"/>
        <v>0</v>
      </c>
    </row>
    <row r="339" spans="2:79" s="1" customFormat="1" ht="13.8" x14ac:dyDescent="0.25">
      <c r="B339" s="48"/>
      <c r="C339" s="28"/>
      <c r="D339" s="48"/>
      <c r="E339" s="157"/>
      <c r="F339" s="49"/>
      <c r="G339" s="49"/>
    </row>
    <row r="340" spans="2:79" s="1" customFormat="1" ht="13.8" x14ac:dyDescent="0.25">
      <c r="B340" s="48"/>
      <c r="C340" s="26" t="s">
        <v>178</v>
      </c>
      <c r="D340" s="48"/>
      <c r="E340" s="157"/>
      <c r="F340" s="49"/>
      <c r="G340" s="49"/>
    </row>
    <row r="341" spans="2:79" s="1" customFormat="1" ht="27.6" x14ac:dyDescent="0.25">
      <c r="B341" s="48" t="s">
        <v>33</v>
      </c>
      <c r="C341" s="28" t="s">
        <v>300</v>
      </c>
      <c r="D341" s="48" t="s">
        <v>58</v>
      </c>
      <c r="E341" s="157">
        <v>19.5</v>
      </c>
      <c r="F341" s="49"/>
      <c r="G341" s="49">
        <f t="shared" si="21"/>
        <v>0</v>
      </c>
    </row>
    <row r="342" spans="2:79" s="1" customFormat="1" ht="27.6" x14ac:dyDescent="0.25">
      <c r="B342" s="48" t="s">
        <v>36</v>
      </c>
      <c r="C342" s="28" t="s">
        <v>301</v>
      </c>
      <c r="D342" s="48" t="s">
        <v>9</v>
      </c>
      <c r="E342" s="157">
        <v>1</v>
      </c>
      <c r="F342" s="49"/>
      <c r="G342" s="49">
        <f t="shared" si="21"/>
        <v>0</v>
      </c>
    </row>
    <row r="343" spans="2:79" s="1" customFormat="1" ht="13.8" x14ac:dyDescent="0.25">
      <c r="B343" s="48" t="s">
        <v>39</v>
      </c>
      <c r="C343" s="28" t="s">
        <v>302</v>
      </c>
      <c r="D343" s="48" t="s">
        <v>9</v>
      </c>
      <c r="E343" s="157">
        <v>1</v>
      </c>
      <c r="F343" s="49"/>
      <c r="G343" s="49">
        <f t="shared" si="21"/>
        <v>0</v>
      </c>
    </row>
    <row r="344" spans="2:79" s="1" customFormat="1" ht="13.8" x14ac:dyDescent="0.25">
      <c r="B344" s="51"/>
      <c r="C344" s="33"/>
      <c r="D344" s="51"/>
      <c r="E344" s="186"/>
      <c r="F344" s="55"/>
      <c r="G344" s="55"/>
    </row>
    <row r="345" spans="2:79" s="1" customFormat="1" ht="13.8" x14ac:dyDescent="0.25">
      <c r="B345" s="51"/>
      <c r="C345" s="25" t="s">
        <v>303</v>
      </c>
      <c r="D345" s="51"/>
      <c r="E345" s="186"/>
      <c r="F345" s="55"/>
      <c r="G345" s="56">
        <f>SUM(G333:G344)</f>
        <v>0</v>
      </c>
    </row>
    <row r="346" spans="2:79" s="1" customFormat="1" ht="13.8" x14ac:dyDescent="0.25">
      <c r="B346" s="51"/>
      <c r="C346" s="33"/>
      <c r="D346" s="51"/>
      <c r="E346" s="186"/>
      <c r="F346" s="55"/>
      <c r="G346" s="55"/>
    </row>
    <row r="347" spans="2:79" s="1" customFormat="1" ht="13.8" x14ac:dyDescent="0.25">
      <c r="B347" s="51"/>
      <c r="C347" s="33"/>
      <c r="D347" s="51"/>
      <c r="E347" s="186"/>
      <c r="F347" s="55"/>
      <c r="G347" s="55"/>
    </row>
    <row r="348" spans="2:79" s="14" customFormat="1" ht="13.8" x14ac:dyDescent="0.25">
      <c r="B348" s="57">
        <v>10</v>
      </c>
      <c r="C348" s="31" t="s">
        <v>304</v>
      </c>
      <c r="D348" s="57"/>
      <c r="E348" s="185"/>
      <c r="F348" s="58"/>
      <c r="G348" s="58"/>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20"/>
      <c r="AQ348" s="120"/>
      <c r="AR348" s="120"/>
      <c r="AS348" s="120"/>
      <c r="AT348" s="120"/>
      <c r="AU348" s="120"/>
      <c r="AV348" s="120"/>
      <c r="AW348" s="120"/>
      <c r="AX348" s="120"/>
      <c r="AY348" s="120"/>
      <c r="AZ348" s="120"/>
      <c r="BA348" s="120"/>
      <c r="BB348" s="120"/>
      <c r="BC348" s="120"/>
      <c r="BD348" s="120"/>
      <c r="BE348" s="120"/>
      <c r="BF348" s="120"/>
      <c r="BG348" s="120"/>
      <c r="BH348" s="120"/>
      <c r="BI348" s="120"/>
      <c r="BJ348" s="120"/>
      <c r="BK348" s="120"/>
      <c r="BL348" s="120"/>
      <c r="BM348" s="120"/>
      <c r="BN348" s="120"/>
      <c r="BO348" s="120"/>
      <c r="BP348" s="120"/>
      <c r="BQ348" s="120"/>
      <c r="BR348" s="120"/>
      <c r="BS348" s="120"/>
      <c r="BT348" s="120"/>
      <c r="BU348" s="120"/>
      <c r="BV348" s="120"/>
      <c r="BW348" s="120"/>
      <c r="BX348" s="120"/>
      <c r="BY348" s="120"/>
      <c r="BZ348" s="120"/>
      <c r="CA348" s="120"/>
    </row>
    <row r="349" spans="2:79" s="1" customFormat="1" ht="13.8" x14ac:dyDescent="0.25">
      <c r="B349" s="51"/>
      <c r="C349" s="33"/>
      <c r="D349" s="51"/>
      <c r="E349" s="186"/>
      <c r="F349" s="55"/>
      <c r="G349" s="55"/>
    </row>
    <row r="350" spans="2:79" s="1" customFormat="1" ht="13.8" x14ac:dyDescent="0.25">
      <c r="B350" s="48" t="s">
        <v>18</v>
      </c>
      <c r="C350" s="28" t="s">
        <v>305</v>
      </c>
      <c r="D350" s="48" t="s">
        <v>48</v>
      </c>
      <c r="E350" s="157">
        <v>4</v>
      </c>
      <c r="F350" s="49"/>
      <c r="G350" s="49">
        <f t="shared" si="21"/>
        <v>0</v>
      </c>
    </row>
    <row r="351" spans="2:79" s="1" customFormat="1" ht="27.6" x14ac:dyDescent="0.25">
      <c r="B351" s="48" t="s">
        <v>21</v>
      </c>
      <c r="C351" s="28" t="s">
        <v>306</v>
      </c>
      <c r="D351" s="48" t="s">
        <v>48</v>
      </c>
      <c r="E351" s="157">
        <v>8</v>
      </c>
      <c r="F351" s="49"/>
      <c r="G351" s="49">
        <f t="shared" si="21"/>
        <v>0</v>
      </c>
    </row>
    <row r="352" spans="2:79" s="1" customFormat="1" ht="41.4" x14ac:dyDescent="0.25">
      <c r="B352" s="48" t="s">
        <v>23</v>
      </c>
      <c r="C352" s="28" t="s">
        <v>307</v>
      </c>
      <c r="D352" s="48" t="s">
        <v>58</v>
      </c>
      <c r="E352" s="157">
        <f>0.6*45</f>
        <v>27</v>
      </c>
      <c r="F352" s="49"/>
      <c r="G352" s="49">
        <f t="shared" si="21"/>
        <v>0</v>
      </c>
    </row>
    <row r="353" spans="2:79" s="1" customFormat="1" ht="41.4" x14ac:dyDescent="0.25">
      <c r="B353" s="48" t="s">
        <v>25</v>
      </c>
      <c r="C353" s="28" t="s">
        <v>308</v>
      </c>
      <c r="D353" s="48" t="s">
        <v>48</v>
      </c>
      <c r="E353" s="157">
        <v>1</v>
      </c>
      <c r="F353" s="49"/>
      <c r="G353" s="49">
        <f t="shared" si="21"/>
        <v>0</v>
      </c>
    </row>
    <row r="354" spans="2:79" s="1" customFormat="1" ht="27.6" x14ac:dyDescent="0.25">
      <c r="B354" s="48" t="s">
        <v>27</v>
      </c>
      <c r="C354" s="28" t="s">
        <v>309</v>
      </c>
      <c r="D354" s="48" t="s">
        <v>48</v>
      </c>
      <c r="E354" s="157">
        <v>1</v>
      </c>
      <c r="F354" s="49"/>
      <c r="G354" s="49">
        <f t="shared" si="21"/>
        <v>0</v>
      </c>
    </row>
    <row r="355" spans="2:79" s="1" customFormat="1" ht="13.8" x14ac:dyDescent="0.25">
      <c r="B355" s="48" t="s">
        <v>30</v>
      </c>
      <c r="C355" s="28" t="s">
        <v>310</v>
      </c>
      <c r="D355" s="48" t="s">
        <v>58</v>
      </c>
      <c r="E355" s="157">
        <v>4</v>
      </c>
      <c r="F355" s="49"/>
      <c r="G355" s="49">
        <f t="shared" si="21"/>
        <v>0</v>
      </c>
    </row>
    <row r="356" spans="2:79" s="1" customFormat="1" ht="13.8" x14ac:dyDescent="0.25">
      <c r="B356" s="51"/>
      <c r="C356" s="33"/>
      <c r="D356" s="51"/>
      <c r="E356" s="186"/>
      <c r="F356" s="55"/>
      <c r="G356" s="55"/>
    </row>
    <row r="357" spans="2:79" s="15" customFormat="1" ht="13.8" x14ac:dyDescent="0.25">
      <c r="B357" s="62"/>
      <c r="C357" s="63" t="s">
        <v>311</v>
      </c>
      <c r="D357" s="62"/>
      <c r="E357" s="187"/>
      <c r="F357" s="64"/>
      <c r="G357" s="64">
        <f>SUM(G350:G356)</f>
        <v>0</v>
      </c>
    </row>
    <row r="358" spans="2:79" s="1" customFormat="1" ht="13.8" x14ac:dyDescent="0.25">
      <c r="B358" s="51"/>
      <c r="C358" s="33"/>
      <c r="D358" s="51"/>
      <c r="E358" s="186"/>
      <c r="F358" s="55"/>
      <c r="G358" s="55"/>
    </row>
    <row r="359" spans="2:79" s="14" customFormat="1" ht="13.8" x14ac:dyDescent="0.25">
      <c r="B359" s="65">
        <v>11</v>
      </c>
      <c r="C359" s="66" t="s">
        <v>312</v>
      </c>
      <c r="D359" s="65"/>
      <c r="E359" s="188"/>
      <c r="F359" s="67"/>
      <c r="G359" s="67"/>
      <c r="H359" s="120"/>
      <c r="I359" s="120"/>
      <c r="J359" s="120"/>
      <c r="K359" s="120"/>
      <c r="L359" s="120"/>
      <c r="M359" s="120"/>
      <c r="N359" s="120"/>
      <c r="O359" s="120"/>
      <c r="P359" s="120"/>
      <c r="Q359" s="120"/>
      <c r="R359" s="120"/>
      <c r="S359" s="120"/>
      <c r="T359" s="120"/>
      <c r="U359" s="120"/>
      <c r="V359" s="120"/>
      <c r="W359" s="120"/>
      <c r="X359" s="120"/>
      <c r="Y359" s="120"/>
      <c r="Z359" s="120"/>
      <c r="AA359" s="120"/>
      <c r="AB359" s="120"/>
      <c r="AC359" s="120"/>
      <c r="AD359" s="120"/>
      <c r="AE359" s="120"/>
      <c r="AF359" s="120"/>
      <c r="AG359" s="120"/>
      <c r="AH359" s="120"/>
      <c r="AI359" s="120"/>
      <c r="AJ359" s="120"/>
      <c r="AK359" s="120"/>
      <c r="AL359" s="120"/>
      <c r="AM359" s="120"/>
      <c r="AN359" s="120"/>
      <c r="AO359" s="120"/>
      <c r="AP359" s="120"/>
      <c r="AQ359" s="120"/>
      <c r="AR359" s="120"/>
      <c r="AS359" s="120"/>
      <c r="AT359" s="120"/>
      <c r="AU359" s="120"/>
      <c r="AV359" s="120"/>
      <c r="AW359" s="120"/>
      <c r="AX359" s="120"/>
      <c r="AY359" s="120"/>
      <c r="AZ359" s="120"/>
      <c r="BA359" s="120"/>
      <c r="BB359" s="120"/>
      <c r="BC359" s="120"/>
      <c r="BD359" s="120"/>
      <c r="BE359" s="120"/>
      <c r="BF359" s="120"/>
      <c r="BG359" s="120"/>
      <c r="BH359" s="120"/>
      <c r="BI359" s="120"/>
      <c r="BJ359" s="120"/>
      <c r="BK359" s="120"/>
      <c r="BL359" s="120"/>
      <c r="BM359" s="120"/>
      <c r="BN359" s="120"/>
      <c r="BO359" s="120"/>
      <c r="BP359" s="120"/>
      <c r="BQ359" s="120"/>
      <c r="BR359" s="120"/>
      <c r="BS359" s="120"/>
      <c r="BT359" s="120"/>
      <c r="BU359" s="120"/>
      <c r="BV359" s="120"/>
      <c r="BW359" s="120"/>
      <c r="BX359" s="120"/>
      <c r="BY359" s="120"/>
      <c r="BZ359" s="120"/>
      <c r="CA359" s="120"/>
    </row>
    <row r="360" spans="2:79" s="1" customFormat="1" ht="69" x14ac:dyDescent="0.25">
      <c r="B360" s="48" t="s">
        <v>18</v>
      </c>
      <c r="C360" s="28" t="s">
        <v>313</v>
      </c>
      <c r="D360" s="48" t="s">
        <v>9</v>
      </c>
      <c r="E360" s="157">
        <v>20</v>
      </c>
      <c r="F360" s="49"/>
      <c r="G360" s="49">
        <f t="shared" si="21"/>
        <v>0</v>
      </c>
    </row>
    <row r="361" spans="2:79" s="4" customFormat="1" x14ac:dyDescent="0.3">
      <c r="B361" s="25"/>
      <c r="C361" s="25"/>
      <c r="D361" s="25"/>
      <c r="E361" s="155"/>
      <c r="F361" s="35"/>
      <c r="G361" s="35"/>
    </row>
    <row r="362" spans="2:79" s="4" customFormat="1" x14ac:dyDescent="0.3">
      <c r="B362" s="25"/>
      <c r="C362" s="25" t="s">
        <v>314</v>
      </c>
      <c r="D362" s="25"/>
      <c r="E362" s="155"/>
      <c r="F362" s="35"/>
      <c r="G362" s="35">
        <f>G360</f>
        <v>0</v>
      </c>
    </row>
    <row r="363" spans="2:79" x14ac:dyDescent="0.3">
      <c r="B363" s="33"/>
      <c r="C363" s="33"/>
      <c r="D363" s="33"/>
      <c r="E363" s="132"/>
      <c r="F363" s="34"/>
      <c r="G363" s="34"/>
    </row>
    <row r="364" spans="2:79" x14ac:dyDescent="0.3">
      <c r="B364" s="33"/>
      <c r="C364" s="33"/>
      <c r="D364" s="33"/>
      <c r="E364" s="132"/>
      <c r="F364" s="34"/>
      <c r="G364" s="34"/>
    </row>
    <row r="365" spans="2:79" s="13" customFormat="1" x14ac:dyDescent="0.3">
      <c r="B365" s="36">
        <v>12</v>
      </c>
      <c r="C365" s="31" t="s">
        <v>315</v>
      </c>
      <c r="D365" s="36"/>
      <c r="E365" s="130"/>
      <c r="F365" s="32"/>
      <c r="G365" s="32"/>
      <c r="H365" s="116"/>
      <c r="I365" s="116"/>
      <c r="J365" s="116"/>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16"/>
      <c r="AG365" s="116"/>
      <c r="AH365" s="116"/>
      <c r="AI365" s="116"/>
      <c r="AJ365" s="116"/>
      <c r="AK365" s="116"/>
      <c r="AL365" s="116"/>
      <c r="AM365" s="116"/>
      <c r="AN365" s="116"/>
      <c r="AO365" s="116"/>
      <c r="AP365" s="116"/>
      <c r="AQ365" s="116"/>
      <c r="AR365" s="116"/>
      <c r="AS365" s="116"/>
      <c r="AT365" s="116"/>
      <c r="AU365" s="116"/>
      <c r="AV365" s="116"/>
      <c r="AW365" s="116"/>
      <c r="AX365" s="116"/>
      <c r="AY365" s="116"/>
      <c r="AZ365" s="116"/>
      <c r="BA365" s="116"/>
      <c r="BB365" s="116"/>
      <c r="BC365" s="116"/>
      <c r="BD365" s="116"/>
      <c r="BE365" s="116"/>
      <c r="BF365" s="116"/>
      <c r="BG365" s="116"/>
      <c r="BH365" s="116"/>
      <c r="BI365" s="116"/>
      <c r="BJ365" s="116"/>
      <c r="BK365" s="116"/>
      <c r="BL365" s="116"/>
      <c r="BM365" s="116"/>
      <c r="BN365" s="116"/>
      <c r="BO365" s="116"/>
      <c r="BP365" s="116"/>
      <c r="BQ365" s="116"/>
      <c r="BR365" s="116"/>
      <c r="BS365" s="116"/>
      <c r="BT365" s="116"/>
      <c r="BU365" s="116"/>
      <c r="BV365" s="116"/>
      <c r="BW365" s="116"/>
      <c r="BX365" s="116"/>
      <c r="BY365" s="116"/>
      <c r="BZ365" s="116"/>
      <c r="CA365" s="116"/>
    </row>
    <row r="366" spans="2:79" x14ac:dyDescent="0.3">
      <c r="B366" s="33"/>
      <c r="C366" s="25"/>
      <c r="D366" s="33"/>
      <c r="E366" s="132"/>
      <c r="F366" s="34"/>
      <c r="G366" s="34"/>
    </row>
    <row r="367" spans="2:79" ht="27.6" x14ac:dyDescent="0.3">
      <c r="B367" s="28" t="s">
        <v>18</v>
      </c>
      <c r="C367" s="97" t="s">
        <v>316</v>
      </c>
      <c r="D367" s="48" t="s">
        <v>48</v>
      </c>
      <c r="E367" s="129">
        <v>22.5</v>
      </c>
      <c r="F367" s="29"/>
      <c r="G367" s="29">
        <f>E367*F367</f>
        <v>0</v>
      </c>
    </row>
    <row r="368" spans="2:79" ht="27.6" x14ac:dyDescent="0.3">
      <c r="B368" s="28" t="s">
        <v>21</v>
      </c>
      <c r="C368" s="28" t="s">
        <v>317</v>
      </c>
      <c r="D368" s="48" t="s">
        <v>64</v>
      </c>
      <c r="E368" s="129">
        <v>4.05</v>
      </c>
      <c r="F368" s="29"/>
      <c r="G368" s="29">
        <f t="shared" ref="G368:G373" si="22">E368*F368</f>
        <v>0</v>
      </c>
    </row>
    <row r="369" spans="2:7" ht="27.6" x14ac:dyDescent="0.3">
      <c r="B369" s="28" t="s">
        <v>23</v>
      </c>
      <c r="C369" s="28" t="s">
        <v>318</v>
      </c>
      <c r="D369" s="48" t="s">
        <v>9</v>
      </c>
      <c r="E369" s="129">
        <v>100</v>
      </c>
      <c r="F369" s="29"/>
      <c r="G369" s="29">
        <f t="shared" si="22"/>
        <v>0</v>
      </c>
    </row>
    <row r="370" spans="2:7" ht="55.2" x14ac:dyDescent="0.3">
      <c r="B370" s="28" t="s">
        <v>25</v>
      </c>
      <c r="C370" s="28" t="s">
        <v>319</v>
      </c>
      <c r="D370" s="48" t="s">
        <v>64</v>
      </c>
      <c r="E370" s="129">
        <v>7</v>
      </c>
      <c r="F370" s="29"/>
      <c r="G370" s="29">
        <f t="shared" si="22"/>
        <v>0</v>
      </c>
    </row>
    <row r="371" spans="2:7" ht="27.6" x14ac:dyDescent="0.3">
      <c r="B371" s="28" t="s">
        <v>27</v>
      </c>
      <c r="C371" s="28" t="s">
        <v>320</v>
      </c>
      <c r="D371" s="48" t="s">
        <v>48</v>
      </c>
      <c r="E371" s="129">
        <v>38</v>
      </c>
      <c r="F371" s="29"/>
      <c r="G371" s="29">
        <f t="shared" si="22"/>
        <v>0</v>
      </c>
    </row>
    <row r="372" spans="2:7" ht="41.4" x14ac:dyDescent="0.3">
      <c r="B372" s="28" t="s">
        <v>30</v>
      </c>
      <c r="C372" s="28" t="s">
        <v>321</v>
      </c>
      <c r="D372" s="48" t="s">
        <v>48</v>
      </c>
      <c r="E372" s="129">
        <v>60</v>
      </c>
      <c r="F372" s="29"/>
      <c r="G372" s="29">
        <f t="shared" si="22"/>
        <v>0</v>
      </c>
    </row>
    <row r="373" spans="2:7" ht="41.4" x14ac:dyDescent="0.3">
      <c r="B373" s="28" t="s">
        <v>33</v>
      </c>
      <c r="C373" s="28" t="s">
        <v>322</v>
      </c>
      <c r="D373" s="48" t="s">
        <v>75</v>
      </c>
      <c r="E373" s="129">
        <v>200</v>
      </c>
      <c r="F373" s="29"/>
      <c r="G373" s="29">
        <f t="shared" si="22"/>
        <v>0</v>
      </c>
    </row>
    <row r="374" spans="2:7" s="4" customFormat="1" x14ac:dyDescent="0.3">
      <c r="B374" s="25"/>
      <c r="C374" s="25" t="s">
        <v>323</v>
      </c>
      <c r="D374" s="25"/>
      <c r="E374" s="155"/>
      <c r="F374" s="35"/>
      <c r="G374" s="35">
        <f>SUM(G367:G373)</f>
        <v>0</v>
      </c>
    </row>
    <row r="375" spans="2:7" s="4" customFormat="1" x14ac:dyDescent="0.3">
      <c r="B375" s="25"/>
      <c r="C375" s="25"/>
      <c r="D375" s="25"/>
      <c r="E375" s="155"/>
      <c r="F375" s="35"/>
      <c r="G375" s="35"/>
    </row>
    <row r="376" spans="2:7" x14ac:dyDescent="0.3">
      <c r="B376" s="33"/>
      <c r="C376" s="33"/>
      <c r="D376" s="33"/>
      <c r="E376" s="132"/>
      <c r="F376" s="34"/>
      <c r="G376" s="34"/>
    </row>
    <row r="377" spans="2:7" x14ac:dyDescent="0.3">
      <c r="B377" s="33"/>
      <c r="C377" s="68" t="s">
        <v>324</v>
      </c>
      <c r="D377" s="69"/>
      <c r="E377" s="189"/>
      <c r="F377" s="70"/>
      <c r="G377" s="71"/>
    </row>
    <row r="378" spans="2:7" x14ac:dyDescent="0.3">
      <c r="B378" s="33"/>
      <c r="C378" s="72"/>
      <c r="D378" s="33"/>
      <c r="E378" s="132"/>
      <c r="F378" s="34"/>
      <c r="G378" s="73"/>
    </row>
    <row r="379" spans="2:7" x14ac:dyDescent="0.3">
      <c r="B379" s="33"/>
      <c r="C379" s="74" t="str">
        <f>C167</f>
        <v xml:space="preserve"> SUM FOR 84 GIRL'S DORMITORY  </v>
      </c>
      <c r="D379" s="75"/>
      <c r="E379" s="190"/>
      <c r="F379" s="76"/>
      <c r="G379" s="77">
        <f>G167</f>
        <v>0</v>
      </c>
    </row>
    <row r="380" spans="2:7" x14ac:dyDescent="0.3">
      <c r="B380" s="33"/>
      <c r="C380" s="74"/>
      <c r="D380" s="75"/>
      <c r="E380" s="190"/>
      <c r="F380" s="76"/>
      <c r="G380" s="77"/>
    </row>
    <row r="381" spans="2:7" x14ac:dyDescent="0.3">
      <c r="B381" s="33"/>
      <c r="C381" s="74" t="str">
        <f>C312</f>
        <v xml:space="preserve">SUM TOILET AND LAUNDRY </v>
      </c>
      <c r="D381" s="75"/>
      <c r="E381" s="190"/>
      <c r="F381" s="76"/>
      <c r="G381" s="77">
        <f>G312</f>
        <v>0</v>
      </c>
    </row>
    <row r="382" spans="2:7" x14ac:dyDescent="0.3">
      <c r="B382" s="33"/>
      <c r="C382" s="74"/>
      <c r="D382" s="75"/>
      <c r="E382" s="190"/>
      <c r="F382" s="76"/>
      <c r="G382" s="77"/>
    </row>
    <row r="383" spans="2:7" x14ac:dyDescent="0.3">
      <c r="B383" s="33"/>
      <c r="C383" s="74" t="str">
        <f>C329</f>
        <v>TOTAL WATER TOWER</v>
      </c>
      <c r="D383" s="75"/>
      <c r="E383" s="190"/>
      <c r="F383" s="76"/>
      <c r="G383" s="77">
        <f>G329</f>
        <v>0</v>
      </c>
    </row>
    <row r="384" spans="2:7" x14ac:dyDescent="0.3">
      <c r="B384" s="33"/>
      <c r="C384" s="74"/>
      <c r="D384" s="75"/>
      <c r="E384" s="190"/>
      <c r="F384" s="76"/>
      <c r="G384" s="77"/>
    </row>
    <row r="385" spans="2:7" x14ac:dyDescent="0.3">
      <c r="B385" s="33"/>
      <c r="C385" s="74" t="str">
        <f>C345</f>
        <v>TOTAL INCINERATOR</v>
      </c>
      <c r="D385" s="75"/>
      <c r="E385" s="190"/>
      <c r="F385" s="76"/>
      <c r="G385" s="77">
        <f>G345</f>
        <v>0</v>
      </c>
    </row>
    <row r="386" spans="2:7" x14ac:dyDescent="0.3">
      <c r="B386" s="33"/>
      <c r="C386" s="74"/>
      <c r="D386" s="75"/>
      <c r="E386" s="190"/>
      <c r="F386" s="76"/>
      <c r="G386" s="77"/>
    </row>
    <row r="387" spans="2:7" x14ac:dyDescent="0.3">
      <c r="B387" s="33"/>
      <c r="C387" s="74" t="str">
        <f>C357</f>
        <v>TOTAL FENCE</v>
      </c>
      <c r="D387" s="75"/>
      <c r="E387" s="190"/>
      <c r="F387" s="76"/>
      <c r="G387" s="77">
        <f>G357</f>
        <v>0</v>
      </c>
    </row>
    <row r="388" spans="2:7" x14ac:dyDescent="0.3">
      <c r="B388" s="33"/>
      <c r="C388" s="74"/>
      <c r="D388" s="75"/>
      <c r="E388" s="190"/>
      <c r="F388" s="76"/>
      <c r="G388" s="77"/>
    </row>
    <row r="389" spans="2:7" x14ac:dyDescent="0.3">
      <c r="B389" s="33"/>
      <c r="C389" s="74" t="str">
        <f>C362</f>
        <v xml:space="preserve">TOTAL STREET SOLAR LIGHTINGS </v>
      </c>
      <c r="D389" s="75"/>
      <c r="E389" s="190"/>
      <c r="F389" s="76"/>
      <c r="G389" s="77">
        <f>G362</f>
        <v>0</v>
      </c>
    </row>
    <row r="390" spans="2:7" x14ac:dyDescent="0.3">
      <c r="B390" s="33"/>
      <c r="C390" s="74"/>
      <c r="D390" s="75"/>
      <c r="E390" s="190"/>
      <c r="F390" s="76"/>
      <c r="G390" s="77"/>
    </row>
    <row r="391" spans="2:7" x14ac:dyDescent="0.3">
      <c r="B391" s="33"/>
      <c r="C391" s="74" t="str">
        <f>C374</f>
        <v>TOTAL  LANDISCAPING</v>
      </c>
      <c r="D391" s="75"/>
      <c r="E391" s="190"/>
      <c r="F391" s="76"/>
      <c r="G391" s="77">
        <f>G374</f>
        <v>0</v>
      </c>
    </row>
    <row r="392" spans="2:7" x14ac:dyDescent="0.3">
      <c r="B392" s="33"/>
      <c r="C392" s="74"/>
      <c r="D392" s="75"/>
      <c r="E392" s="190"/>
      <c r="F392" s="76"/>
      <c r="G392" s="77"/>
    </row>
    <row r="393" spans="2:7" x14ac:dyDescent="0.3">
      <c r="B393" s="33"/>
      <c r="C393" s="74" t="s">
        <v>325</v>
      </c>
      <c r="D393" s="75"/>
      <c r="E393" s="190"/>
      <c r="F393" s="76"/>
      <c r="G393" s="77">
        <f>SUM(G379:G392)</f>
        <v>0</v>
      </c>
    </row>
    <row r="394" spans="2:7" x14ac:dyDescent="0.3">
      <c r="B394" s="33"/>
      <c r="C394" s="74"/>
      <c r="D394" s="75"/>
      <c r="E394" s="190"/>
      <c r="F394" s="76"/>
      <c r="G394" s="77"/>
    </row>
    <row r="395" spans="2:7" x14ac:dyDescent="0.3">
      <c r="B395" s="33"/>
      <c r="C395" s="74" t="s">
        <v>326</v>
      </c>
      <c r="D395" s="75"/>
      <c r="E395" s="190"/>
      <c r="F395" s="76"/>
      <c r="G395" s="77">
        <f>0.1*G393</f>
        <v>0</v>
      </c>
    </row>
    <row r="396" spans="2:7" x14ac:dyDescent="0.3">
      <c r="B396" s="33"/>
      <c r="C396" s="74"/>
      <c r="D396" s="75"/>
      <c r="E396" s="190"/>
      <c r="F396" s="76"/>
      <c r="G396" s="77"/>
    </row>
    <row r="397" spans="2:7" x14ac:dyDescent="0.3">
      <c r="B397" s="33"/>
      <c r="C397" s="74" t="s">
        <v>327</v>
      </c>
      <c r="D397" s="75"/>
      <c r="E397" s="190"/>
      <c r="F397" s="76"/>
      <c r="G397" s="77">
        <f>0.18*G393</f>
        <v>0</v>
      </c>
    </row>
    <row r="398" spans="2:7" x14ac:dyDescent="0.3">
      <c r="B398" s="33"/>
      <c r="C398" s="72"/>
      <c r="D398" s="33"/>
      <c r="E398" s="132"/>
      <c r="F398" s="34"/>
      <c r="G398" s="73"/>
    </row>
    <row r="399" spans="2:7" s="4" customFormat="1" x14ac:dyDescent="0.3">
      <c r="B399" s="25"/>
      <c r="C399" s="78" t="s">
        <v>328</v>
      </c>
      <c r="D399" s="79"/>
      <c r="E399" s="191"/>
      <c r="F399" s="80"/>
      <c r="G399" s="81">
        <f>SUM(G393:G398)</f>
        <v>0</v>
      </c>
    </row>
    <row r="400" spans="2:7" x14ac:dyDescent="0.3">
      <c r="B400" s="33"/>
      <c r="C400" s="33"/>
      <c r="D400" s="33"/>
      <c r="E400" s="132"/>
      <c r="F400" s="34"/>
      <c r="G400" s="34"/>
    </row>
    <row r="401" spans="2:7" x14ac:dyDescent="0.3">
      <c r="B401" s="33"/>
      <c r="C401" s="33"/>
      <c r="D401" s="33"/>
      <c r="E401" s="288"/>
      <c r="F401" s="288"/>
      <c r="G401" s="288"/>
    </row>
    <row r="402" spans="2:7" x14ac:dyDescent="0.3">
      <c r="B402" s="33"/>
      <c r="C402" s="33"/>
      <c r="D402" s="33"/>
      <c r="E402" s="288"/>
      <c r="F402" s="288"/>
      <c r="G402" s="288"/>
    </row>
    <row r="403" spans="2:7" x14ac:dyDescent="0.3">
      <c r="B403" s="33"/>
      <c r="C403" s="33"/>
      <c r="D403" s="33"/>
      <c r="E403" s="132"/>
      <c r="F403" s="34"/>
      <c r="G403" s="34"/>
    </row>
    <row r="404" spans="2:7" x14ac:dyDescent="0.3">
      <c r="B404" s="33"/>
      <c r="C404" s="33"/>
      <c r="D404" s="33"/>
      <c r="E404" s="288"/>
      <c r="F404" s="288"/>
      <c r="G404" s="34"/>
    </row>
    <row r="405" spans="2:7" x14ac:dyDescent="0.3">
      <c r="B405" s="33"/>
      <c r="C405" s="33"/>
      <c r="D405" s="33"/>
      <c r="E405" s="132"/>
      <c r="F405" s="34"/>
      <c r="G405" s="34"/>
    </row>
    <row r="406" spans="2:7" x14ac:dyDescent="0.3">
      <c r="B406" s="33"/>
      <c r="C406" s="33"/>
      <c r="D406" s="33"/>
      <c r="E406" s="288"/>
      <c r="F406" s="288"/>
      <c r="G406" s="288"/>
    </row>
    <row r="407" spans="2:7" x14ac:dyDescent="0.3">
      <c r="B407" s="33"/>
      <c r="C407" s="33"/>
      <c r="D407" s="33"/>
      <c r="E407" s="288"/>
      <c r="F407" s="288"/>
      <c r="G407" s="288"/>
    </row>
    <row r="408" spans="2:7" x14ac:dyDescent="0.3">
      <c r="B408" s="33"/>
      <c r="C408" s="33"/>
      <c r="D408" s="33"/>
      <c r="E408" s="132"/>
      <c r="F408" s="34"/>
      <c r="G408" s="34"/>
    </row>
    <row r="409" spans="2:7" x14ac:dyDescent="0.3">
      <c r="B409" s="33"/>
      <c r="C409" s="33"/>
      <c r="D409" s="33"/>
      <c r="E409" s="288"/>
      <c r="F409" s="288"/>
      <c r="G409" s="34"/>
    </row>
    <row r="410" spans="2:7" x14ac:dyDescent="0.3">
      <c r="B410" s="33"/>
      <c r="C410" s="33"/>
      <c r="D410" s="33"/>
      <c r="E410" s="132"/>
      <c r="F410" s="34"/>
      <c r="G410" s="34"/>
    </row>
    <row r="411" spans="2:7" x14ac:dyDescent="0.3">
      <c r="B411" s="33"/>
      <c r="C411" s="33"/>
      <c r="D411" s="33"/>
      <c r="E411" s="132"/>
      <c r="F411" s="34"/>
      <c r="G411" s="34"/>
    </row>
    <row r="412" spans="2:7" x14ac:dyDescent="0.3">
      <c r="B412" s="33"/>
      <c r="C412" s="33"/>
      <c r="D412" s="33"/>
      <c r="E412" s="132"/>
      <c r="F412" s="34"/>
      <c r="G412" s="34"/>
    </row>
    <row r="413" spans="2:7" x14ac:dyDescent="0.3">
      <c r="B413" s="33"/>
      <c r="C413" s="33"/>
      <c r="D413" s="33"/>
      <c r="E413" s="132"/>
      <c r="F413" s="34"/>
      <c r="G413" s="34"/>
    </row>
    <row r="414" spans="2:7" x14ac:dyDescent="0.3">
      <c r="B414" s="33"/>
      <c r="C414" s="33"/>
      <c r="D414" s="33"/>
      <c r="E414" s="132"/>
      <c r="F414" s="34"/>
      <c r="G414" s="34"/>
    </row>
  </sheetData>
  <mergeCells count="8">
    <mergeCell ref="E406:G406"/>
    <mergeCell ref="E407:G407"/>
    <mergeCell ref="E409:F409"/>
    <mergeCell ref="C2:G2"/>
    <mergeCell ref="B148:G148"/>
    <mergeCell ref="E401:G401"/>
    <mergeCell ref="E402:G402"/>
    <mergeCell ref="E404:F404"/>
  </mergeCells>
  <pageMargins left="0.7" right="0.7" top="0.75" bottom="0.75" header="0.3" footer="0.3"/>
  <pageSetup paperSize="9" scale="87" fitToHeight="0" orientation="portrait" r:id="rId1"/>
  <rowBreaks count="1" manualBreakCount="1">
    <brk id="119"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2:CM416"/>
  <sheetViews>
    <sheetView tabSelected="1" view="pageBreakPreview" topLeftCell="A371" zoomScale="117" zoomScaleNormal="100" zoomScaleSheetLayoutView="117" workbookViewId="0">
      <selection activeCell="F223" sqref="F223"/>
    </sheetView>
  </sheetViews>
  <sheetFormatPr defaultColWidth="8.88671875" defaultRowHeight="14.4" x14ac:dyDescent="0.3"/>
  <cols>
    <col min="1" max="1" width="3.44140625" style="7" customWidth="1"/>
    <col min="2" max="2" width="4.33203125" style="6" customWidth="1"/>
    <col min="3" max="3" width="65.6640625" style="275" customWidth="1"/>
    <col min="4" max="4" width="5.5546875" style="228" bestFit="1" customWidth="1"/>
    <col min="5" max="5" width="9.88671875" style="276" bestFit="1" customWidth="1"/>
    <col min="6" max="6" width="14.88671875" style="5" customWidth="1"/>
    <col min="7" max="7" width="17.88671875" style="5" customWidth="1"/>
    <col min="8" max="19" width="17.88671875" style="122" customWidth="1"/>
    <col min="20" max="22" width="9.109375" style="7"/>
    <col min="23" max="23" width="74.109375" style="7" customWidth="1"/>
    <col min="24" max="46" width="9.109375" style="7"/>
    <col min="47" max="47" width="4.5546875" style="7" bestFit="1" customWidth="1"/>
    <col min="48" max="48" width="9.109375" style="7"/>
    <col min="49" max="49" width="4.5546875" style="7" bestFit="1" customWidth="1"/>
    <col min="50" max="50" width="10.44140625" style="7" bestFit="1" customWidth="1"/>
    <col min="51" max="52" width="9.109375" style="7"/>
    <col min="53" max="53" width="20.109375" style="7" customWidth="1"/>
    <col min="54" max="58" width="9.109375" style="7"/>
    <col min="59" max="59" width="22.109375" style="7" bestFit="1" customWidth="1"/>
    <col min="60" max="60" width="13.6640625" style="7" bestFit="1" customWidth="1"/>
    <col min="61" max="16384" width="8.88671875" style="7"/>
  </cols>
  <sheetData>
    <row r="2" spans="1:91" s="4" customFormat="1" ht="48.75" customHeight="1" x14ac:dyDescent="0.3">
      <c r="B2" s="25"/>
      <c r="C2" s="289" t="s">
        <v>329</v>
      </c>
      <c r="D2" s="289"/>
      <c r="E2" s="289"/>
      <c r="F2" s="289"/>
      <c r="G2" s="289"/>
      <c r="H2" s="111"/>
      <c r="I2" s="111"/>
      <c r="J2" s="111"/>
      <c r="K2" s="111"/>
      <c r="L2" s="111"/>
      <c r="M2" s="111"/>
      <c r="N2" s="111"/>
      <c r="O2" s="111"/>
      <c r="P2" s="111"/>
      <c r="Q2" s="111"/>
      <c r="R2" s="111"/>
      <c r="S2" s="111"/>
    </row>
    <row r="3" spans="1:91" ht="27.6" x14ac:dyDescent="0.3">
      <c r="B3" s="26" t="s">
        <v>14</v>
      </c>
      <c r="C3" s="26" t="s">
        <v>15</v>
      </c>
      <c r="D3" s="126" t="s">
        <v>4</v>
      </c>
      <c r="E3" s="127" t="s">
        <v>5</v>
      </c>
      <c r="F3" s="27" t="s">
        <v>16</v>
      </c>
      <c r="G3" s="27" t="s">
        <v>7</v>
      </c>
      <c r="H3" s="113"/>
      <c r="I3" s="113"/>
      <c r="J3" s="113"/>
      <c r="K3" s="113"/>
      <c r="L3" s="113"/>
      <c r="M3" s="113"/>
      <c r="N3" s="113"/>
      <c r="O3" s="113"/>
      <c r="P3" s="113"/>
      <c r="Q3" s="113"/>
      <c r="R3" s="113"/>
      <c r="S3" s="113"/>
    </row>
    <row r="4" spans="1:91" x14ac:dyDescent="0.3">
      <c r="B4" s="28"/>
      <c r="C4" s="28"/>
      <c r="D4" s="193"/>
      <c r="E4" s="194"/>
      <c r="F4" s="29"/>
      <c r="G4" s="29"/>
      <c r="H4" s="50"/>
      <c r="I4" s="50"/>
      <c r="J4" s="50"/>
      <c r="K4" s="50"/>
      <c r="L4" s="50"/>
      <c r="M4" s="50"/>
      <c r="N4" s="50"/>
      <c r="O4" s="50"/>
      <c r="P4" s="50"/>
      <c r="Q4" s="50"/>
      <c r="R4" s="50"/>
      <c r="S4" s="50"/>
    </row>
    <row r="5" spans="1:91" x14ac:dyDescent="0.3">
      <c r="B5" s="30">
        <v>1</v>
      </c>
      <c r="C5" s="31" t="s">
        <v>17</v>
      </c>
      <c r="D5" s="195"/>
      <c r="E5" s="196"/>
      <c r="F5" s="32"/>
      <c r="G5" s="32"/>
      <c r="H5" s="112"/>
      <c r="I5" s="112"/>
      <c r="J5" s="112"/>
      <c r="K5" s="112"/>
      <c r="L5" s="112"/>
      <c r="M5" s="112"/>
      <c r="N5" s="112"/>
      <c r="O5" s="112"/>
      <c r="P5" s="112"/>
      <c r="Q5" s="112"/>
      <c r="R5" s="112"/>
      <c r="S5" s="112"/>
    </row>
    <row r="6" spans="1:91" x14ac:dyDescent="0.3">
      <c r="B6" s="28"/>
      <c r="C6" s="28"/>
      <c r="D6" s="193"/>
      <c r="E6" s="194"/>
      <c r="F6" s="29"/>
      <c r="G6" s="29"/>
      <c r="H6" s="50"/>
      <c r="I6" s="50"/>
      <c r="J6" s="50"/>
      <c r="K6" s="50"/>
      <c r="L6" s="50"/>
      <c r="M6" s="50"/>
      <c r="N6" s="50"/>
      <c r="O6" s="50"/>
      <c r="P6" s="50"/>
      <c r="Q6" s="50"/>
      <c r="R6" s="50"/>
      <c r="S6" s="50"/>
    </row>
    <row r="7" spans="1:91" ht="55.2" x14ac:dyDescent="0.3">
      <c r="A7" s="197"/>
      <c r="B7" s="198" t="s">
        <v>18</v>
      </c>
      <c r="C7" s="199" t="s">
        <v>19</v>
      </c>
      <c r="D7" s="200" t="s">
        <v>330</v>
      </c>
      <c r="E7" s="201" t="s">
        <v>330</v>
      </c>
      <c r="F7" s="202" t="s">
        <v>331</v>
      </c>
      <c r="G7" s="202" t="s">
        <v>331</v>
      </c>
      <c r="H7" s="203"/>
      <c r="I7" s="203"/>
      <c r="J7" s="203"/>
      <c r="K7" s="203"/>
      <c r="L7" s="203"/>
      <c r="M7" s="203"/>
      <c r="N7" s="203"/>
      <c r="O7" s="203"/>
      <c r="P7" s="203"/>
      <c r="Q7" s="203"/>
      <c r="R7" s="203"/>
      <c r="S7" s="203"/>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row>
    <row r="8" spans="1:91" x14ac:dyDescent="0.3">
      <c r="A8" s="197"/>
      <c r="B8" s="204" t="s">
        <v>330</v>
      </c>
      <c r="C8" s="205" t="s">
        <v>330</v>
      </c>
      <c r="D8" s="206" t="s">
        <v>330</v>
      </c>
      <c r="E8" s="207" t="s">
        <v>330</v>
      </c>
      <c r="F8" s="208" t="s">
        <v>330</v>
      </c>
      <c r="G8" s="214" t="s">
        <v>330</v>
      </c>
      <c r="H8" s="203"/>
      <c r="I8" s="203"/>
      <c r="J8" s="203"/>
      <c r="K8" s="203"/>
      <c r="L8" s="203"/>
      <c r="M8" s="203"/>
      <c r="N8" s="203"/>
      <c r="O8" s="203"/>
      <c r="P8" s="203"/>
      <c r="Q8" s="203"/>
      <c r="R8" s="203"/>
      <c r="S8" s="203"/>
      <c r="T8" s="197"/>
      <c r="U8" s="197"/>
      <c r="V8" s="197"/>
      <c r="W8" s="197"/>
      <c r="X8" s="197"/>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197"/>
      <c r="BK8" s="197"/>
      <c r="BL8" s="197"/>
      <c r="BM8" s="197"/>
      <c r="BN8" s="197"/>
      <c r="BO8" s="197"/>
      <c r="BP8" s="197"/>
      <c r="BQ8" s="197"/>
      <c r="BR8" s="197"/>
      <c r="BS8" s="197"/>
      <c r="BT8" s="197"/>
      <c r="BU8" s="197"/>
      <c r="BV8" s="197"/>
      <c r="BW8" s="197"/>
      <c r="BX8" s="197"/>
      <c r="BY8" s="197"/>
      <c r="BZ8" s="197"/>
      <c r="CA8" s="197"/>
      <c r="CB8" s="197"/>
      <c r="CC8" s="197"/>
      <c r="CD8" s="197"/>
      <c r="CE8" s="197"/>
      <c r="CF8" s="197"/>
      <c r="CG8" s="197"/>
      <c r="CH8" s="197"/>
      <c r="CI8" s="197"/>
      <c r="CJ8" s="197"/>
      <c r="CK8" s="197"/>
      <c r="CL8" s="197"/>
      <c r="CM8" s="197"/>
    </row>
    <row r="9" spans="1:91" x14ac:dyDescent="0.3">
      <c r="A9" s="197"/>
      <c r="B9" s="204" t="s">
        <v>21</v>
      </c>
      <c r="C9" s="205" t="s">
        <v>22</v>
      </c>
      <c r="D9" s="206" t="s">
        <v>3</v>
      </c>
      <c r="E9" s="207">
        <v>1</v>
      </c>
      <c r="F9" s="208"/>
      <c r="G9" s="214">
        <f>E9*F9</f>
        <v>0</v>
      </c>
      <c r="H9" s="203"/>
      <c r="I9" s="203"/>
      <c r="J9" s="203"/>
      <c r="K9" s="203"/>
      <c r="L9" s="203"/>
      <c r="M9" s="203"/>
      <c r="N9" s="203"/>
      <c r="O9" s="203"/>
      <c r="P9" s="203"/>
      <c r="Q9" s="203"/>
      <c r="R9" s="203"/>
      <c r="S9" s="203"/>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row>
    <row r="10" spans="1:91" x14ac:dyDescent="0.3">
      <c r="A10" s="197"/>
      <c r="B10" s="204"/>
      <c r="C10" s="205"/>
      <c r="D10" s="206"/>
      <c r="E10" s="207"/>
      <c r="F10" s="208"/>
      <c r="G10" s="214"/>
      <c r="H10" s="203"/>
      <c r="I10" s="203"/>
      <c r="J10" s="203"/>
      <c r="K10" s="203"/>
      <c r="L10" s="203"/>
      <c r="M10" s="203"/>
      <c r="N10" s="203"/>
      <c r="O10" s="203"/>
      <c r="P10" s="203"/>
      <c r="Q10" s="203"/>
      <c r="R10" s="203"/>
      <c r="S10" s="203"/>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row>
    <row r="11" spans="1:91" x14ac:dyDescent="0.3">
      <c r="A11" s="197"/>
      <c r="B11" s="204" t="s">
        <v>23</v>
      </c>
      <c r="C11" s="205" t="s">
        <v>24</v>
      </c>
      <c r="D11" s="206" t="s">
        <v>3</v>
      </c>
      <c r="E11" s="207">
        <v>1</v>
      </c>
      <c r="F11" s="208"/>
      <c r="G11" s="214">
        <f t="shared" ref="G11:G18" si="0">E11*F11</f>
        <v>0</v>
      </c>
      <c r="H11" s="203"/>
      <c r="I11" s="203"/>
      <c r="J11" s="203"/>
      <c r="K11" s="203"/>
      <c r="L11" s="203"/>
      <c r="M11" s="203"/>
      <c r="N11" s="203"/>
      <c r="O11" s="203"/>
      <c r="P11" s="203"/>
      <c r="Q11" s="203"/>
      <c r="R11" s="203"/>
      <c r="S11" s="203"/>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E11" s="197"/>
      <c r="CF11" s="197"/>
      <c r="CG11" s="197"/>
      <c r="CH11" s="197"/>
      <c r="CI11" s="197"/>
      <c r="CJ11" s="197"/>
      <c r="CK11" s="197"/>
      <c r="CL11" s="197"/>
      <c r="CM11" s="197"/>
    </row>
    <row r="12" spans="1:91" x14ac:dyDescent="0.3">
      <c r="A12" s="197"/>
      <c r="B12" s="204" t="s">
        <v>25</v>
      </c>
      <c r="C12" s="205" t="s">
        <v>26</v>
      </c>
      <c r="D12" s="206" t="s">
        <v>3</v>
      </c>
      <c r="E12" s="207">
        <v>1</v>
      </c>
      <c r="F12" s="208"/>
      <c r="G12" s="214">
        <f t="shared" si="0"/>
        <v>0</v>
      </c>
      <c r="H12" s="203"/>
      <c r="I12" s="203"/>
      <c r="J12" s="203"/>
      <c r="K12" s="203"/>
      <c r="L12" s="203"/>
      <c r="M12" s="203"/>
      <c r="N12" s="203"/>
      <c r="O12" s="203"/>
      <c r="P12" s="203"/>
      <c r="Q12" s="203"/>
      <c r="R12" s="203"/>
      <c r="S12" s="203"/>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97"/>
      <c r="CG12" s="197"/>
      <c r="CH12" s="197"/>
      <c r="CI12" s="197"/>
      <c r="CJ12" s="197"/>
      <c r="CK12" s="197"/>
      <c r="CL12" s="197"/>
      <c r="CM12" s="197"/>
    </row>
    <row r="13" spans="1:91" ht="28.8" x14ac:dyDescent="0.3">
      <c r="A13" s="197"/>
      <c r="B13" s="204" t="s">
        <v>27</v>
      </c>
      <c r="C13" s="205" t="s">
        <v>28</v>
      </c>
      <c r="D13" s="206" t="s">
        <v>3</v>
      </c>
      <c r="E13" s="207">
        <v>1</v>
      </c>
      <c r="F13" s="208"/>
      <c r="G13" s="214">
        <f t="shared" si="0"/>
        <v>0</v>
      </c>
      <c r="H13" s="203"/>
      <c r="I13" s="203"/>
      <c r="J13" s="203"/>
      <c r="K13" s="203"/>
      <c r="L13" s="203"/>
      <c r="M13" s="203"/>
      <c r="N13" s="203"/>
      <c r="O13" s="203"/>
      <c r="P13" s="203"/>
      <c r="Q13" s="203"/>
      <c r="R13" s="203"/>
      <c r="S13" s="203"/>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t="s">
        <v>332</v>
      </c>
      <c r="AV13" s="197" t="s">
        <v>333</v>
      </c>
      <c r="AW13" s="197"/>
      <c r="AX13" s="197"/>
      <c r="AY13" s="197"/>
      <c r="AZ13" s="197"/>
      <c r="BA13" s="197"/>
      <c r="BB13" s="197"/>
      <c r="BC13" s="197"/>
      <c r="BD13" s="197"/>
      <c r="BE13" s="197"/>
      <c r="BF13" s="197"/>
      <c r="BG13" s="197"/>
      <c r="BH13" s="197"/>
      <c r="BI13" s="197"/>
      <c r="BJ13" s="197"/>
      <c r="BK13" s="197"/>
      <c r="BL13" s="197"/>
      <c r="BM13" s="197"/>
      <c r="BN13" s="197"/>
      <c r="BO13" s="197"/>
      <c r="BP13" s="197"/>
      <c r="BQ13" s="197"/>
      <c r="BR13" s="197"/>
      <c r="BS13" s="197"/>
      <c r="BT13" s="197"/>
      <c r="BU13" s="197"/>
      <c r="BV13" s="197"/>
      <c r="BW13" s="197"/>
      <c r="BX13" s="197"/>
      <c r="BY13" s="197"/>
      <c r="BZ13" s="197"/>
      <c r="CA13" s="197"/>
      <c r="CB13" s="197"/>
      <c r="CC13" s="197"/>
      <c r="CD13" s="197"/>
      <c r="CE13" s="197"/>
      <c r="CF13" s="197"/>
      <c r="CG13" s="197"/>
      <c r="CH13" s="197"/>
      <c r="CI13" s="197"/>
      <c r="CJ13" s="197"/>
      <c r="CK13" s="197"/>
      <c r="CL13" s="197"/>
      <c r="CM13" s="197"/>
    </row>
    <row r="14" spans="1:91" x14ac:dyDescent="0.3">
      <c r="A14" s="197"/>
      <c r="B14" s="204"/>
      <c r="C14" s="205"/>
      <c r="D14" s="206"/>
      <c r="E14" s="207"/>
      <c r="F14" s="208"/>
      <c r="G14" s="214"/>
      <c r="H14" s="203"/>
      <c r="I14" s="203"/>
      <c r="J14" s="203"/>
      <c r="K14" s="203"/>
      <c r="L14" s="203"/>
      <c r="M14" s="203"/>
      <c r="N14" s="203"/>
      <c r="O14" s="203"/>
      <c r="P14" s="203"/>
      <c r="Q14" s="203"/>
      <c r="R14" s="203"/>
      <c r="S14" s="203"/>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c r="BJ14" s="197"/>
      <c r="BK14" s="197"/>
      <c r="BL14" s="197"/>
      <c r="BM14" s="197"/>
      <c r="BN14" s="197"/>
      <c r="BO14" s="197"/>
      <c r="BP14" s="197"/>
      <c r="BQ14" s="197"/>
      <c r="BR14" s="197"/>
      <c r="BS14" s="197"/>
      <c r="BT14" s="197"/>
      <c r="BU14" s="197"/>
      <c r="BV14" s="197"/>
      <c r="BW14" s="197"/>
      <c r="BX14" s="197"/>
      <c r="BY14" s="197"/>
      <c r="BZ14" s="197"/>
      <c r="CA14" s="197"/>
      <c r="CB14" s="197"/>
      <c r="CC14" s="197"/>
      <c r="CD14" s="197"/>
      <c r="CE14" s="197"/>
      <c r="CF14" s="197"/>
      <c r="CG14" s="197"/>
      <c r="CH14" s="197"/>
      <c r="CI14" s="197"/>
      <c r="CJ14" s="197"/>
      <c r="CK14" s="197"/>
      <c r="CL14" s="197"/>
      <c r="CM14" s="197"/>
    </row>
    <row r="15" spans="1:91" ht="28.8" x14ac:dyDescent="0.3">
      <c r="A15" s="197"/>
      <c r="B15" s="204" t="s">
        <v>30</v>
      </c>
      <c r="C15" s="205" t="s">
        <v>31</v>
      </c>
      <c r="D15" s="206" t="s">
        <v>3</v>
      </c>
      <c r="E15" s="207">
        <v>1</v>
      </c>
      <c r="F15" s="208"/>
      <c r="G15" s="214">
        <f t="shared" si="0"/>
        <v>0</v>
      </c>
      <c r="H15" s="203"/>
      <c r="I15" s="203"/>
      <c r="J15" s="203"/>
      <c r="K15" s="203"/>
      <c r="L15" s="203"/>
      <c r="M15" s="203"/>
      <c r="N15" s="203"/>
      <c r="O15" s="203"/>
      <c r="P15" s="203"/>
      <c r="Q15" s="203"/>
      <c r="R15" s="203"/>
      <c r="S15" s="203"/>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t="s">
        <v>332</v>
      </c>
      <c r="AV15" s="197" t="s">
        <v>333</v>
      </c>
      <c r="AW15" s="197"/>
      <c r="AX15" s="197"/>
      <c r="AY15" s="197"/>
      <c r="AZ15" s="197"/>
      <c r="BA15" s="197"/>
      <c r="BB15" s="197"/>
      <c r="BC15" s="197"/>
      <c r="BD15" s="197"/>
      <c r="BE15" s="197" t="s">
        <v>32</v>
      </c>
      <c r="BF15" s="197">
        <v>23</v>
      </c>
      <c r="BG15" s="197"/>
      <c r="BH15" s="197"/>
      <c r="BI15" s="197"/>
      <c r="BJ15" s="197"/>
      <c r="BK15" s="197"/>
      <c r="BL15" s="197"/>
      <c r="BM15" s="197"/>
      <c r="BN15" s="197"/>
      <c r="BO15" s="197"/>
      <c r="BP15" s="197"/>
      <c r="BQ15" s="197"/>
      <c r="BR15" s="197"/>
      <c r="BS15" s="197"/>
      <c r="BT15" s="197"/>
      <c r="BU15" s="197"/>
      <c r="BV15" s="197"/>
      <c r="BW15" s="197"/>
      <c r="BX15" s="197"/>
      <c r="BY15" s="197"/>
      <c r="BZ15" s="197"/>
      <c r="CA15" s="197"/>
      <c r="CB15" s="197"/>
      <c r="CC15" s="197"/>
      <c r="CD15" s="197"/>
      <c r="CE15" s="197"/>
      <c r="CF15" s="197"/>
      <c r="CG15" s="197"/>
      <c r="CH15" s="197"/>
      <c r="CI15" s="197"/>
      <c r="CJ15" s="197"/>
      <c r="CK15" s="197"/>
      <c r="CL15" s="197"/>
      <c r="CM15" s="197"/>
    </row>
    <row r="16" spans="1:91" ht="69" x14ac:dyDescent="0.3">
      <c r="A16" s="197"/>
      <c r="B16" s="204" t="s">
        <v>33</v>
      </c>
      <c r="C16" s="209" t="s">
        <v>334</v>
      </c>
      <c r="D16" s="206" t="s">
        <v>3</v>
      </c>
      <c r="E16" s="207">
        <v>1</v>
      </c>
      <c r="F16" s="210"/>
      <c r="G16" s="214">
        <f t="shared" si="0"/>
        <v>0</v>
      </c>
      <c r="H16" s="203"/>
      <c r="I16" s="203"/>
      <c r="J16" s="203"/>
      <c r="K16" s="203"/>
      <c r="L16" s="203"/>
      <c r="M16" s="203"/>
      <c r="N16" s="203"/>
      <c r="O16" s="203"/>
      <c r="P16" s="203"/>
      <c r="Q16" s="203"/>
      <c r="R16" s="203"/>
      <c r="S16" s="203"/>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t="s">
        <v>332</v>
      </c>
      <c r="AV16" s="197" t="s">
        <v>333</v>
      </c>
      <c r="AW16" s="197"/>
      <c r="AX16" s="197"/>
      <c r="AY16" s="197"/>
      <c r="AZ16" s="197"/>
      <c r="BA16" s="197"/>
      <c r="BB16" s="197"/>
      <c r="BC16" s="197"/>
      <c r="BD16" s="197"/>
      <c r="BE16" s="197" t="s">
        <v>35</v>
      </c>
      <c r="BF16" s="197">
        <v>10</v>
      </c>
      <c r="BG16" s="197"/>
      <c r="BH16" s="197"/>
      <c r="BI16" s="197"/>
      <c r="BJ16" s="197"/>
      <c r="BK16" s="197"/>
      <c r="BL16" s="197"/>
      <c r="BM16" s="197"/>
      <c r="BN16" s="197"/>
      <c r="BO16" s="197"/>
      <c r="BP16" s="197"/>
      <c r="BQ16" s="197"/>
      <c r="BR16" s="197"/>
      <c r="BS16" s="197"/>
      <c r="BT16" s="197"/>
      <c r="BU16" s="197"/>
      <c r="BV16" s="197"/>
      <c r="BW16" s="197"/>
      <c r="BX16" s="197"/>
      <c r="BY16" s="197"/>
      <c r="BZ16" s="197"/>
      <c r="CA16" s="197"/>
      <c r="CB16" s="197"/>
      <c r="CC16" s="197"/>
      <c r="CD16" s="197"/>
      <c r="CE16" s="197"/>
      <c r="CF16" s="197"/>
      <c r="CG16" s="197"/>
      <c r="CH16" s="197"/>
      <c r="CI16" s="197"/>
      <c r="CJ16" s="197"/>
      <c r="CK16" s="197"/>
      <c r="CL16" s="197"/>
      <c r="CM16" s="197"/>
    </row>
    <row r="17" spans="1:91" x14ac:dyDescent="0.3">
      <c r="A17" s="197"/>
      <c r="B17" s="204"/>
      <c r="C17" s="205"/>
      <c r="D17" s="206"/>
      <c r="E17" s="207"/>
      <c r="F17" s="7"/>
      <c r="G17" s="214"/>
      <c r="H17" s="203"/>
      <c r="I17" s="203"/>
      <c r="J17" s="203"/>
      <c r="K17" s="203"/>
      <c r="L17" s="203"/>
      <c r="M17" s="203"/>
      <c r="N17" s="203"/>
      <c r="O17" s="203"/>
      <c r="P17" s="203"/>
      <c r="Q17" s="203"/>
      <c r="R17" s="203"/>
      <c r="S17" s="203"/>
      <c r="T17" s="197"/>
      <c r="U17" s="197"/>
      <c r="V17" s="197"/>
      <c r="W17" s="197"/>
      <c r="X17" s="197"/>
      <c r="Y17" s="197"/>
      <c r="Z17" s="197"/>
      <c r="AA17" s="197"/>
      <c r="AB17" s="197"/>
      <c r="AC17" s="197"/>
      <c r="AD17" s="197"/>
      <c r="AE17" s="197"/>
      <c r="AF17" s="197"/>
      <c r="AG17" s="197"/>
      <c r="AH17" s="197"/>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c r="BJ17" s="197"/>
      <c r="BK17" s="197"/>
      <c r="BL17" s="197"/>
      <c r="BM17" s="197"/>
      <c r="BN17" s="197"/>
      <c r="BO17" s="197"/>
      <c r="BP17" s="197"/>
      <c r="BQ17" s="197"/>
      <c r="BR17" s="197"/>
      <c r="BS17" s="197"/>
      <c r="BT17" s="197"/>
      <c r="BU17" s="197"/>
      <c r="BV17" s="197"/>
      <c r="BW17" s="197"/>
      <c r="BX17" s="197"/>
      <c r="BY17" s="197"/>
      <c r="BZ17" s="197"/>
      <c r="CA17" s="197"/>
      <c r="CB17" s="197"/>
      <c r="CC17" s="197"/>
      <c r="CD17" s="197"/>
      <c r="CE17" s="197"/>
      <c r="CF17" s="197"/>
      <c r="CG17" s="197"/>
      <c r="CH17" s="197"/>
      <c r="CI17" s="197"/>
      <c r="CJ17" s="197"/>
      <c r="CK17" s="197"/>
      <c r="CL17" s="197"/>
      <c r="CM17" s="197"/>
    </row>
    <row r="18" spans="1:91" ht="69" x14ac:dyDescent="0.3">
      <c r="A18" s="197"/>
      <c r="B18" s="204" t="s">
        <v>36</v>
      </c>
      <c r="C18" s="211" t="s">
        <v>335</v>
      </c>
      <c r="D18" s="212" t="s">
        <v>3</v>
      </c>
      <c r="E18" s="207">
        <v>1</v>
      </c>
      <c r="F18" s="208"/>
      <c r="G18" s="214">
        <f t="shared" si="0"/>
        <v>0</v>
      </c>
      <c r="H18" s="203"/>
      <c r="I18" s="203"/>
      <c r="J18" s="203"/>
      <c r="K18" s="203"/>
      <c r="L18" s="203"/>
      <c r="M18" s="203"/>
      <c r="N18" s="203"/>
      <c r="O18" s="203"/>
      <c r="P18" s="203"/>
      <c r="Q18" s="203"/>
      <c r="R18" s="203"/>
      <c r="S18" s="203"/>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c r="BJ18" s="197"/>
      <c r="BK18" s="197"/>
      <c r="BL18" s="197"/>
      <c r="BM18" s="197"/>
      <c r="BN18" s="197"/>
      <c r="BO18" s="197"/>
      <c r="BP18" s="197"/>
      <c r="BQ18" s="197"/>
      <c r="BR18" s="197"/>
      <c r="BS18" s="197"/>
      <c r="BT18" s="197"/>
      <c r="BU18" s="197"/>
      <c r="BV18" s="197"/>
      <c r="BW18" s="197"/>
      <c r="BX18" s="197"/>
      <c r="BY18" s="197"/>
      <c r="BZ18" s="197"/>
      <c r="CA18" s="197"/>
      <c r="CB18" s="197"/>
      <c r="CC18" s="197"/>
      <c r="CD18" s="197"/>
      <c r="CE18" s="197"/>
      <c r="CF18" s="197"/>
      <c r="CG18" s="197"/>
      <c r="CH18" s="197"/>
      <c r="CI18" s="197"/>
      <c r="CJ18" s="197"/>
      <c r="CK18" s="197"/>
      <c r="CL18" s="197"/>
      <c r="CM18" s="197"/>
    </row>
    <row r="19" spans="1:91" x14ac:dyDescent="0.3">
      <c r="A19" s="197"/>
      <c r="B19" s="204"/>
      <c r="C19" s="199"/>
      <c r="D19" s="206"/>
      <c r="E19" s="207"/>
      <c r="F19" s="208"/>
      <c r="G19" s="208"/>
      <c r="H19" s="203"/>
      <c r="I19" s="203"/>
      <c r="J19" s="203"/>
      <c r="K19" s="203"/>
      <c r="L19" s="203"/>
      <c r="M19" s="203"/>
      <c r="N19" s="203"/>
      <c r="O19" s="203"/>
      <c r="P19" s="203"/>
      <c r="Q19" s="203"/>
      <c r="R19" s="203"/>
      <c r="S19" s="203"/>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c r="CF19" s="197"/>
      <c r="CG19" s="197"/>
      <c r="CH19" s="197"/>
      <c r="CI19" s="197"/>
      <c r="CJ19" s="197"/>
      <c r="CK19" s="197"/>
      <c r="CL19" s="197"/>
      <c r="CM19" s="197"/>
    </row>
    <row r="20" spans="1:91" ht="55.2" x14ac:dyDescent="0.3">
      <c r="A20" s="197"/>
      <c r="B20" s="204" t="s">
        <v>39</v>
      </c>
      <c r="C20" s="213" t="s">
        <v>336</v>
      </c>
      <c r="D20" s="206" t="s">
        <v>41</v>
      </c>
      <c r="E20" s="207">
        <v>1</v>
      </c>
      <c r="F20" s="208"/>
      <c r="G20" s="214">
        <f>E20*F20</f>
        <v>0</v>
      </c>
      <c r="H20" s="215"/>
      <c r="I20" s="215"/>
      <c r="J20" s="215"/>
      <c r="K20" s="215"/>
      <c r="L20" s="215"/>
      <c r="M20" s="215"/>
      <c r="N20" s="215"/>
      <c r="O20" s="215"/>
      <c r="P20" s="215"/>
      <c r="Q20" s="215"/>
      <c r="R20" s="215"/>
      <c r="S20" s="215"/>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t="s">
        <v>332</v>
      </c>
      <c r="AV20" s="197" t="s">
        <v>333</v>
      </c>
      <c r="AW20" s="197"/>
      <c r="AX20" s="197"/>
      <c r="AY20" s="197"/>
      <c r="AZ20" s="197"/>
      <c r="BA20" s="197"/>
      <c r="BB20" s="197"/>
      <c r="BC20" s="197"/>
      <c r="BD20" s="197"/>
      <c r="BE20" s="197" t="s">
        <v>42</v>
      </c>
      <c r="BF20" s="197" t="s">
        <v>337</v>
      </c>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c r="CF20" s="197"/>
      <c r="CG20" s="197"/>
      <c r="CH20" s="197"/>
      <c r="CI20" s="197"/>
      <c r="CJ20" s="197"/>
      <c r="CK20" s="197"/>
      <c r="CL20" s="197"/>
      <c r="CM20" s="197"/>
    </row>
    <row r="21" spans="1:91" x14ac:dyDescent="0.3">
      <c r="B21" s="28"/>
      <c r="C21" s="28"/>
      <c r="D21" s="193"/>
      <c r="E21" s="194"/>
      <c r="F21" s="29"/>
      <c r="G21" s="29"/>
      <c r="H21" s="50"/>
      <c r="I21" s="50"/>
      <c r="J21" s="50"/>
      <c r="K21" s="50"/>
      <c r="L21" s="50"/>
      <c r="M21" s="50"/>
      <c r="N21" s="50"/>
      <c r="O21" s="50"/>
      <c r="P21" s="50"/>
      <c r="Q21" s="50"/>
      <c r="R21" s="50"/>
      <c r="S21" s="50"/>
    </row>
    <row r="22" spans="1:91" x14ac:dyDescent="0.3">
      <c r="B22" s="33"/>
      <c r="C22" s="25" t="s">
        <v>43</v>
      </c>
      <c r="D22" s="216"/>
      <c r="E22" s="217"/>
      <c r="F22" s="34"/>
      <c r="G22" s="35">
        <f>G20+G18+G16+G15+G13+G12+G11+G9</f>
        <v>0</v>
      </c>
      <c r="H22" s="113"/>
      <c r="I22" s="113"/>
      <c r="J22" s="113"/>
      <c r="K22" s="113"/>
      <c r="L22" s="113"/>
      <c r="M22" s="113"/>
      <c r="N22" s="113"/>
      <c r="O22" s="113"/>
      <c r="P22" s="113"/>
      <c r="Q22" s="113"/>
      <c r="R22" s="113"/>
      <c r="S22" s="113"/>
      <c r="AW22" s="7">
        <v>0.6</v>
      </c>
      <c r="AX22" s="17">
        <f t="shared" ref="AX22:AX81" si="1">AW22*E22</f>
        <v>0</v>
      </c>
    </row>
    <row r="23" spans="1:91" x14ac:dyDescent="0.3">
      <c r="B23" s="33"/>
      <c r="C23" s="33"/>
      <c r="D23" s="216"/>
      <c r="E23" s="217"/>
      <c r="F23" s="34"/>
      <c r="G23" s="34"/>
      <c r="H23" s="50"/>
      <c r="I23" s="50"/>
      <c r="J23" s="50"/>
      <c r="K23" s="50"/>
      <c r="L23" s="50"/>
      <c r="M23" s="50"/>
      <c r="N23" s="50"/>
      <c r="O23" s="50"/>
      <c r="P23" s="50"/>
      <c r="Q23" s="50"/>
      <c r="R23" s="50"/>
      <c r="S23" s="50"/>
      <c r="AW23" s="7">
        <v>0.6</v>
      </c>
      <c r="AX23" s="17">
        <f t="shared" si="1"/>
        <v>0</v>
      </c>
    </row>
    <row r="24" spans="1:91" x14ac:dyDescent="0.3">
      <c r="B24" s="36">
        <v>2</v>
      </c>
      <c r="C24" s="31" t="s">
        <v>44</v>
      </c>
      <c r="D24" s="195"/>
      <c r="E24" s="196"/>
      <c r="F24" s="32"/>
      <c r="G24" s="32"/>
      <c r="H24" s="112"/>
      <c r="I24" s="112"/>
      <c r="J24" s="112"/>
      <c r="K24" s="112"/>
      <c r="L24" s="112"/>
      <c r="M24" s="112"/>
      <c r="N24" s="112"/>
      <c r="O24" s="112"/>
      <c r="P24" s="112"/>
      <c r="Q24" s="112"/>
      <c r="R24" s="112"/>
      <c r="S24" s="112"/>
      <c r="AW24" s="7">
        <v>0.6</v>
      </c>
      <c r="AX24" s="17">
        <f t="shared" si="1"/>
        <v>0</v>
      </c>
    </row>
    <row r="25" spans="1:91" ht="27.6" x14ac:dyDescent="0.3">
      <c r="B25" s="26" t="s">
        <v>14</v>
      </c>
      <c r="C25" s="26" t="s">
        <v>15</v>
      </c>
      <c r="D25" s="126" t="s">
        <v>4</v>
      </c>
      <c r="E25" s="127" t="s">
        <v>5</v>
      </c>
      <c r="F25" s="27" t="s">
        <v>16</v>
      </c>
      <c r="G25" s="27" t="s">
        <v>7</v>
      </c>
      <c r="H25" s="113"/>
      <c r="I25" s="113"/>
      <c r="J25" s="113"/>
      <c r="K25" s="113"/>
      <c r="L25" s="113"/>
      <c r="M25" s="113"/>
      <c r="N25" s="113"/>
      <c r="O25" s="113"/>
      <c r="P25" s="113"/>
      <c r="Q25" s="113"/>
      <c r="R25" s="113"/>
      <c r="S25" s="113"/>
      <c r="AW25" s="7">
        <v>0.6</v>
      </c>
      <c r="AX25" s="17" t="e">
        <f t="shared" si="1"/>
        <v>#VALUE!</v>
      </c>
    </row>
    <row r="26" spans="1:91" x14ac:dyDescent="0.3">
      <c r="B26" s="28"/>
      <c r="C26" s="26"/>
      <c r="D26" s="193"/>
      <c r="E26" s="194"/>
      <c r="F26" s="29"/>
      <c r="G26" s="29"/>
      <c r="H26" s="50"/>
      <c r="I26" s="50"/>
      <c r="J26" s="50"/>
      <c r="K26" s="50"/>
      <c r="L26" s="50"/>
      <c r="M26" s="50"/>
      <c r="N26" s="50"/>
      <c r="O26" s="50"/>
      <c r="P26" s="50"/>
      <c r="Q26" s="50"/>
      <c r="R26" s="50"/>
      <c r="S26" s="50"/>
      <c r="AW26" s="7">
        <v>0.6</v>
      </c>
      <c r="AX26" s="17">
        <f t="shared" si="1"/>
        <v>0</v>
      </c>
      <c r="BG26" s="7" t="s">
        <v>32</v>
      </c>
      <c r="BH26" s="7">
        <f>33*30</f>
        <v>990</v>
      </c>
    </row>
    <row r="27" spans="1:91" x14ac:dyDescent="0.3">
      <c r="B27" s="28"/>
      <c r="C27" s="26" t="s">
        <v>45</v>
      </c>
      <c r="D27" s="193"/>
      <c r="E27" s="194"/>
      <c r="F27" s="29"/>
      <c r="G27" s="29"/>
      <c r="H27" s="50"/>
      <c r="I27" s="50"/>
      <c r="J27" s="50"/>
      <c r="K27" s="50"/>
      <c r="L27" s="50"/>
      <c r="M27" s="50"/>
      <c r="N27" s="50"/>
      <c r="O27" s="50"/>
      <c r="P27" s="50"/>
      <c r="Q27" s="50"/>
      <c r="R27" s="50"/>
      <c r="S27" s="50"/>
      <c r="AW27" s="7">
        <v>0.6</v>
      </c>
      <c r="AX27" s="17">
        <f t="shared" si="1"/>
        <v>0</v>
      </c>
      <c r="BG27" s="7" t="s">
        <v>46</v>
      </c>
      <c r="BH27" s="7">
        <f>44.8*41.7</f>
        <v>1868.16</v>
      </c>
    </row>
    <row r="28" spans="1:91" x14ac:dyDescent="0.3">
      <c r="B28" s="28" t="s">
        <v>18</v>
      </c>
      <c r="C28" s="28" t="s">
        <v>47</v>
      </c>
      <c r="D28" s="193" t="s">
        <v>48</v>
      </c>
      <c r="E28" s="194">
        <v>203</v>
      </c>
      <c r="F28" s="29"/>
      <c r="G28" s="29">
        <f t="shared" ref="G28:G29" si="2">E28*F28</f>
        <v>0</v>
      </c>
      <c r="H28" s="50"/>
      <c r="I28" s="50"/>
      <c r="J28" s="50"/>
      <c r="K28" s="50"/>
      <c r="L28" s="50"/>
      <c r="M28" s="50"/>
      <c r="N28" s="50"/>
      <c r="O28" s="50"/>
      <c r="P28" s="50"/>
      <c r="Q28" s="50"/>
      <c r="R28" s="50"/>
      <c r="S28" s="50"/>
      <c r="AW28" s="7">
        <v>0.6</v>
      </c>
      <c r="AX28" s="17">
        <f t="shared" si="1"/>
        <v>121.8</v>
      </c>
      <c r="BG28" s="7" t="s">
        <v>49</v>
      </c>
      <c r="BH28" s="7">
        <f>BH27-BH26</f>
        <v>878.16000000000008</v>
      </c>
    </row>
    <row r="29" spans="1:91" x14ac:dyDescent="0.3">
      <c r="B29" s="28" t="s">
        <v>21</v>
      </c>
      <c r="C29" s="28" t="s">
        <v>50</v>
      </c>
      <c r="D29" s="193" t="s">
        <v>48</v>
      </c>
      <c r="E29" s="194">
        <v>203</v>
      </c>
      <c r="F29" s="29"/>
      <c r="G29" s="29">
        <f t="shared" si="2"/>
        <v>0</v>
      </c>
      <c r="H29" s="50"/>
      <c r="I29" s="50"/>
      <c r="J29" s="50"/>
      <c r="K29" s="50"/>
      <c r="L29" s="50"/>
      <c r="M29" s="50"/>
      <c r="N29" s="50"/>
      <c r="O29" s="50"/>
      <c r="P29" s="50"/>
      <c r="Q29" s="50"/>
      <c r="R29" s="50"/>
      <c r="S29" s="50"/>
      <c r="AW29" s="7">
        <v>0.6</v>
      </c>
      <c r="AX29" s="17">
        <f t="shared" si="1"/>
        <v>121.8</v>
      </c>
      <c r="BG29" s="7" t="s">
        <v>38</v>
      </c>
      <c r="BH29" s="7">
        <f>BH28/BH26</f>
        <v>0.88703030303030306</v>
      </c>
    </row>
    <row r="30" spans="1:91" x14ac:dyDescent="0.3">
      <c r="B30" s="28" t="s">
        <v>23</v>
      </c>
      <c r="C30" s="218" t="s">
        <v>51</v>
      </c>
      <c r="D30" s="193" t="s">
        <v>48</v>
      </c>
      <c r="E30" s="219">
        <v>345</v>
      </c>
      <c r="F30" s="29"/>
      <c r="G30" s="29">
        <f>E30*F30</f>
        <v>0</v>
      </c>
      <c r="H30" s="50"/>
      <c r="I30" s="50"/>
      <c r="J30" s="50"/>
      <c r="K30" s="50"/>
      <c r="L30" s="50"/>
      <c r="M30" s="50"/>
      <c r="N30" s="50"/>
      <c r="O30" s="50"/>
      <c r="P30" s="50"/>
      <c r="Q30" s="50"/>
      <c r="R30" s="50"/>
      <c r="S30" s="50"/>
      <c r="AW30" s="7">
        <v>0.6</v>
      </c>
      <c r="AX30" s="17">
        <f t="shared" si="1"/>
        <v>207</v>
      </c>
    </row>
    <row r="31" spans="1:91" x14ac:dyDescent="0.3">
      <c r="B31" s="28"/>
      <c r="C31" s="28"/>
      <c r="D31" s="193"/>
      <c r="E31" s="194"/>
      <c r="F31" s="29"/>
      <c r="G31" s="29"/>
      <c r="H31" s="50"/>
      <c r="I31" s="50"/>
      <c r="J31" s="50"/>
      <c r="K31" s="50"/>
      <c r="L31" s="50"/>
      <c r="M31" s="50"/>
      <c r="N31" s="50"/>
      <c r="O31" s="50"/>
      <c r="P31" s="50"/>
      <c r="Q31" s="50"/>
      <c r="R31" s="50"/>
      <c r="S31" s="50"/>
      <c r="AW31" s="7">
        <v>0.6</v>
      </c>
      <c r="AX31" s="17">
        <f t="shared" si="1"/>
        <v>0</v>
      </c>
    </row>
    <row r="32" spans="1:91" x14ac:dyDescent="0.3">
      <c r="B32" s="28"/>
      <c r="C32" s="26" t="s">
        <v>52</v>
      </c>
      <c r="D32" s="193"/>
      <c r="E32" s="194"/>
      <c r="F32" s="29"/>
      <c r="G32" s="29"/>
      <c r="H32" s="50"/>
      <c r="I32" s="50"/>
      <c r="J32" s="50"/>
      <c r="K32" s="50"/>
      <c r="L32" s="50"/>
      <c r="M32" s="50"/>
      <c r="N32" s="50"/>
      <c r="O32" s="50"/>
      <c r="P32" s="50"/>
      <c r="Q32" s="50"/>
      <c r="R32" s="50"/>
      <c r="S32" s="50"/>
      <c r="AW32" s="7">
        <v>0.6</v>
      </c>
      <c r="AX32" s="17">
        <f t="shared" si="1"/>
        <v>0</v>
      </c>
    </row>
    <row r="33" spans="2:50" x14ac:dyDescent="0.3">
      <c r="B33" s="28"/>
      <c r="C33" s="28"/>
      <c r="D33" s="193"/>
      <c r="E33" s="194"/>
      <c r="F33" s="29"/>
      <c r="G33" s="29"/>
      <c r="H33" s="50"/>
      <c r="I33" s="50"/>
      <c r="J33" s="50"/>
      <c r="K33" s="50"/>
      <c r="L33" s="50"/>
      <c r="M33" s="50"/>
      <c r="N33" s="50"/>
      <c r="O33" s="50"/>
      <c r="P33" s="50"/>
      <c r="Q33" s="50"/>
      <c r="R33" s="50"/>
      <c r="S33" s="50"/>
      <c r="AW33" s="7">
        <v>0.6</v>
      </c>
      <c r="AX33" s="17">
        <f t="shared" si="1"/>
        <v>0</v>
      </c>
    </row>
    <row r="34" spans="2:50" ht="41.4" x14ac:dyDescent="0.3">
      <c r="B34" s="28" t="s">
        <v>25</v>
      </c>
      <c r="C34" s="28" t="s">
        <v>53</v>
      </c>
      <c r="D34" s="193" t="s">
        <v>54</v>
      </c>
      <c r="E34" s="194">
        <v>1</v>
      </c>
      <c r="F34" s="29"/>
      <c r="G34" s="29">
        <f>F34*E34</f>
        <v>0</v>
      </c>
      <c r="H34" s="50"/>
      <c r="I34" s="50"/>
      <c r="J34" s="50"/>
      <c r="K34" s="50"/>
      <c r="L34" s="50"/>
      <c r="M34" s="50"/>
      <c r="N34" s="50"/>
      <c r="O34" s="50"/>
      <c r="P34" s="50"/>
      <c r="Q34" s="50"/>
      <c r="R34" s="50"/>
      <c r="S34" s="50"/>
      <c r="AW34" s="7">
        <v>0.6</v>
      </c>
      <c r="AX34" s="17">
        <f t="shared" si="1"/>
        <v>0.6</v>
      </c>
    </row>
    <row r="35" spans="2:50" x14ac:dyDescent="0.3">
      <c r="B35" s="28"/>
      <c r="C35" s="28"/>
      <c r="D35" s="193"/>
      <c r="E35" s="194"/>
      <c r="F35" s="29"/>
      <c r="G35" s="29"/>
      <c r="H35" s="50"/>
      <c r="I35" s="50"/>
      <c r="J35" s="50"/>
      <c r="K35" s="50"/>
      <c r="L35" s="50"/>
      <c r="M35" s="50"/>
      <c r="N35" s="50"/>
      <c r="O35" s="50"/>
      <c r="P35" s="50"/>
      <c r="Q35" s="50"/>
      <c r="R35" s="50"/>
      <c r="S35" s="50"/>
      <c r="AW35" s="7">
        <v>0.6</v>
      </c>
      <c r="AX35" s="17">
        <f t="shared" si="1"/>
        <v>0</v>
      </c>
    </row>
    <row r="36" spans="2:50" ht="124.2" x14ac:dyDescent="0.3">
      <c r="B36" s="28" t="s">
        <v>27</v>
      </c>
      <c r="C36" s="26" t="s">
        <v>55</v>
      </c>
      <c r="D36" s="193" t="s">
        <v>48</v>
      </c>
      <c r="E36" s="219">
        <v>421</v>
      </c>
      <c r="F36" s="54"/>
      <c r="G36" s="54">
        <f t="shared" ref="G36:G41" si="3">F36*E36</f>
        <v>0</v>
      </c>
      <c r="H36" s="50"/>
      <c r="I36" s="50"/>
      <c r="J36" s="50"/>
      <c r="K36" s="50"/>
      <c r="L36" s="50"/>
      <c r="M36" s="50"/>
      <c r="N36" s="50"/>
      <c r="O36" s="50"/>
      <c r="P36" s="50"/>
      <c r="Q36" s="50"/>
      <c r="R36" s="50"/>
      <c r="S36" s="50"/>
      <c r="AW36" s="7">
        <v>0.6</v>
      </c>
      <c r="AX36" s="17">
        <f t="shared" si="1"/>
        <v>252.6</v>
      </c>
    </row>
    <row r="37" spans="2:50" ht="55.2" x14ac:dyDescent="0.3">
      <c r="B37" s="28" t="s">
        <v>30</v>
      </c>
      <c r="C37" s="102" t="s">
        <v>56</v>
      </c>
      <c r="D37" s="220" t="s">
        <v>48</v>
      </c>
      <c r="E37" s="221">
        <v>380</v>
      </c>
      <c r="F37" s="95"/>
      <c r="G37" s="29">
        <f t="shared" si="3"/>
        <v>0</v>
      </c>
      <c r="H37" s="50"/>
      <c r="I37" s="50"/>
      <c r="J37" s="50"/>
      <c r="K37" s="50"/>
      <c r="L37" s="50"/>
      <c r="M37" s="50"/>
      <c r="N37" s="50"/>
      <c r="O37" s="50"/>
      <c r="P37" s="50"/>
      <c r="Q37" s="50"/>
      <c r="R37" s="50"/>
      <c r="S37" s="50"/>
      <c r="AW37" s="7">
        <v>0.6</v>
      </c>
      <c r="AX37" s="17">
        <f t="shared" si="1"/>
        <v>228</v>
      </c>
    </row>
    <row r="38" spans="2:50" ht="41.4" x14ac:dyDescent="0.3">
      <c r="B38" s="28" t="s">
        <v>33</v>
      </c>
      <c r="C38" s="97" t="s">
        <v>57</v>
      </c>
      <c r="D38" s="220" t="s">
        <v>58</v>
      </c>
      <c r="E38" s="221">
        <v>572</v>
      </c>
      <c r="F38" s="95"/>
      <c r="G38" s="29">
        <f t="shared" si="3"/>
        <v>0</v>
      </c>
      <c r="H38" s="50"/>
      <c r="I38" s="50"/>
      <c r="J38" s="50"/>
      <c r="K38" s="50"/>
      <c r="L38" s="50"/>
      <c r="M38" s="50"/>
      <c r="N38" s="50"/>
      <c r="O38" s="50"/>
      <c r="P38" s="50"/>
      <c r="Q38" s="50"/>
      <c r="R38" s="50"/>
      <c r="S38" s="50"/>
      <c r="AW38" s="7">
        <v>0.6</v>
      </c>
      <c r="AX38" s="17">
        <f t="shared" si="1"/>
        <v>343.2</v>
      </c>
    </row>
    <row r="39" spans="2:50" ht="41.4" x14ac:dyDescent="0.3">
      <c r="B39" s="28" t="s">
        <v>36</v>
      </c>
      <c r="C39" s="97" t="s">
        <v>59</v>
      </c>
      <c r="D39" s="220" t="s">
        <v>60</v>
      </c>
      <c r="E39" s="221">
        <f>E38</f>
        <v>572</v>
      </c>
      <c r="F39" s="95"/>
      <c r="G39" s="29">
        <f t="shared" si="3"/>
        <v>0</v>
      </c>
      <c r="H39" s="50"/>
      <c r="I39" s="50"/>
      <c r="J39" s="50"/>
      <c r="K39" s="50"/>
      <c r="L39" s="50"/>
      <c r="M39" s="50"/>
      <c r="N39" s="50"/>
      <c r="O39" s="50"/>
      <c r="P39" s="50"/>
      <c r="Q39" s="50"/>
      <c r="R39" s="50"/>
      <c r="S39" s="50"/>
      <c r="AW39" s="7">
        <v>0.6</v>
      </c>
      <c r="AX39" s="17">
        <f t="shared" si="1"/>
        <v>343.2</v>
      </c>
    </row>
    <row r="40" spans="2:50" ht="41.4" x14ac:dyDescent="0.3">
      <c r="B40" s="28" t="s">
        <v>39</v>
      </c>
      <c r="C40" s="102" t="s">
        <v>61</v>
      </c>
      <c r="D40" s="220" t="s">
        <v>60</v>
      </c>
      <c r="E40" s="221">
        <f>E39</f>
        <v>572</v>
      </c>
      <c r="F40" s="95"/>
      <c r="G40" s="29">
        <f t="shared" si="3"/>
        <v>0</v>
      </c>
      <c r="H40" s="50"/>
      <c r="I40" s="50"/>
      <c r="J40" s="50"/>
      <c r="K40" s="50"/>
      <c r="L40" s="50"/>
      <c r="M40" s="50"/>
      <c r="N40" s="50"/>
      <c r="O40" s="50"/>
      <c r="P40" s="50"/>
      <c r="Q40" s="50"/>
      <c r="R40" s="50"/>
      <c r="S40" s="50"/>
      <c r="AW40" s="7">
        <v>0.6</v>
      </c>
      <c r="AX40" s="17">
        <f t="shared" si="1"/>
        <v>343.2</v>
      </c>
    </row>
    <row r="41" spans="2:50" ht="55.2" x14ac:dyDescent="0.3">
      <c r="B41" s="28" t="s">
        <v>62</v>
      </c>
      <c r="C41" s="102" t="s">
        <v>338</v>
      </c>
      <c r="D41" s="220" t="s">
        <v>58</v>
      </c>
      <c r="E41" s="221">
        <f>84</f>
        <v>84</v>
      </c>
      <c r="F41" s="95"/>
      <c r="G41" s="29">
        <f t="shared" si="3"/>
        <v>0</v>
      </c>
      <c r="H41" s="50"/>
      <c r="I41" s="50"/>
      <c r="J41" s="50"/>
      <c r="K41" s="50"/>
      <c r="L41" s="50"/>
      <c r="M41" s="50"/>
      <c r="N41" s="50"/>
      <c r="O41" s="50"/>
      <c r="P41" s="50"/>
      <c r="Q41" s="50"/>
      <c r="R41" s="50"/>
      <c r="S41" s="50"/>
      <c r="AW41" s="7">
        <v>0.6</v>
      </c>
      <c r="AX41" s="17">
        <f t="shared" si="1"/>
        <v>50.4</v>
      </c>
    </row>
    <row r="42" spans="2:50" x14ac:dyDescent="0.3">
      <c r="B42" s="33"/>
      <c r="C42" s="103"/>
      <c r="D42" s="222"/>
      <c r="E42" s="223"/>
      <c r="F42" s="100"/>
      <c r="G42" s="34"/>
      <c r="H42" s="50"/>
      <c r="I42" s="50"/>
      <c r="J42" s="50"/>
      <c r="K42" s="50"/>
      <c r="L42" s="50"/>
      <c r="M42" s="50"/>
      <c r="N42" s="50"/>
      <c r="O42" s="50"/>
      <c r="P42" s="50"/>
      <c r="Q42" s="50"/>
      <c r="R42" s="50"/>
      <c r="S42" s="50"/>
      <c r="AW42" s="7">
        <v>0.6</v>
      </c>
      <c r="AX42" s="17">
        <f t="shared" si="1"/>
        <v>0</v>
      </c>
    </row>
    <row r="43" spans="2:50" x14ac:dyDescent="0.3">
      <c r="B43" s="28"/>
      <c r="C43" s="102" t="s">
        <v>65</v>
      </c>
      <c r="D43" s="220"/>
      <c r="E43" s="221"/>
      <c r="F43" s="95"/>
      <c r="G43" s="29"/>
      <c r="H43" s="50"/>
      <c r="I43" s="50"/>
      <c r="J43" s="50"/>
      <c r="K43" s="50"/>
      <c r="L43" s="50"/>
      <c r="M43" s="50"/>
      <c r="N43" s="50"/>
      <c r="O43" s="50"/>
      <c r="P43" s="50"/>
      <c r="Q43" s="50"/>
      <c r="R43" s="50"/>
      <c r="S43" s="50"/>
      <c r="AW43" s="7">
        <v>0.6</v>
      </c>
      <c r="AX43" s="17">
        <f t="shared" si="1"/>
        <v>0</v>
      </c>
    </row>
    <row r="44" spans="2:50" ht="27.6" x14ac:dyDescent="0.3">
      <c r="B44" s="28" t="s">
        <v>66</v>
      </c>
      <c r="C44" s="218" t="s">
        <v>67</v>
      </c>
      <c r="D44" s="220" t="s">
        <v>48</v>
      </c>
      <c r="E44" s="221">
        <v>61</v>
      </c>
      <c r="F44" s="95"/>
      <c r="G44" s="29">
        <f>F44*E44</f>
        <v>0</v>
      </c>
      <c r="H44" s="50"/>
      <c r="I44" s="50"/>
      <c r="J44" s="50"/>
      <c r="K44" s="50"/>
      <c r="L44" s="50"/>
      <c r="M44" s="50"/>
      <c r="N44" s="50"/>
      <c r="O44" s="50"/>
      <c r="P44" s="50"/>
      <c r="Q44" s="50"/>
      <c r="R44" s="50"/>
      <c r="S44" s="50"/>
      <c r="AW44" s="7">
        <v>0.6</v>
      </c>
      <c r="AX44" s="17">
        <f t="shared" si="1"/>
        <v>36.6</v>
      </c>
    </row>
    <row r="45" spans="2:50" x14ac:dyDescent="0.3">
      <c r="B45" s="28" t="s">
        <v>68</v>
      </c>
      <c r="C45" s="97" t="s">
        <v>69</v>
      </c>
      <c r="D45" s="220" t="s">
        <v>58</v>
      </c>
      <c r="E45" s="221">
        <v>35</v>
      </c>
      <c r="F45" s="95"/>
      <c r="G45" s="29">
        <f t="shared" ref="G45:G46" si="4">F45*E45</f>
        <v>0</v>
      </c>
      <c r="H45" s="50"/>
      <c r="I45" s="50"/>
      <c r="J45" s="50"/>
      <c r="K45" s="50"/>
      <c r="L45" s="50"/>
      <c r="M45" s="50"/>
      <c r="N45" s="50"/>
      <c r="O45" s="50"/>
      <c r="P45" s="50"/>
      <c r="Q45" s="50"/>
      <c r="R45" s="50"/>
      <c r="S45" s="50"/>
      <c r="AW45" s="7">
        <v>0.6</v>
      </c>
      <c r="AX45" s="17">
        <f t="shared" si="1"/>
        <v>21</v>
      </c>
    </row>
    <row r="46" spans="2:50" x14ac:dyDescent="0.3">
      <c r="B46" s="28" t="s">
        <v>70</v>
      </c>
      <c r="C46" s="28" t="s">
        <v>71</v>
      </c>
      <c r="D46" s="193" t="s">
        <v>58</v>
      </c>
      <c r="E46" s="194">
        <v>35</v>
      </c>
      <c r="F46" s="29"/>
      <c r="G46" s="29">
        <f t="shared" si="4"/>
        <v>0</v>
      </c>
      <c r="H46" s="50"/>
      <c r="I46" s="50"/>
      <c r="J46" s="50"/>
      <c r="K46" s="50"/>
      <c r="L46" s="50"/>
      <c r="M46" s="50"/>
      <c r="N46" s="50"/>
      <c r="O46" s="50"/>
      <c r="P46" s="50"/>
      <c r="Q46" s="50"/>
      <c r="R46" s="50"/>
      <c r="S46" s="50"/>
      <c r="AW46" s="7">
        <v>0.6</v>
      </c>
      <c r="AX46" s="17">
        <f t="shared" si="1"/>
        <v>21</v>
      </c>
    </row>
    <row r="47" spans="2:50" x14ac:dyDescent="0.3">
      <c r="B47" s="28"/>
      <c r="C47" s="28"/>
      <c r="D47" s="193"/>
      <c r="E47" s="194"/>
      <c r="F47" s="29"/>
      <c r="G47" s="29"/>
      <c r="H47" s="50"/>
      <c r="I47" s="50"/>
      <c r="J47" s="50"/>
      <c r="K47" s="50"/>
      <c r="L47" s="50"/>
      <c r="M47" s="50"/>
      <c r="N47" s="50"/>
      <c r="O47" s="50"/>
      <c r="P47" s="50"/>
      <c r="Q47" s="50"/>
      <c r="R47" s="50"/>
      <c r="S47" s="50"/>
      <c r="AW47" s="7">
        <v>0.6</v>
      </c>
      <c r="AX47" s="17">
        <f t="shared" si="1"/>
        <v>0</v>
      </c>
    </row>
    <row r="48" spans="2:50" x14ac:dyDescent="0.3">
      <c r="B48" s="33"/>
      <c r="C48" s="25" t="s">
        <v>72</v>
      </c>
      <c r="D48" s="216"/>
      <c r="E48" s="217"/>
      <c r="F48" s="34"/>
      <c r="G48" s="35">
        <f>SUM(G28:G47)</f>
        <v>0</v>
      </c>
      <c r="H48" s="113"/>
      <c r="I48" s="113"/>
      <c r="J48" s="113"/>
      <c r="K48" s="113"/>
      <c r="L48" s="113"/>
      <c r="M48" s="113"/>
      <c r="N48" s="113"/>
      <c r="O48" s="113"/>
      <c r="P48" s="113"/>
      <c r="Q48" s="113"/>
      <c r="R48" s="113"/>
      <c r="S48" s="113"/>
      <c r="AW48" s="7">
        <v>0.6</v>
      </c>
      <c r="AX48" s="17">
        <f t="shared" si="1"/>
        <v>0</v>
      </c>
    </row>
    <row r="49" spans="2:50" x14ac:dyDescent="0.3">
      <c r="B49" s="33"/>
      <c r="C49" s="33"/>
      <c r="D49" s="216"/>
      <c r="E49" s="217"/>
      <c r="F49" s="34"/>
      <c r="G49" s="34"/>
      <c r="H49" s="50"/>
      <c r="I49" s="50"/>
      <c r="J49" s="50"/>
      <c r="K49" s="50"/>
      <c r="L49" s="50"/>
      <c r="M49" s="50"/>
      <c r="N49" s="50"/>
      <c r="O49" s="50"/>
      <c r="P49" s="50"/>
      <c r="Q49" s="50"/>
      <c r="R49" s="50"/>
      <c r="S49" s="50"/>
      <c r="AW49" s="7">
        <v>0.6</v>
      </c>
      <c r="AX49" s="17">
        <f t="shared" si="1"/>
        <v>0</v>
      </c>
    </row>
    <row r="50" spans="2:50" x14ac:dyDescent="0.3">
      <c r="B50" s="36">
        <v>3</v>
      </c>
      <c r="C50" s="31" t="s">
        <v>73</v>
      </c>
      <c r="D50" s="195"/>
      <c r="E50" s="196"/>
      <c r="F50" s="32"/>
      <c r="G50" s="32"/>
      <c r="H50" s="112"/>
      <c r="I50" s="112"/>
      <c r="J50" s="112"/>
      <c r="K50" s="112"/>
      <c r="L50" s="112"/>
      <c r="M50" s="112"/>
      <c r="N50" s="112"/>
      <c r="O50" s="112"/>
      <c r="P50" s="112"/>
      <c r="Q50" s="112"/>
      <c r="R50" s="112"/>
      <c r="S50" s="112"/>
      <c r="AW50" s="7">
        <v>0.6</v>
      </c>
      <c r="AX50" s="17">
        <f t="shared" si="1"/>
        <v>0</v>
      </c>
    </row>
    <row r="51" spans="2:50" ht="27.6" x14ac:dyDescent="0.3">
      <c r="B51" s="26" t="s">
        <v>14</v>
      </c>
      <c r="C51" s="26" t="s">
        <v>15</v>
      </c>
      <c r="D51" s="126" t="s">
        <v>4</v>
      </c>
      <c r="E51" s="127" t="s">
        <v>5</v>
      </c>
      <c r="F51" s="27" t="s">
        <v>16</v>
      </c>
      <c r="G51" s="27" t="s">
        <v>7</v>
      </c>
      <c r="H51" s="113"/>
      <c r="I51" s="113"/>
      <c r="J51" s="113"/>
      <c r="K51" s="113"/>
      <c r="L51" s="113"/>
      <c r="M51" s="113"/>
      <c r="N51" s="113"/>
      <c r="O51" s="113"/>
      <c r="P51" s="113"/>
      <c r="Q51" s="113"/>
      <c r="R51" s="113"/>
      <c r="S51" s="113"/>
      <c r="AW51" s="7">
        <v>0.6</v>
      </c>
      <c r="AX51" s="17" t="e">
        <f t="shared" si="1"/>
        <v>#VALUE!</v>
      </c>
    </row>
    <row r="52" spans="2:50" ht="41.4" x14ac:dyDescent="0.3">
      <c r="B52" s="28" t="s">
        <v>18</v>
      </c>
      <c r="C52" s="28" t="s">
        <v>74</v>
      </c>
      <c r="D52" s="193" t="s">
        <v>75</v>
      </c>
      <c r="E52" s="194">
        <v>357</v>
      </c>
      <c r="F52" s="29"/>
      <c r="G52" s="29">
        <f>F52*E52</f>
        <v>0</v>
      </c>
      <c r="H52" s="50"/>
      <c r="I52" s="50"/>
      <c r="J52" s="50"/>
      <c r="K52" s="50"/>
      <c r="L52" s="50"/>
      <c r="M52" s="50"/>
      <c r="N52" s="50"/>
      <c r="O52" s="50"/>
      <c r="P52" s="50"/>
      <c r="Q52" s="50"/>
      <c r="R52" s="50"/>
      <c r="S52" s="50"/>
      <c r="AW52" s="7">
        <v>0.6</v>
      </c>
      <c r="AX52" s="17">
        <f t="shared" si="1"/>
        <v>214.2</v>
      </c>
    </row>
    <row r="53" spans="2:50" x14ac:dyDescent="0.3">
      <c r="B53" s="28"/>
      <c r="C53" s="26"/>
      <c r="D53" s="193"/>
      <c r="E53" s="194"/>
      <c r="F53" s="29"/>
      <c r="G53" s="29"/>
      <c r="H53" s="50"/>
      <c r="I53" s="50"/>
      <c r="J53" s="50"/>
      <c r="K53" s="50"/>
      <c r="L53" s="50"/>
      <c r="M53" s="50"/>
      <c r="N53" s="50"/>
      <c r="O53" s="50"/>
      <c r="P53" s="50"/>
      <c r="Q53" s="50"/>
      <c r="R53" s="50"/>
      <c r="S53" s="50"/>
      <c r="AW53" s="7">
        <v>0.6</v>
      </c>
      <c r="AX53" s="17">
        <f t="shared" si="1"/>
        <v>0</v>
      </c>
    </row>
    <row r="54" spans="2:50" x14ac:dyDescent="0.3">
      <c r="B54" s="28"/>
      <c r="C54" s="26" t="s">
        <v>76</v>
      </c>
      <c r="D54" s="193"/>
      <c r="E54" s="194"/>
      <c r="F54" s="29"/>
      <c r="G54" s="29"/>
      <c r="H54" s="50"/>
      <c r="I54" s="50"/>
      <c r="J54" s="50"/>
      <c r="K54" s="50"/>
      <c r="L54" s="50"/>
      <c r="M54" s="50"/>
      <c r="N54" s="50"/>
      <c r="O54" s="50"/>
      <c r="P54" s="50"/>
      <c r="Q54" s="50"/>
      <c r="R54" s="50"/>
      <c r="S54" s="50"/>
      <c r="AW54" s="7">
        <v>0.6</v>
      </c>
      <c r="AX54" s="17">
        <f t="shared" si="1"/>
        <v>0</v>
      </c>
    </row>
    <row r="55" spans="2:50" ht="41.4" x14ac:dyDescent="0.3">
      <c r="B55" s="28" t="s">
        <v>21</v>
      </c>
      <c r="C55" s="28" t="s">
        <v>77</v>
      </c>
      <c r="D55" s="193" t="s">
        <v>60</v>
      </c>
      <c r="E55" s="194">
        <v>1260</v>
      </c>
      <c r="F55" s="29"/>
      <c r="G55" s="29">
        <f>F55*E55</f>
        <v>0</v>
      </c>
      <c r="H55" s="50"/>
      <c r="I55" s="50"/>
      <c r="J55" s="50"/>
      <c r="K55" s="50"/>
      <c r="L55" s="50"/>
      <c r="M55" s="50"/>
      <c r="N55" s="50"/>
      <c r="O55" s="50"/>
      <c r="P55" s="50"/>
      <c r="Q55" s="50"/>
      <c r="R55" s="50"/>
      <c r="S55" s="50"/>
      <c r="AW55" s="7">
        <v>0.6</v>
      </c>
      <c r="AX55" s="17">
        <f t="shared" si="1"/>
        <v>756</v>
      </c>
    </row>
    <row r="56" spans="2:50" ht="41.4" x14ac:dyDescent="0.3">
      <c r="B56" s="28" t="s">
        <v>23</v>
      </c>
      <c r="C56" s="28" t="s">
        <v>78</v>
      </c>
      <c r="D56" s="193" t="s">
        <v>60</v>
      </c>
      <c r="E56" s="194">
        <v>145</v>
      </c>
      <c r="F56" s="29"/>
      <c r="G56" s="29">
        <f>F56*E56</f>
        <v>0</v>
      </c>
      <c r="H56" s="50"/>
      <c r="I56" s="50"/>
      <c r="J56" s="50"/>
      <c r="K56" s="50"/>
      <c r="L56" s="50"/>
      <c r="M56" s="50"/>
      <c r="N56" s="50"/>
      <c r="O56" s="50"/>
      <c r="P56" s="50"/>
      <c r="Q56" s="50"/>
      <c r="R56" s="50"/>
      <c r="S56" s="50"/>
      <c r="AW56" s="7">
        <v>0.6</v>
      </c>
      <c r="AX56" s="17">
        <f t="shared" si="1"/>
        <v>87</v>
      </c>
    </row>
    <row r="57" spans="2:50" ht="15" x14ac:dyDescent="0.3">
      <c r="B57" s="37"/>
      <c r="C57" s="21" t="s">
        <v>79</v>
      </c>
      <c r="D57" s="224"/>
      <c r="E57" s="225"/>
      <c r="F57" s="38"/>
      <c r="G57" s="39"/>
      <c r="H57" s="123"/>
      <c r="I57" s="123"/>
      <c r="J57" s="123"/>
      <c r="K57" s="123"/>
      <c r="L57" s="123"/>
      <c r="M57" s="123"/>
      <c r="N57" s="123"/>
      <c r="O57" s="123"/>
      <c r="P57" s="123"/>
      <c r="Q57" s="123"/>
      <c r="R57" s="123"/>
      <c r="S57" s="123"/>
      <c r="AX57" s="17"/>
    </row>
    <row r="58" spans="2:50" ht="30" x14ac:dyDescent="0.3">
      <c r="B58" s="37"/>
      <c r="C58" s="21" t="s">
        <v>80</v>
      </c>
      <c r="D58" s="224"/>
      <c r="E58" s="225"/>
      <c r="F58" s="38"/>
      <c r="G58" s="39"/>
      <c r="H58" s="123"/>
      <c r="I58" s="123"/>
      <c r="J58" s="123"/>
      <c r="K58" s="123"/>
      <c r="L58" s="123"/>
      <c r="M58" s="123"/>
      <c r="N58" s="123"/>
      <c r="O58" s="123"/>
      <c r="P58" s="123"/>
      <c r="Q58" s="123"/>
      <c r="R58" s="123"/>
      <c r="S58" s="123"/>
      <c r="AX58" s="17"/>
    </row>
    <row r="59" spans="2:50" ht="15" x14ac:dyDescent="0.3">
      <c r="B59" s="40"/>
      <c r="C59" s="22"/>
      <c r="D59" s="226"/>
      <c r="E59" s="227"/>
      <c r="F59" s="42"/>
      <c r="G59" s="43"/>
      <c r="H59" s="124"/>
      <c r="I59" s="124"/>
      <c r="J59" s="124"/>
      <c r="K59" s="124"/>
      <c r="L59" s="124"/>
      <c r="M59" s="124"/>
      <c r="N59" s="124"/>
      <c r="O59" s="124"/>
      <c r="P59" s="124"/>
      <c r="Q59" s="124"/>
      <c r="R59" s="124"/>
      <c r="S59" s="124"/>
      <c r="AX59" s="17"/>
    </row>
    <row r="60" spans="2:50" ht="15" x14ac:dyDescent="0.3">
      <c r="B60" s="40" t="s">
        <v>25</v>
      </c>
      <c r="C60" s="22" t="s">
        <v>339</v>
      </c>
      <c r="D60" s="228" t="s">
        <v>64</v>
      </c>
      <c r="E60" s="227">
        <v>28</v>
      </c>
      <c r="F60" s="42"/>
      <c r="G60" s="43">
        <f>(E60*F60)</f>
        <v>0</v>
      </c>
      <c r="H60" s="124"/>
      <c r="I60" s="124"/>
      <c r="J60" s="124"/>
      <c r="K60" s="124"/>
      <c r="L60" s="124"/>
      <c r="M60" s="124"/>
      <c r="N60" s="124"/>
      <c r="O60" s="124"/>
      <c r="P60" s="124"/>
      <c r="Q60" s="124"/>
      <c r="R60" s="124"/>
      <c r="S60" s="124"/>
      <c r="AX60" s="17"/>
    </row>
    <row r="61" spans="2:50" ht="15" x14ac:dyDescent="0.3">
      <c r="B61" s="40"/>
      <c r="C61" s="22"/>
      <c r="D61" s="226"/>
      <c r="E61" s="227"/>
      <c r="F61" s="42"/>
      <c r="G61" s="43"/>
      <c r="H61" s="124"/>
      <c r="I61" s="124"/>
      <c r="J61" s="124"/>
      <c r="K61" s="124"/>
      <c r="L61" s="124"/>
      <c r="M61" s="124"/>
      <c r="N61" s="124"/>
      <c r="O61" s="124"/>
      <c r="P61" s="124"/>
      <c r="Q61" s="124"/>
      <c r="R61" s="124"/>
      <c r="S61" s="124"/>
      <c r="AX61" s="17"/>
    </row>
    <row r="62" spans="2:50" ht="15" x14ac:dyDescent="0.3">
      <c r="B62" s="40"/>
      <c r="C62" s="23" t="s">
        <v>340</v>
      </c>
      <c r="D62" s="226"/>
      <c r="E62" s="227"/>
      <c r="F62" s="42"/>
      <c r="G62" s="43"/>
      <c r="H62" s="124"/>
      <c r="I62" s="124"/>
      <c r="J62" s="124"/>
      <c r="K62" s="124"/>
      <c r="L62" s="124"/>
      <c r="M62" s="124"/>
      <c r="N62" s="124"/>
      <c r="O62" s="124"/>
      <c r="P62" s="124"/>
      <c r="Q62" s="124"/>
      <c r="R62" s="124"/>
      <c r="S62" s="124"/>
      <c r="AX62" s="17"/>
    </row>
    <row r="63" spans="2:50" ht="15" x14ac:dyDescent="0.3">
      <c r="B63" s="40"/>
      <c r="C63" s="22"/>
      <c r="D63" s="226"/>
      <c r="E63" s="227"/>
      <c r="F63" s="42"/>
      <c r="G63" s="43"/>
      <c r="H63" s="124"/>
      <c r="I63" s="124"/>
      <c r="J63" s="124"/>
      <c r="K63" s="124"/>
      <c r="L63" s="124"/>
      <c r="M63" s="124"/>
      <c r="N63" s="124"/>
      <c r="O63" s="124"/>
      <c r="P63" s="124"/>
      <c r="Q63" s="124"/>
      <c r="R63" s="124"/>
      <c r="S63" s="124"/>
      <c r="AX63" s="17"/>
    </row>
    <row r="64" spans="2:50" ht="45" x14ac:dyDescent="0.3">
      <c r="B64" s="40"/>
      <c r="C64" s="23" t="s">
        <v>82</v>
      </c>
      <c r="D64" s="226"/>
      <c r="E64" s="227"/>
      <c r="F64" s="42"/>
      <c r="G64" s="43"/>
      <c r="H64" s="124"/>
      <c r="I64" s="124"/>
      <c r="J64" s="124"/>
      <c r="K64" s="124"/>
      <c r="L64" s="124"/>
      <c r="M64" s="124"/>
      <c r="N64" s="124"/>
      <c r="O64" s="124"/>
      <c r="P64" s="124"/>
      <c r="Q64" s="124"/>
      <c r="R64" s="124"/>
      <c r="S64" s="124"/>
      <c r="AW64" s="7">
        <v>0.6</v>
      </c>
      <c r="AX64" s="17">
        <f t="shared" si="1"/>
        <v>0</v>
      </c>
    </row>
    <row r="65" spans="2:50" ht="15" x14ac:dyDescent="0.3">
      <c r="B65" s="40"/>
      <c r="C65" s="23"/>
      <c r="D65" s="226"/>
      <c r="E65" s="227"/>
      <c r="F65" s="42"/>
      <c r="G65" s="43"/>
      <c r="H65" s="124"/>
      <c r="I65" s="124"/>
      <c r="J65" s="124"/>
      <c r="K65" s="124"/>
      <c r="L65" s="124"/>
      <c r="M65" s="124"/>
      <c r="N65" s="124"/>
      <c r="O65" s="124"/>
      <c r="P65" s="124"/>
      <c r="Q65" s="124"/>
      <c r="R65" s="124"/>
      <c r="S65" s="124"/>
      <c r="AW65" s="7">
        <v>0.6</v>
      </c>
      <c r="AX65" s="17">
        <f t="shared" si="1"/>
        <v>0</v>
      </c>
    </row>
    <row r="66" spans="2:50" ht="15" x14ac:dyDescent="0.3">
      <c r="B66" s="40" t="s">
        <v>27</v>
      </c>
      <c r="C66" s="22" t="s">
        <v>83</v>
      </c>
      <c r="D66" s="228" t="s">
        <v>84</v>
      </c>
      <c r="E66" s="229">
        <v>3247</v>
      </c>
      <c r="F66" s="42"/>
      <c r="G66" s="43">
        <f>(E66*F66)</f>
        <v>0</v>
      </c>
      <c r="H66" s="124"/>
      <c r="I66" s="124"/>
      <c r="J66" s="124"/>
      <c r="K66" s="124"/>
      <c r="L66" s="124"/>
      <c r="M66" s="124"/>
      <c r="N66" s="124"/>
      <c r="O66" s="124"/>
      <c r="P66" s="124"/>
      <c r="Q66" s="124"/>
      <c r="R66" s="124"/>
      <c r="S66" s="124"/>
      <c r="AX66" s="17"/>
    </row>
    <row r="67" spans="2:50" ht="15" x14ac:dyDescent="0.3">
      <c r="B67" s="40"/>
      <c r="C67" s="22"/>
      <c r="E67" s="229"/>
      <c r="F67" s="42"/>
      <c r="G67" s="43"/>
      <c r="H67" s="124"/>
      <c r="I67" s="124"/>
      <c r="J67" s="124"/>
      <c r="K67" s="124"/>
      <c r="L67" s="124"/>
      <c r="M67" s="124"/>
      <c r="N67" s="124"/>
      <c r="O67" s="124"/>
      <c r="P67" s="124"/>
      <c r="Q67" s="124"/>
      <c r="R67" s="124"/>
      <c r="S67" s="124"/>
      <c r="AX67" s="17"/>
    </row>
    <row r="68" spans="2:50" ht="15" x14ac:dyDescent="0.3">
      <c r="B68" s="40" t="s">
        <v>30</v>
      </c>
      <c r="C68" s="22" t="s">
        <v>85</v>
      </c>
      <c r="D68" s="228" t="s">
        <v>84</v>
      </c>
      <c r="E68" s="229">
        <v>928</v>
      </c>
      <c r="F68" s="42"/>
      <c r="G68" s="43">
        <f>(E68*F68)</f>
        <v>0</v>
      </c>
      <c r="H68" s="124"/>
      <c r="I68" s="124"/>
      <c r="J68" s="124"/>
      <c r="K68" s="124"/>
      <c r="L68" s="124"/>
      <c r="M68" s="124"/>
      <c r="N68" s="124"/>
      <c r="O68" s="124"/>
      <c r="P68" s="124"/>
      <c r="Q68" s="124"/>
      <c r="R68" s="124"/>
      <c r="S68" s="124"/>
      <c r="AX68" s="17"/>
    </row>
    <row r="69" spans="2:50" ht="15" x14ac:dyDescent="0.3">
      <c r="B69" s="40"/>
      <c r="C69" s="22"/>
      <c r="E69" s="229"/>
      <c r="F69" s="42"/>
      <c r="G69" s="45"/>
      <c r="H69" s="125"/>
      <c r="I69" s="125"/>
      <c r="J69" s="125"/>
      <c r="K69" s="125"/>
      <c r="L69" s="125"/>
      <c r="M69" s="125"/>
      <c r="N69" s="125"/>
      <c r="O69" s="125"/>
      <c r="P69" s="125"/>
      <c r="Q69" s="125"/>
      <c r="R69" s="125"/>
      <c r="S69" s="125"/>
      <c r="AX69" s="17"/>
    </row>
    <row r="70" spans="2:50" ht="15" x14ac:dyDescent="0.3">
      <c r="B70" s="40"/>
      <c r="C70" s="23" t="s">
        <v>86</v>
      </c>
      <c r="E70" s="229"/>
      <c r="F70" s="42"/>
      <c r="G70" s="45"/>
      <c r="H70" s="125"/>
      <c r="I70" s="125"/>
      <c r="J70" s="125"/>
      <c r="K70" s="125"/>
      <c r="L70" s="125"/>
      <c r="M70" s="125"/>
      <c r="N70" s="125"/>
      <c r="O70" s="125"/>
      <c r="P70" s="125"/>
      <c r="Q70" s="125"/>
      <c r="R70" s="125"/>
      <c r="S70" s="125"/>
      <c r="AW70" s="7">
        <v>0.6</v>
      </c>
      <c r="AX70" s="17" t="e">
        <f>AW70*#REF!</f>
        <v>#REF!</v>
      </c>
    </row>
    <row r="71" spans="2:50" ht="15" x14ac:dyDescent="0.3">
      <c r="B71" s="40"/>
      <c r="C71" s="22"/>
      <c r="E71" s="229"/>
      <c r="F71" s="42"/>
      <c r="G71" s="45"/>
      <c r="H71" s="125"/>
      <c r="I71" s="125"/>
      <c r="J71" s="125"/>
      <c r="K71" s="125"/>
      <c r="L71" s="125"/>
      <c r="M71" s="125"/>
      <c r="N71" s="125"/>
      <c r="O71" s="125"/>
      <c r="P71" s="125"/>
      <c r="Q71" s="125"/>
      <c r="R71" s="125"/>
      <c r="S71" s="125"/>
      <c r="AW71" s="7">
        <v>0.6</v>
      </c>
      <c r="AX71" s="17" t="e">
        <f>AW71*#REF!</f>
        <v>#REF!</v>
      </c>
    </row>
    <row r="72" spans="2:50" ht="45" x14ac:dyDescent="0.3">
      <c r="B72" s="40" t="s">
        <v>33</v>
      </c>
      <c r="C72" s="230" t="s">
        <v>341</v>
      </c>
      <c r="D72" s="228" t="s">
        <v>60</v>
      </c>
      <c r="E72" s="229">
        <v>235</v>
      </c>
      <c r="F72" s="42"/>
      <c r="G72" s="45">
        <f>(E72*F72)</f>
        <v>0</v>
      </c>
      <c r="H72" s="125"/>
      <c r="I72" s="125"/>
      <c r="J72" s="125"/>
      <c r="K72" s="125"/>
      <c r="L72" s="125"/>
      <c r="M72" s="125"/>
      <c r="N72" s="125"/>
      <c r="O72" s="125"/>
      <c r="P72" s="125"/>
      <c r="Q72" s="125"/>
      <c r="R72" s="125"/>
      <c r="S72" s="125"/>
      <c r="AW72" s="7">
        <v>0.6</v>
      </c>
      <c r="AX72" s="17" t="e">
        <f>AW72*#REF!</f>
        <v>#REF!</v>
      </c>
    </row>
    <row r="73" spans="2:50" s="4" customFormat="1" ht="27.6" x14ac:dyDescent="0.3">
      <c r="B73" s="28" t="s">
        <v>36</v>
      </c>
      <c r="C73" s="28" t="s">
        <v>342</v>
      </c>
      <c r="D73" s="48" t="s">
        <v>9</v>
      </c>
      <c r="E73" s="135">
        <v>15</v>
      </c>
      <c r="F73" s="27"/>
      <c r="G73" s="29">
        <f t="shared" ref="G73" si="5">E73*F73</f>
        <v>0</v>
      </c>
      <c r="H73" s="50"/>
      <c r="I73" s="50"/>
      <c r="J73" s="50"/>
      <c r="K73" s="50"/>
      <c r="L73" s="50"/>
      <c r="M73" s="50"/>
      <c r="N73" s="50"/>
      <c r="O73" s="50"/>
      <c r="P73" s="50"/>
      <c r="Q73" s="50"/>
      <c r="R73" s="50"/>
      <c r="S73" s="50"/>
    </row>
    <row r="74" spans="2:50" ht="15" x14ac:dyDescent="0.3">
      <c r="B74" s="40"/>
      <c r="C74" s="22"/>
      <c r="D74" s="231"/>
      <c r="E74" s="227"/>
      <c r="F74" s="42"/>
      <c r="G74" s="45"/>
      <c r="H74" s="125"/>
      <c r="I74" s="125"/>
      <c r="J74" s="125"/>
      <c r="K74" s="125"/>
      <c r="L74" s="125"/>
      <c r="M74" s="125"/>
      <c r="N74" s="125"/>
      <c r="O74" s="125"/>
      <c r="P74" s="125"/>
      <c r="Q74" s="125"/>
      <c r="R74" s="125"/>
      <c r="S74" s="125"/>
      <c r="AW74" s="7">
        <v>0.6</v>
      </c>
      <c r="AX74" s="17">
        <f t="shared" si="1"/>
        <v>0</v>
      </c>
    </row>
    <row r="75" spans="2:50" s="4" customFormat="1" x14ac:dyDescent="0.3">
      <c r="B75" s="25"/>
      <c r="C75" s="25" t="s">
        <v>90</v>
      </c>
      <c r="D75" s="232"/>
      <c r="E75" s="233"/>
      <c r="F75" s="35"/>
      <c r="G75" s="35">
        <f>SUM(G52:G74)</f>
        <v>0</v>
      </c>
      <c r="H75" s="113"/>
      <c r="I75" s="113"/>
      <c r="J75" s="113"/>
      <c r="K75" s="113"/>
      <c r="L75" s="113"/>
      <c r="M75" s="113"/>
      <c r="N75" s="113"/>
      <c r="O75" s="113"/>
      <c r="P75" s="113"/>
      <c r="Q75" s="113"/>
      <c r="R75" s="113"/>
      <c r="S75" s="113"/>
      <c r="AW75" s="7">
        <v>0.6</v>
      </c>
      <c r="AX75" s="17">
        <f t="shared" si="1"/>
        <v>0</v>
      </c>
    </row>
    <row r="76" spans="2:50" x14ac:dyDescent="0.3">
      <c r="B76" s="33"/>
      <c r="C76" s="33"/>
      <c r="D76" s="216"/>
      <c r="E76" s="217"/>
      <c r="F76" s="34"/>
      <c r="G76" s="34"/>
      <c r="H76" s="50"/>
      <c r="I76" s="50"/>
      <c r="J76" s="50"/>
      <c r="K76" s="50"/>
      <c r="L76" s="50"/>
      <c r="M76" s="50"/>
      <c r="N76" s="50"/>
      <c r="O76" s="50"/>
      <c r="P76" s="50"/>
      <c r="Q76" s="50"/>
      <c r="R76" s="50"/>
      <c r="S76" s="50"/>
      <c r="AW76" s="7">
        <v>0.6</v>
      </c>
      <c r="AX76" s="17">
        <f t="shared" si="1"/>
        <v>0</v>
      </c>
    </row>
    <row r="77" spans="2:50" ht="15" x14ac:dyDescent="0.3">
      <c r="B77" s="36">
        <v>4</v>
      </c>
      <c r="C77" s="47" t="s">
        <v>91</v>
      </c>
      <c r="D77" s="234"/>
      <c r="E77" s="196"/>
      <c r="F77" s="32"/>
      <c r="G77" s="32"/>
      <c r="H77" s="112"/>
      <c r="I77" s="112"/>
      <c r="J77" s="112"/>
      <c r="K77" s="112"/>
      <c r="L77" s="112"/>
      <c r="M77" s="112"/>
      <c r="N77" s="112"/>
      <c r="O77" s="112"/>
      <c r="P77" s="112"/>
      <c r="Q77" s="112"/>
      <c r="R77" s="112"/>
      <c r="S77" s="112"/>
      <c r="AW77" s="7">
        <v>0.6</v>
      </c>
      <c r="AX77" s="17">
        <f t="shared" si="1"/>
        <v>0</v>
      </c>
    </row>
    <row r="78" spans="2:50" x14ac:dyDescent="0.3">
      <c r="B78" s="33"/>
      <c r="C78" s="33" t="s">
        <v>92</v>
      </c>
      <c r="D78" s="216"/>
      <c r="E78" s="217"/>
      <c r="F78" s="34"/>
      <c r="G78" s="34"/>
      <c r="H78" s="50"/>
      <c r="I78" s="50"/>
      <c r="J78" s="50"/>
      <c r="K78" s="50"/>
      <c r="L78" s="50"/>
      <c r="M78" s="50"/>
      <c r="N78" s="50"/>
      <c r="O78" s="50"/>
      <c r="P78" s="50"/>
      <c r="Q78" s="50"/>
      <c r="R78" s="50"/>
      <c r="S78" s="50"/>
      <c r="AW78" s="7">
        <v>0.6</v>
      </c>
      <c r="AX78" s="17">
        <f t="shared" si="1"/>
        <v>0</v>
      </c>
    </row>
    <row r="79" spans="2:50" s="9" customFormat="1" ht="358.8" x14ac:dyDescent="0.3">
      <c r="B79" s="48" t="s">
        <v>18</v>
      </c>
      <c r="C79" s="235" t="s">
        <v>343</v>
      </c>
      <c r="D79" s="236" t="s">
        <v>9</v>
      </c>
      <c r="E79" s="237">
        <v>169</v>
      </c>
      <c r="F79" s="49"/>
      <c r="G79" s="29">
        <f>E79*F79</f>
        <v>0</v>
      </c>
      <c r="H79" s="50"/>
      <c r="I79" s="50"/>
      <c r="J79" s="50"/>
      <c r="K79" s="50"/>
      <c r="L79" s="50"/>
      <c r="M79" s="50"/>
      <c r="N79" s="50"/>
      <c r="O79" s="50"/>
      <c r="P79" s="50"/>
      <c r="Q79" s="50"/>
      <c r="R79" s="50"/>
      <c r="S79" s="50"/>
      <c r="W79" s="238" t="s">
        <v>344</v>
      </c>
      <c r="AW79" s="7">
        <v>0.6</v>
      </c>
      <c r="AX79" s="17">
        <f t="shared" si="1"/>
        <v>101.39999999999999</v>
      </c>
    </row>
    <row r="80" spans="2:50" s="9" customFormat="1" ht="41.4" x14ac:dyDescent="0.3">
      <c r="B80" s="48" t="s">
        <v>21</v>
      </c>
      <c r="C80" s="239" t="s">
        <v>94</v>
      </c>
      <c r="D80" s="236" t="s">
        <v>58</v>
      </c>
      <c r="E80" s="237">
        <v>1168</v>
      </c>
      <c r="F80" s="49"/>
      <c r="G80" s="49">
        <f t="shared" ref="G80:G81" si="6">E80*F80</f>
        <v>0</v>
      </c>
      <c r="H80" s="117"/>
      <c r="I80" s="117"/>
      <c r="J80" s="117"/>
      <c r="K80" s="117"/>
      <c r="L80" s="117"/>
      <c r="M80" s="117"/>
      <c r="N80" s="117"/>
      <c r="O80" s="117"/>
      <c r="P80" s="117"/>
      <c r="Q80" s="117"/>
      <c r="R80" s="117"/>
      <c r="S80" s="117"/>
      <c r="W80" s="3" t="s">
        <v>161</v>
      </c>
      <c r="AW80" s="7">
        <v>0.6</v>
      </c>
      <c r="AX80" s="17">
        <f t="shared" si="1"/>
        <v>700.8</v>
      </c>
    </row>
    <row r="81" spans="2:50" s="9" customFormat="1" ht="41.4" x14ac:dyDescent="0.3">
      <c r="B81" s="48" t="s">
        <v>23</v>
      </c>
      <c r="C81" s="239" t="s">
        <v>95</v>
      </c>
      <c r="D81" s="236" t="s">
        <v>75</v>
      </c>
      <c r="E81" s="237">
        <v>298</v>
      </c>
      <c r="F81" s="49"/>
      <c r="G81" s="49">
        <f t="shared" si="6"/>
        <v>0</v>
      </c>
      <c r="H81" s="117"/>
      <c r="I81" s="117"/>
      <c r="J81" s="117"/>
      <c r="K81" s="117"/>
      <c r="L81" s="117"/>
      <c r="M81" s="117"/>
      <c r="N81" s="117"/>
      <c r="O81" s="117"/>
      <c r="P81" s="117"/>
      <c r="Q81" s="117"/>
      <c r="R81" s="117"/>
      <c r="S81" s="117"/>
      <c r="W81" s="3" t="s">
        <v>345</v>
      </c>
      <c r="AW81" s="7">
        <v>0.6</v>
      </c>
      <c r="AX81" s="17">
        <f t="shared" si="1"/>
        <v>178.79999999999998</v>
      </c>
    </row>
    <row r="82" spans="2:50" s="9" customFormat="1" x14ac:dyDescent="0.3">
      <c r="B82" s="98" t="s">
        <v>25</v>
      </c>
      <c r="C82" s="239" t="s">
        <v>346</v>
      </c>
      <c r="D82" s="9" t="s">
        <v>97</v>
      </c>
      <c r="E82" s="236">
        <v>135</v>
      </c>
      <c r="F82" s="49"/>
      <c r="G82" s="49">
        <f>E82*F82</f>
        <v>0</v>
      </c>
      <c r="H82" s="117"/>
      <c r="I82" s="117"/>
      <c r="J82" s="117"/>
      <c r="K82" s="117"/>
      <c r="L82" s="117"/>
      <c r="M82" s="117"/>
      <c r="N82" s="117"/>
      <c r="O82" s="117"/>
      <c r="P82" s="117"/>
      <c r="Q82" s="117"/>
      <c r="R82" s="117"/>
      <c r="S82" s="117"/>
      <c r="W82" s="7"/>
      <c r="AW82" s="7"/>
      <c r="AX82" s="17"/>
    </row>
    <row r="83" spans="2:50" s="9" customFormat="1" ht="55.2" x14ac:dyDescent="0.3">
      <c r="B83" s="98" t="s">
        <v>27</v>
      </c>
      <c r="C83" s="235" t="s">
        <v>347</v>
      </c>
      <c r="D83" s="236" t="s">
        <v>60</v>
      </c>
      <c r="E83" s="237">
        <v>662</v>
      </c>
      <c r="F83" s="49"/>
      <c r="G83" s="49">
        <f t="shared" ref="G83:G85" si="7">E83*F83</f>
        <v>0</v>
      </c>
      <c r="H83" s="117"/>
      <c r="I83" s="117"/>
      <c r="J83" s="117"/>
      <c r="K83" s="117"/>
      <c r="L83" s="117"/>
      <c r="M83" s="117"/>
      <c r="N83" s="117"/>
      <c r="O83" s="117"/>
      <c r="P83" s="117"/>
      <c r="Q83" s="117"/>
      <c r="R83" s="117"/>
      <c r="S83" s="117"/>
      <c r="W83" s="7"/>
      <c r="AW83" s="7"/>
      <c r="AX83" s="17"/>
    </row>
    <row r="84" spans="2:50" ht="41.4" x14ac:dyDescent="0.3">
      <c r="B84" s="28" t="s">
        <v>30</v>
      </c>
      <c r="C84" s="28" t="s">
        <v>99</v>
      </c>
      <c r="D84" s="193" t="s">
        <v>58</v>
      </c>
      <c r="E84" s="194">
        <v>49</v>
      </c>
      <c r="F84" s="29"/>
      <c r="G84" s="49">
        <f t="shared" si="7"/>
        <v>0</v>
      </c>
      <c r="H84" s="117"/>
      <c r="I84" s="117"/>
      <c r="J84" s="117"/>
      <c r="K84" s="117"/>
      <c r="L84" s="117"/>
      <c r="M84" s="117"/>
      <c r="N84" s="117"/>
      <c r="O84" s="117"/>
      <c r="P84" s="117"/>
      <c r="Q84" s="117"/>
      <c r="R84" s="117"/>
      <c r="S84" s="117"/>
      <c r="AW84" s="7">
        <v>0.6</v>
      </c>
      <c r="AX84" s="17">
        <f t="shared" ref="AX84:AX147" si="8">AW84*E84</f>
        <v>29.4</v>
      </c>
    </row>
    <row r="85" spans="2:50" s="9" customFormat="1" ht="41.4" x14ac:dyDescent="0.3">
      <c r="B85" s="48" t="s">
        <v>33</v>
      </c>
      <c r="C85" s="218" t="s">
        <v>98</v>
      </c>
      <c r="D85" s="236" t="s">
        <v>58</v>
      </c>
      <c r="E85" s="237">
        <v>106</v>
      </c>
      <c r="F85" s="49"/>
      <c r="G85" s="49">
        <f t="shared" si="7"/>
        <v>0</v>
      </c>
      <c r="H85" s="117"/>
      <c r="I85" s="117"/>
      <c r="J85" s="117"/>
      <c r="K85" s="117"/>
      <c r="L85" s="117"/>
      <c r="M85" s="117"/>
      <c r="N85" s="117"/>
      <c r="O85" s="117"/>
      <c r="P85" s="117"/>
      <c r="Q85" s="117"/>
      <c r="R85" s="117"/>
      <c r="S85" s="117"/>
      <c r="AW85" s="7">
        <v>0.6</v>
      </c>
      <c r="AX85" s="17">
        <f t="shared" si="8"/>
        <v>63.599999999999994</v>
      </c>
    </row>
    <row r="86" spans="2:50" s="9" customFormat="1" x14ac:dyDescent="0.3">
      <c r="B86" s="48"/>
      <c r="C86" s="97"/>
      <c r="D86" s="236"/>
      <c r="E86" s="237"/>
      <c r="F86" s="49"/>
      <c r="G86" s="49"/>
      <c r="H86" s="117"/>
      <c r="I86" s="117"/>
      <c r="J86" s="117"/>
      <c r="K86" s="117"/>
      <c r="L86" s="117"/>
      <c r="M86" s="117"/>
      <c r="N86" s="117"/>
      <c r="O86" s="117"/>
      <c r="P86" s="117"/>
      <c r="Q86" s="117"/>
      <c r="R86" s="117"/>
      <c r="S86" s="117"/>
      <c r="AW86" s="7">
        <v>0.6</v>
      </c>
      <c r="AX86" s="17">
        <f t="shared" si="8"/>
        <v>0</v>
      </c>
    </row>
    <row r="87" spans="2:50" s="9" customFormat="1" x14ac:dyDescent="0.3">
      <c r="B87" s="48"/>
      <c r="C87" s="102" t="s">
        <v>101</v>
      </c>
      <c r="D87" s="236"/>
      <c r="E87" s="237"/>
      <c r="F87" s="49"/>
      <c r="G87" s="49"/>
      <c r="H87" s="117"/>
      <c r="I87" s="117"/>
      <c r="J87" s="117"/>
      <c r="K87" s="117"/>
      <c r="L87" s="117"/>
      <c r="M87" s="117"/>
      <c r="N87" s="117"/>
      <c r="O87" s="117"/>
      <c r="P87" s="117"/>
      <c r="Q87" s="117"/>
      <c r="R87" s="117"/>
      <c r="S87" s="117"/>
      <c r="AW87" s="7">
        <v>0.6</v>
      </c>
      <c r="AX87" s="17">
        <f t="shared" si="8"/>
        <v>0</v>
      </c>
    </row>
    <row r="88" spans="2:50" s="9" customFormat="1" ht="55.2" x14ac:dyDescent="0.3">
      <c r="B88" s="48" t="s">
        <v>36</v>
      </c>
      <c r="C88" s="240" t="s">
        <v>348</v>
      </c>
      <c r="D88" s="236" t="s">
        <v>75</v>
      </c>
      <c r="E88" s="237">
        <v>177.3</v>
      </c>
      <c r="F88" s="49"/>
      <c r="G88" s="49">
        <f t="shared" ref="G88:G90" si="9">E88*F88</f>
        <v>0</v>
      </c>
      <c r="H88" s="117"/>
      <c r="I88" s="117"/>
      <c r="J88" s="117"/>
      <c r="K88" s="117"/>
      <c r="L88" s="117"/>
      <c r="M88" s="117"/>
      <c r="N88" s="117"/>
      <c r="O88" s="117"/>
      <c r="P88" s="117"/>
      <c r="Q88" s="117"/>
      <c r="R88" s="117"/>
      <c r="S88" s="117"/>
      <c r="AW88" s="7">
        <v>0.6</v>
      </c>
      <c r="AX88" s="17">
        <f t="shared" si="8"/>
        <v>106.38000000000001</v>
      </c>
    </row>
    <row r="89" spans="2:50" s="9" customFormat="1" ht="69.599999999999994" x14ac:dyDescent="0.3">
      <c r="B89" s="48" t="s">
        <v>39</v>
      </c>
      <c r="C89" s="241" t="s">
        <v>349</v>
      </c>
      <c r="D89" s="236" t="s">
        <v>9</v>
      </c>
      <c r="E89" s="237">
        <v>4</v>
      </c>
      <c r="F89" s="49"/>
      <c r="G89" s="49">
        <f t="shared" si="9"/>
        <v>0</v>
      </c>
      <c r="H89" s="117"/>
      <c r="I89" s="117"/>
      <c r="J89" s="117"/>
      <c r="K89" s="117"/>
      <c r="L89" s="117"/>
      <c r="M89" s="117"/>
      <c r="N89" s="117"/>
      <c r="O89" s="117"/>
      <c r="P89" s="117"/>
      <c r="Q89" s="117"/>
      <c r="R89" s="117"/>
      <c r="S89" s="117"/>
      <c r="AW89" s="7">
        <v>0.6</v>
      </c>
      <c r="AX89" s="17">
        <f t="shared" si="8"/>
        <v>2.4</v>
      </c>
    </row>
    <row r="90" spans="2:50" s="4" customFormat="1" ht="27.6" x14ac:dyDescent="0.3">
      <c r="B90" s="28" t="s">
        <v>25</v>
      </c>
      <c r="C90" s="28" t="s">
        <v>89</v>
      </c>
      <c r="D90" s="236" t="s">
        <v>9</v>
      </c>
      <c r="E90" s="221">
        <v>25</v>
      </c>
      <c r="F90" s="27"/>
      <c r="G90" s="29">
        <f t="shared" si="9"/>
        <v>0</v>
      </c>
      <c r="H90" s="50"/>
      <c r="I90" s="50"/>
      <c r="J90" s="50"/>
      <c r="K90" s="50"/>
      <c r="L90" s="50"/>
      <c r="M90" s="50"/>
      <c r="N90" s="50"/>
      <c r="O90" s="50"/>
      <c r="P90" s="50"/>
      <c r="Q90" s="50"/>
      <c r="R90" s="50"/>
      <c r="S90" s="50"/>
    </row>
    <row r="91" spans="2:50" x14ac:dyDescent="0.3">
      <c r="B91" s="33"/>
      <c r="C91" s="33"/>
      <c r="D91" s="216"/>
      <c r="E91" s="217"/>
      <c r="F91" s="34"/>
      <c r="G91" s="34"/>
      <c r="H91" s="50"/>
      <c r="I91" s="50"/>
      <c r="J91" s="50"/>
      <c r="K91" s="50"/>
      <c r="L91" s="50"/>
      <c r="M91" s="50"/>
      <c r="N91" s="50"/>
      <c r="O91" s="50"/>
      <c r="P91" s="50"/>
      <c r="Q91" s="50"/>
      <c r="R91" s="50"/>
      <c r="S91" s="50"/>
      <c r="AW91" s="7">
        <v>0.6</v>
      </c>
      <c r="AX91" s="17">
        <f t="shared" si="8"/>
        <v>0</v>
      </c>
    </row>
    <row r="92" spans="2:50" s="4" customFormat="1" x14ac:dyDescent="0.3">
      <c r="B92" s="25"/>
      <c r="C92" s="25" t="s">
        <v>104</v>
      </c>
      <c r="D92" s="232"/>
      <c r="E92" s="233"/>
      <c r="F92" s="35"/>
      <c r="G92" s="35">
        <f>SUM(G79:G91)</f>
        <v>0</v>
      </c>
      <c r="H92" s="113"/>
      <c r="I92" s="113"/>
      <c r="J92" s="113"/>
      <c r="K92" s="113"/>
      <c r="L92" s="113"/>
      <c r="M92" s="113"/>
      <c r="N92" s="113"/>
      <c r="O92" s="113"/>
      <c r="P92" s="113"/>
      <c r="Q92" s="113"/>
      <c r="R92" s="113"/>
      <c r="S92" s="113"/>
      <c r="AW92" s="7">
        <v>0.6</v>
      </c>
      <c r="AX92" s="17">
        <f t="shared" si="8"/>
        <v>0</v>
      </c>
    </row>
    <row r="93" spans="2:50" x14ac:dyDescent="0.3">
      <c r="B93" s="33"/>
      <c r="C93" s="33"/>
      <c r="D93" s="216"/>
      <c r="E93" s="243"/>
      <c r="F93" s="50"/>
      <c r="G93" s="50"/>
      <c r="H93" s="50"/>
      <c r="I93" s="50"/>
      <c r="J93" s="50"/>
      <c r="K93" s="50"/>
      <c r="L93" s="50"/>
      <c r="M93" s="50"/>
      <c r="N93" s="50"/>
      <c r="O93" s="50"/>
      <c r="P93" s="50"/>
      <c r="Q93" s="50"/>
      <c r="R93" s="50"/>
      <c r="S93" s="50"/>
      <c r="AW93" s="7">
        <v>0.6</v>
      </c>
      <c r="AX93" s="17">
        <f t="shared" si="8"/>
        <v>0</v>
      </c>
    </row>
    <row r="94" spans="2:50" x14ac:dyDescent="0.3">
      <c r="B94" s="36">
        <v>5</v>
      </c>
      <c r="C94" s="31" t="s">
        <v>105</v>
      </c>
      <c r="D94" s="195"/>
      <c r="E94" s="196"/>
      <c r="F94" s="32"/>
      <c r="G94" s="32"/>
      <c r="H94" s="112"/>
      <c r="I94" s="112"/>
      <c r="J94" s="112"/>
      <c r="K94" s="112"/>
      <c r="L94" s="112"/>
      <c r="M94" s="112"/>
      <c r="N94" s="112"/>
      <c r="O94" s="112"/>
      <c r="P94" s="112"/>
      <c r="Q94" s="112"/>
      <c r="R94" s="112"/>
      <c r="S94" s="112"/>
      <c r="AW94" s="7">
        <v>0.6</v>
      </c>
      <c r="AX94" s="17">
        <f t="shared" si="8"/>
        <v>0</v>
      </c>
    </row>
    <row r="95" spans="2:50" ht="27.6" x14ac:dyDescent="0.3">
      <c r="B95" s="26" t="s">
        <v>14</v>
      </c>
      <c r="C95" s="26" t="s">
        <v>15</v>
      </c>
      <c r="D95" s="126" t="s">
        <v>4</v>
      </c>
      <c r="E95" s="127" t="s">
        <v>5</v>
      </c>
      <c r="F95" s="27" t="s">
        <v>16</v>
      </c>
      <c r="G95" s="27" t="s">
        <v>7</v>
      </c>
      <c r="H95" s="113"/>
      <c r="I95" s="113"/>
      <c r="J95" s="113"/>
      <c r="K95" s="113"/>
      <c r="L95" s="113"/>
      <c r="M95" s="113"/>
      <c r="N95" s="113"/>
      <c r="O95" s="113"/>
      <c r="P95" s="113"/>
      <c r="Q95" s="113"/>
      <c r="R95" s="113"/>
      <c r="S95" s="113"/>
      <c r="AW95" s="7">
        <v>0.6</v>
      </c>
      <c r="AX95" s="17" t="e">
        <f t="shared" si="8"/>
        <v>#VALUE!</v>
      </c>
    </row>
    <row r="96" spans="2:50" x14ac:dyDescent="0.3">
      <c r="B96" s="28"/>
      <c r="C96" s="26" t="s">
        <v>106</v>
      </c>
      <c r="D96" s="236"/>
      <c r="E96" s="194"/>
      <c r="F96" s="29"/>
      <c r="G96" s="29"/>
      <c r="H96" s="50"/>
      <c r="I96" s="50"/>
      <c r="J96" s="50"/>
      <c r="K96" s="50"/>
      <c r="L96" s="50"/>
      <c r="M96" s="50"/>
      <c r="N96" s="50"/>
      <c r="O96" s="50"/>
      <c r="P96" s="50"/>
      <c r="Q96" s="50"/>
      <c r="R96" s="50"/>
      <c r="S96" s="50"/>
      <c r="AW96" s="7">
        <v>0.6</v>
      </c>
      <c r="AX96" s="17">
        <f t="shared" si="8"/>
        <v>0</v>
      </c>
    </row>
    <row r="97" spans="2:50" ht="55.2" x14ac:dyDescent="0.3">
      <c r="B97" s="28" t="s">
        <v>18</v>
      </c>
      <c r="C97" s="28" t="s">
        <v>350</v>
      </c>
      <c r="D97" s="236" t="s">
        <v>58</v>
      </c>
      <c r="E97" s="194">
        <v>153</v>
      </c>
      <c r="F97" s="29"/>
      <c r="G97" s="29">
        <f>E97*F97</f>
        <v>0</v>
      </c>
      <c r="H97" s="50"/>
      <c r="I97" s="50"/>
      <c r="J97" s="50"/>
      <c r="K97" s="50"/>
      <c r="L97" s="50"/>
      <c r="M97" s="50"/>
      <c r="N97" s="50"/>
      <c r="O97" s="50"/>
      <c r="P97" s="50"/>
      <c r="Q97" s="50"/>
      <c r="R97" s="50"/>
      <c r="S97" s="50"/>
      <c r="AW97" s="7">
        <v>0.6</v>
      </c>
      <c r="AX97" s="17">
        <f t="shared" si="8"/>
        <v>91.8</v>
      </c>
    </row>
    <row r="98" spans="2:50" ht="27.6" x14ac:dyDescent="0.25">
      <c r="B98" s="28" t="s">
        <v>21</v>
      </c>
      <c r="C98" s="244" t="s">
        <v>351</v>
      </c>
      <c r="D98" s="236" t="s">
        <v>58</v>
      </c>
      <c r="E98" s="194">
        <v>180</v>
      </c>
      <c r="F98" s="29"/>
      <c r="G98" s="29">
        <f t="shared" ref="G98:G115" si="10">E98*F98</f>
        <v>0</v>
      </c>
      <c r="H98" s="50"/>
      <c r="I98" s="50"/>
      <c r="J98" s="50"/>
      <c r="K98" s="50"/>
      <c r="L98" s="50"/>
      <c r="M98" s="50"/>
      <c r="N98" s="50"/>
      <c r="O98" s="50"/>
      <c r="P98" s="50"/>
      <c r="Q98" s="50"/>
      <c r="R98" s="50"/>
      <c r="S98" s="50"/>
      <c r="AW98" s="7">
        <v>0.6</v>
      </c>
      <c r="AX98" s="17">
        <f t="shared" si="8"/>
        <v>108</v>
      </c>
    </row>
    <row r="99" spans="2:50" ht="41.4" x14ac:dyDescent="0.3">
      <c r="B99" s="28" t="s">
        <v>23</v>
      </c>
      <c r="C99" s="28" t="s">
        <v>352</v>
      </c>
      <c r="D99" s="236" t="s">
        <v>58</v>
      </c>
      <c r="E99" s="194">
        <v>139</v>
      </c>
      <c r="F99" s="29"/>
      <c r="G99" s="29">
        <f t="shared" si="10"/>
        <v>0</v>
      </c>
      <c r="H99" s="50"/>
      <c r="I99" s="50"/>
      <c r="J99" s="50"/>
      <c r="K99" s="50"/>
      <c r="L99" s="50"/>
      <c r="M99" s="50"/>
      <c r="N99" s="50"/>
      <c r="O99" s="50"/>
      <c r="P99" s="50"/>
      <c r="Q99" s="50"/>
      <c r="R99" s="50"/>
      <c r="S99" s="50"/>
      <c r="AW99" s="7">
        <v>0.6</v>
      </c>
      <c r="AX99" s="17">
        <f t="shared" si="8"/>
        <v>83.399999999999991</v>
      </c>
    </row>
    <row r="100" spans="2:50" x14ac:dyDescent="0.3">
      <c r="B100" s="28"/>
      <c r="C100" s="28"/>
      <c r="D100" s="236"/>
      <c r="E100" s="194"/>
      <c r="F100" s="29"/>
      <c r="G100" s="29">
        <f t="shared" si="10"/>
        <v>0</v>
      </c>
      <c r="H100" s="50"/>
      <c r="I100" s="50"/>
      <c r="J100" s="50"/>
      <c r="K100" s="50"/>
      <c r="L100" s="50"/>
      <c r="M100" s="50"/>
      <c r="N100" s="50"/>
      <c r="O100" s="50"/>
      <c r="P100" s="50"/>
      <c r="Q100" s="50"/>
      <c r="R100" s="50"/>
      <c r="S100" s="50"/>
      <c r="AW100" s="7">
        <v>0.6</v>
      </c>
      <c r="AX100" s="17">
        <f t="shared" si="8"/>
        <v>0</v>
      </c>
    </row>
    <row r="101" spans="2:50" x14ac:dyDescent="0.3">
      <c r="B101" s="28"/>
      <c r="C101" s="26" t="s">
        <v>110</v>
      </c>
      <c r="D101" s="236"/>
      <c r="E101" s="194"/>
      <c r="F101" s="29"/>
      <c r="G101" s="29">
        <f t="shared" si="10"/>
        <v>0</v>
      </c>
      <c r="H101" s="50"/>
      <c r="I101" s="50"/>
      <c r="J101" s="50"/>
      <c r="K101" s="50"/>
      <c r="L101" s="50"/>
      <c r="M101" s="50"/>
      <c r="N101" s="50"/>
      <c r="O101" s="50"/>
      <c r="P101" s="50"/>
      <c r="Q101" s="50"/>
      <c r="R101" s="50"/>
      <c r="S101" s="50"/>
      <c r="AW101" s="7">
        <v>0.6</v>
      </c>
      <c r="AX101" s="17">
        <f t="shared" si="8"/>
        <v>0</v>
      </c>
    </row>
    <row r="102" spans="2:50" x14ac:dyDescent="0.3">
      <c r="B102" s="28" t="s">
        <v>25</v>
      </c>
      <c r="C102" s="28" t="s">
        <v>111</v>
      </c>
      <c r="D102" s="236" t="s">
        <v>58</v>
      </c>
      <c r="E102" s="194">
        <v>1308</v>
      </c>
      <c r="F102" s="29"/>
      <c r="G102" s="29">
        <f t="shared" si="10"/>
        <v>0</v>
      </c>
      <c r="H102" s="50"/>
      <c r="I102" s="50"/>
      <c r="J102" s="50"/>
      <c r="K102" s="50"/>
      <c r="L102" s="50"/>
      <c r="M102" s="50"/>
      <c r="N102" s="50"/>
      <c r="O102" s="50"/>
      <c r="P102" s="50"/>
      <c r="Q102" s="50"/>
      <c r="R102" s="50"/>
      <c r="S102" s="50"/>
      <c r="AW102" s="7">
        <v>0.6</v>
      </c>
      <c r="AX102" s="17">
        <f t="shared" si="8"/>
        <v>784.8</v>
      </c>
    </row>
    <row r="103" spans="2:50" x14ac:dyDescent="0.3">
      <c r="B103" s="28"/>
      <c r="C103" s="28"/>
      <c r="D103" s="236"/>
      <c r="E103" s="194"/>
      <c r="F103" s="29"/>
      <c r="G103" s="29">
        <f t="shared" si="10"/>
        <v>0</v>
      </c>
      <c r="H103" s="50"/>
      <c r="I103" s="50"/>
      <c r="J103" s="50"/>
      <c r="K103" s="50"/>
      <c r="L103" s="50"/>
      <c r="M103" s="50"/>
      <c r="N103" s="50"/>
      <c r="O103" s="50"/>
      <c r="P103" s="50"/>
      <c r="Q103" s="50"/>
      <c r="R103" s="50"/>
      <c r="S103" s="50"/>
      <c r="AW103" s="7">
        <v>0.6</v>
      </c>
      <c r="AX103" s="17">
        <f t="shared" si="8"/>
        <v>0</v>
      </c>
    </row>
    <row r="104" spans="2:50" x14ac:dyDescent="0.3">
      <c r="B104" s="28"/>
      <c r="C104" s="26" t="s">
        <v>112</v>
      </c>
      <c r="D104" s="236"/>
      <c r="E104" s="194"/>
      <c r="F104" s="29"/>
      <c r="G104" s="29">
        <f t="shared" si="10"/>
        <v>0</v>
      </c>
      <c r="H104" s="50"/>
      <c r="I104" s="50"/>
      <c r="J104" s="50"/>
      <c r="K104" s="50"/>
      <c r="L104" s="50"/>
      <c r="M104" s="50"/>
      <c r="N104" s="50"/>
      <c r="O104" s="50"/>
      <c r="P104" s="50"/>
      <c r="Q104" s="50"/>
      <c r="R104" s="50"/>
      <c r="S104" s="50"/>
      <c r="AW104" s="7">
        <v>0.6</v>
      </c>
      <c r="AX104" s="17">
        <f t="shared" si="8"/>
        <v>0</v>
      </c>
    </row>
    <row r="105" spans="2:50" ht="27.6" x14ac:dyDescent="0.3">
      <c r="B105" s="28" t="s">
        <v>27</v>
      </c>
      <c r="C105" s="97" t="s">
        <v>353</v>
      </c>
      <c r="D105" s="236" t="s">
        <v>58</v>
      </c>
      <c r="E105" s="194">
        <v>662</v>
      </c>
      <c r="F105" s="29"/>
      <c r="G105" s="29">
        <f t="shared" si="10"/>
        <v>0</v>
      </c>
      <c r="H105" s="50"/>
      <c r="I105" s="50"/>
      <c r="J105" s="50"/>
      <c r="K105" s="50"/>
      <c r="L105" s="50"/>
      <c r="M105" s="50"/>
      <c r="N105" s="50"/>
      <c r="O105" s="50"/>
      <c r="P105" s="50"/>
      <c r="Q105" s="50"/>
      <c r="R105" s="50"/>
      <c r="S105" s="50"/>
      <c r="AW105" s="7">
        <v>0.6</v>
      </c>
      <c r="AX105" s="17">
        <f t="shared" si="8"/>
        <v>397.2</v>
      </c>
    </row>
    <row r="106" spans="2:50" x14ac:dyDescent="0.3">
      <c r="B106" s="28"/>
      <c r="C106" s="28"/>
      <c r="D106" s="236"/>
      <c r="E106" s="194"/>
      <c r="F106" s="29"/>
      <c r="G106" s="29">
        <f t="shared" si="10"/>
        <v>0</v>
      </c>
      <c r="H106" s="50"/>
      <c r="I106" s="50"/>
      <c r="J106" s="50"/>
      <c r="K106" s="50"/>
      <c r="L106" s="50"/>
      <c r="M106" s="50"/>
      <c r="N106" s="50"/>
      <c r="O106" s="50"/>
      <c r="P106" s="50"/>
      <c r="Q106" s="50"/>
      <c r="R106" s="50"/>
      <c r="S106" s="50"/>
      <c r="AW106" s="7">
        <v>0.6</v>
      </c>
      <c r="AX106" s="17">
        <f t="shared" si="8"/>
        <v>0</v>
      </c>
    </row>
    <row r="107" spans="2:50" x14ac:dyDescent="0.3">
      <c r="B107" s="28"/>
      <c r="C107" s="26" t="s">
        <v>114</v>
      </c>
      <c r="D107" s="236"/>
      <c r="E107" s="194"/>
      <c r="F107" s="29"/>
      <c r="G107" s="29">
        <f t="shared" si="10"/>
        <v>0</v>
      </c>
      <c r="H107" s="50"/>
      <c r="I107" s="50"/>
      <c r="J107" s="50"/>
      <c r="K107" s="50"/>
      <c r="L107" s="50"/>
      <c r="M107" s="50"/>
      <c r="N107" s="50"/>
      <c r="O107" s="50"/>
      <c r="P107" s="50"/>
      <c r="Q107" s="50"/>
      <c r="R107" s="50"/>
      <c r="S107" s="50"/>
      <c r="AW107" s="7">
        <v>0.6</v>
      </c>
      <c r="AX107" s="17">
        <f t="shared" si="8"/>
        <v>0</v>
      </c>
    </row>
    <row r="108" spans="2:50" x14ac:dyDescent="0.3">
      <c r="B108" s="28"/>
      <c r="C108" s="26" t="s">
        <v>115</v>
      </c>
      <c r="D108" s="236"/>
      <c r="E108" s="194"/>
      <c r="F108" s="29"/>
      <c r="G108" s="29">
        <f t="shared" si="10"/>
        <v>0</v>
      </c>
      <c r="H108" s="50"/>
      <c r="I108" s="50"/>
      <c r="J108" s="50"/>
      <c r="K108" s="50"/>
      <c r="L108" s="50"/>
      <c r="M108" s="50"/>
      <c r="N108" s="50"/>
      <c r="O108" s="50"/>
      <c r="P108" s="50"/>
      <c r="Q108" s="50"/>
      <c r="R108" s="50"/>
      <c r="S108" s="50"/>
      <c r="AW108" s="7">
        <v>0.6</v>
      </c>
      <c r="AX108" s="17">
        <f t="shared" si="8"/>
        <v>0</v>
      </c>
    </row>
    <row r="109" spans="2:50" ht="27.6" x14ac:dyDescent="0.3">
      <c r="B109" s="28" t="s">
        <v>30</v>
      </c>
      <c r="C109" s="28" t="s">
        <v>116</v>
      </c>
      <c r="D109" s="236" t="s">
        <v>58</v>
      </c>
      <c r="E109" s="194">
        <v>728</v>
      </c>
      <c r="F109" s="29"/>
      <c r="G109" s="29">
        <f t="shared" si="10"/>
        <v>0</v>
      </c>
      <c r="H109" s="50"/>
      <c r="I109" s="50"/>
      <c r="J109" s="50"/>
      <c r="K109" s="50"/>
      <c r="L109" s="50"/>
      <c r="M109" s="50"/>
      <c r="N109" s="50"/>
      <c r="O109" s="50"/>
      <c r="P109" s="50"/>
      <c r="Q109" s="50"/>
      <c r="R109" s="50"/>
      <c r="S109" s="50"/>
      <c r="AW109" s="7">
        <v>0.6</v>
      </c>
      <c r="AX109" s="17">
        <f t="shared" si="8"/>
        <v>436.8</v>
      </c>
    </row>
    <row r="110" spans="2:50" ht="55.2" x14ac:dyDescent="0.3">
      <c r="B110" s="28" t="s">
        <v>33</v>
      </c>
      <c r="C110" s="26" t="s">
        <v>354</v>
      </c>
      <c r="D110" s="236" t="s">
        <v>58</v>
      </c>
      <c r="E110" s="194">
        <v>139</v>
      </c>
      <c r="F110" s="29"/>
      <c r="G110" s="29">
        <f t="shared" si="10"/>
        <v>0</v>
      </c>
      <c r="H110" s="50"/>
      <c r="I110" s="50"/>
      <c r="J110" s="50"/>
      <c r="K110" s="50"/>
      <c r="L110" s="50"/>
      <c r="M110" s="50"/>
      <c r="N110" s="50"/>
      <c r="O110" s="50"/>
      <c r="P110" s="50"/>
      <c r="Q110" s="50"/>
      <c r="R110" s="50"/>
      <c r="S110" s="50"/>
      <c r="AW110" s="7">
        <v>0.6</v>
      </c>
      <c r="AX110" s="17">
        <f t="shared" si="8"/>
        <v>83.399999999999991</v>
      </c>
    </row>
    <row r="111" spans="2:50" x14ac:dyDescent="0.3">
      <c r="B111" s="28"/>
      <c r="C111" s="28"/>
      <c r="D111" s="236"/>
      <c r="E111" s="194"/>
      <c r="F111" s="29"/>
      <c r="G111" s="29">
        <f t="shared" si="10"/>
        <v>0</v>
      </c>
      <c r="H111" s="50"/>
      <c r="I111" s="50"/>
      <c r="J111" s="50"/>
      <c r="K111" s="50"/>
      <c r="L111" s="50"/>
      <c r="M111" s="50"/>
      <c r="N111" s="50"/>
      <c r="O111" s="50"/>
      <c r="P111" s="50"/>
      <c r="Q111" s="50"/>
      <c r="R111" s="50"/>
      <c r="S111" s="50"/>
      <c r="AW111" s="7">
        <v>0.6</v>
      </c>
      <c r="AX111" s="17">
        <f t="shared" si="8"/>
        <v>0</v>
      </c>
    </row>
    <row r="112" spans="2:50" x14ac:dyDescent="0.3">
      <c r="B112" s="28"/>
      <c r="C112" s="26" t="s">
        <v>118</v>
      </c>
      <c r="D112" s="236"/>
      <c r="E112" s="194"/>
      <c r="F112" s="29"/>
      <c r="G112" s="29">
        <f t="shared" si="10"/>
        <v>0</v>
      </c>
      <c r="H112" s="50"/>
      <c r="I112" s="50"/>
      <c r="J112" s="50"/>
      <c r="K112" s="50"/>
      <c r="L112" s="50"/>
      <c r="M112" s="50"/>
      <c r="N112" s="50"/>
      <c r="O112" s="50"/>
      <c r="P112" s="50"/>
      <c r="Q112" s="50"/>
      <c r="R112" s="50"/>
      <c r="S112" s="50"/>
      <c r="AW112" s="7">
        <v>0.6</v>
      </c>
      <c r="AX112" s="17">
        <f t="shared" si="8"/>
        <v>0</v>
      </c>
    </row>
    <row r="113" spans="2:50" x14ac:dyDescent="0.3">
      <c r="B113" s="28" t="s">
        <v>36</v>
      </c>
      <c r="C113" s="28" t="s">
        <v>119</v>
      </c>
      <c r="D113" s="236" t="s">
        <v>58</v>
      </c>
      <c r="E113" s="194">
        <v>1308</v>
      </c>
      <c r="F113" s="29"/>
      <c r="G113" s="29">
        <f t="shared" si="10"/>
        <v>0</v>
      </c>
      <c r="H113" s="50"/>
      <c r="I113" s="50"/>
      <c r="J113" s="50"/>
      <c r="K113" s="50"/>
      <c r="L113" s="50"/>
      <c r="M113" s="50"/>
      <c r="N113" s="50"/>
      <c r="O113" s="50"/>
      <c r="P113" s="50"/>
      <c r="Q113" s="50"/>
      <c r="R113" s="50"/>
      <c r="S113" s="50"/>
      <c r="AW113" s="7">
        <v>0.6</v>
      </c>
      <c r="AX113" s="17">
        <f t="shared" si="8"/>
        <v>784.8</v>
      </c>
    </row>
    <row r="114" spans="2:50" x14ac:dyDescent="0.3">
      <c r="B114" s="28" t="s">
        <v>39</v>
      </c>
      <c r="C114" s="28" t="s">
        <v>120</v>
      </c>
      <c r="D114" s="236" t="s">
        <v>58</v>
      </c>
      <c r="E114" s="194">
        <v>570</v>
      </c>
      <c r="F114" s="29"/>
      <c r="G114" s="29">
        <f t="shared" si="10"/>
        <v>0</v>
      </c>
      <c r="H114" s="50"/>
      <c r="I114" s="50"/>
      <c r="J114" s="50"/>
      <c r="K114" s="50"/>
      <c r="L114" s="50"/>
      <c r="M114" s="50"/>
      <c r="N114" s="50"/>
      <c r="O114" s="50"/>
      <c r="P114" s="50"/>
      <c r="Q114" s="50"/>
      <c r="R114" s="50"/>
      <c r="S114" s="50"/>
      <c r="AW114" s="7">
        <v>0.6</v>
      </c>
      <c r="AX114" s="17">
        <f t="shared" si="8"/>
        <v>342</v>
      </c>
    </row>
    <row r="115" spans="2:50" x14ac:dyDescent="0.3">
      <c r="B115" s="28" t="s">
        <v>62</v>
      </c>
      <c r="C115" s="28" t="s">
        <v>355</v>
      </c>
      <c r="D115" s="236" t="s">
        <v>58</v>
      </c>
      <c r="E115" s="194">
        <v>95</v>
      </c>
      <c r="F115" s="29"/>
      <c r="G115" s="29">
        <f t="shared" si="10"/>
        <v>0</v>
      </c>
      <c r="H115" s="50"/>
      <c r="I115" s="50"/>
      <c r="J115" s="50"/>
      <c r="K115" s="50"/>
      <c r="L115" s="50"/>
      <c r="M115" s="50"/>
      <c r="N115" s="50"/>
      <c r="O115" s="50"/>
      <c r="P115" s="50"/>
      <c r="Q115" s="50"/>
      <c r="R115" s="50"/>
      <c r="S115" s="50"/>
      <c r="AW115" s="7">
        <v>0.6</v>
      </c>
      <c r="AX115" s="17">
        <f t="shared" si="8"/>
        <v>57</v>
      </c>
    </row>
    <row r="116" spans="2:50" x14ac:dyDescent="0.3">
      <c r="B116" s="33"/>
      <c r="C116" s="33"/>
      <c r="D116" s="245"/>
      <c r="E116" s="217"/>
      <c r="F116" s="34"/>
      <c r="G116" s="34"/>
      <c r="H116" s="50"/>
      <c r="I116" s="50"/>
      <c r="J116" s="50"/>
      <c r="K116" s="50"/>
      <c r="L116" s="50"/>
      <c r="M116" s="50"/>
      <c r="N116" s="50"/>
      <c r="O116" s="50"/>
      <c r="P116" s="50"/>
      <c r="Q116" s="50"/>
      <c r="R116" s="50"/>
      <c r="S116" s="50"/>
      <c r="AW116" s="7">
        <v>0.6</v>
      </c>
      <c r="AX116" s="17">
        <f t="shared" si="8"/>
        <v>0</v>
      </c>
    </row>
    <row r="117" spans="2:50" s="4" customFormat="1" x14ac:dyDescent="0.3">
      <c r="B117" s="25"/>
      <c r="C117" s="25" t="s">
        <v>122</v>
      </c>
      <c r="D117" s="246"/>
      <c r="E117" s="233"/>
      <c r="F117" s="35"/>
      <c r="G117" s="35">
        <f>SUM(G97:G116)</f>
        <v>0</v>
      </c>
      <c r="H117" s="113"/>
      <c r="I117" s="113"/>
      <c r="J117" s="113"/>
      <c r="K117" s="113"/>
      <c r="L117" s="113"/>
      <c r="M117" s="113"/>
      <c r="N117" s="113"/>
      <c r="O117" s="113"/>
      <c r="P117" s="113"/>
      <c r="Q117" s="113"/>
      <c r="R117" s="113"/>
      <c r="S117" s="113"/>
      <c r="AW117" s="7">
        <v>0.6</v>
      </c>
      <c r="AX117" s="17">
        <f t="shared" si="8"/>
        <v>0</v>
      </c>
    </row>
    <row r="118" spans="2:50" x14ac:dyDescent="0.3">
      <c r="B118" s="33"/>
      <c r="C118" s="33"/>
      <c r="D118" s="216"/>
      <c r="E118" s="217"/>
      <c r="F118" s="34"/>
      <c r="G118" s="34"/>
      <c r="H118" s="50"/>
      <c r="I118" s="50"/>
      <c r="J118" s="50"/>
      <c r="K118" s="50"/>
      <c r="L118" s="50"/>
      <c r="M118" s="50"/>
      <c r="N118" s="50"/>
      <c r="O118" s="50"/>
      <c r="P118" s="50"/>
      <c r="Q118" s="50"/>
      <c r="R118" s="50"/>
      <c r="S118" s="50"/>
      <c r="AW118" s="7">
        <v>0.6</v>
      </c>
      <c r="AX118" s="17">
        <f t="shared" si="8"/>
        <v>0</v>
      </c>
    </row>
    <row r="119" spans="2:50" x14ac:dyDescent="0.3">
      <c r="B119" s="36">
        <v>6</v>
      </c>
      <c r="C119" s="31" t="s">
        <v>123</v>
      </c>
      <c r="D119" s="195"/>
      <c r="E119" s="196"/>
      <c r="F119" s="32"/>
      <c r="G119" s="32"/>
      <c r="H119" s="112"/>
      <c r="I119" s="112"/>
      <c r="J119" s="112"/>
      <c r="K119" s="112"/>
      <c r="L119" s="112"/>
      <c r="M119" s="112"/>
      <c r="N119" s="112"/>
      <c r="O119" s="112"/>
      <c r="P119" s="112"/>
      <c r="Q119" s="112"/>
      <c r="R119" s="112"/>
      <c r="S119" s="112"/>
      <c r="AW119" s="7">
        <v>0.6</v>
      </c>
      <c r="AX119" s="17">
        <f t="shared" si="8"/>
        <v>0</v>
      </c>
    </row>
    <row r="120" spans="2:50" ht="27.6" x14ac:dyDescent="0.3">
      <c r="B120" s="26" t="s">
        <v>14</v>
      </c>
      <c r="C120" s="247" t="s">
        <v>15</v>
      </c>
      <c r="D120" s="248" t="s">
        <v>4</v>
      </c>
      <c r="E120" s="249" t="s">
        <v>5</v>
      </c>
      <c r="F120" s="170" t="s">
        <v>16</v>
      </c>
      <c r="G120" s="170" t="s">
        <v>7</v>
      </c>
      <c r="H120" s="113"/>
      <c r="I120" s="113"/>
      <c r="J120" s="113"/>
      <c r="K120" s="113"/>
      <c r="L120" s="113"/>
      <c r="M120" s="113"/>
      <c r="N120" s="113"/>
      <c r="O120" s="113"/>
      <c r="P120" s="113"/>
      <c r="Q120" s="113"/>
      <c r="R120" s="113"/>
      <c r="S120" s="113"/>
      <c r="AW120" s="7">
        <v>0.6</v>
      </c>
      <c r="AX120" s="17" t="e">
        <f t="shared" si="8"/>
        <v>#VALUE!</v>
      </c>
    </row>
    <row r="121" spans="2:50" ht="124.2" x14ac:dyDescent="0.3">
      <c r="B121" s="250" t="s">
        <v>18</v>
      </c>
      <c r="C121" s="148" t="s">
        <v>356</v>
      </c>
      <c r="D121" s="251" t="s">
        <v>126</v>
      </c>
      <c r="E121" s="252">
        <v>1</v>
      </c>
      <c r="F121" s="152"/>
      <c r="G121" s="152">
        <f>E121*F121</f>
        <v>0</v>
      </c>
      <c r="H121" s="50"/>
      <c r="I121" s="50"/>
      <c r="J121" s="50"/>
      <c r="K121" s="50"/>
      <c r="L121" s="50"/>
      <c r="M121" s="50"/>
      <c r="N121" s="50"/>
      <c r="O121" s="50"/>
      <c r="P121" s="50"/>
      <c r="Q121" s="50"/>
      <c r="R121" s="50"/>
      <c r="S121" s="50"/>
      <c r="AW121" s="7">
        <v>0.6</v>
      </c>
      <c r="AX121" s="17" t="e">
        <f>AW121*#REF!</f>
        <v>#REF!</v>
      </c>
    </row>
    <row r="122" spans="2:50" x14ac:dyDescent="0.3">
      <c r="B122" s="33"/>
      <c r="C122" s="33"/>
      <c r="D122" s="216"/>
      <c r="E122" s="217"/>
      <c r="F122" s="34"/>
      <c r="G122" s="34"/>
      <c r="H122" s="50"/>
      <c r="I122" s="50"/>
      <c r="J122" s="50"/>
      <c r="K122" s="50"/>
      <c r="L122" s="50"/>
      <c r="M122" s="50"/>
      <c r="N122" s="50"/>
      <c r="O122" s="50"/>
      <c r="P122" s="50"/>
      <c r="Q122" s="50"/>
      <c r="R122" s="50"/>
      <c r="S122" s="50"/>
      <c r="AW122" s="7">
        <v>0.6</v>
      </c>
      <c r="AX122" s="17">
        <f t="shared" si="8"/>
        <v>0</v>
      </c>
    </row>
    <row r="123" spans="2:50" s="4" customFormat="1" x14ac:dyDescent="0.3">
      <c r="B123" s="25"/>
      <c r="C123" s="25" t="s">
        <v>127</v>
      </c>
      <c r="D123" s="232"/>
      <c r="E123" s="233"/>
      <c r="F123" s="35"/>
      <c r="G123" s="35">
        <f>SUM(G121:G122)</f>
        <v>0</v>
      </c>
      <c r="H123" s="113"/>
      <c r="I123" s="113"/>
      <c r="J123" s="113"/>
      <c r="K123" s="113"/>
      <c r="L123" s="113"/>
      <c r="M123" s="113"/>
      <c r="N123" s="113"/>
      <c r="O123" s="113"/>
      <c r="P123" s="113"/>
      <c r="Q123" s="113"/>
      <c r="R123" s="113"/>
      <c r="S123" s="113"/>
      <c r="AW123" s="7">
        <v>0.6</v>
      </c>
      <c r="AX123" s="17">
        <f t="shared" si="8"/>
        <v>0</v>
      </c>
    </row>
    <row r="124" spans="2:50" x14ac:dyDescent="0.3">
      <c r="B124" s="33"/>
      <c r="C124" s="33"/>
      <c r="D124" s="216"/>
      <c r="E124" s="243"/>
      <c r="F124" s="50"/>
      <c r="G124" s="50"/>
      <c r="H124" s="50"/>
      <c r="I124" s="50"/>
      <c r="J124" s="50"/>
      <c r="K124" s="50"/>
      <c r="L124" s="50"/>
      <c r="M124" s="50"/>
      <c r="N124" s="50"/>
      <c r="O124" s="50"/>
      <c r="P124" s="50"/>
      <c r="Q124" s="50"/>
      <c r="R124" s="50"/>
      <c r="S124" s="50"/>
      <c r="AW124" s="7">
        <v>0.6</v>
      </c>
      <c r="AX124" s="17">
        <f t="shared" si="8"/>
        <v>0</v>
      </c>
    </row>
    <row r="125" spans="2:50" x14ac:dyDescent="0.3">
      <c r="B125" s="36">
        <v>7</v>
      </c>
      <c r="C125" s="31" t="s">
        <v>128</v>
      </c>
      <c r="D125" s="195"/>
      <c r="E125" s="196"/>
      <c r="F125" s="32"/>
      <c r="G125" s="32"/>
      <c r="H125" s="112"/>
      <c r="I125" s="112"/>
      <c r="J125" s="112"/>
      <c r="K125" s="112"/>
      <c r="L125" s="112"/>
      <c r="M125" s="112"/>
      <c r="N125" s="112"/>
      <c r="O125" s="112"/>
      <c r="P125" s="112"/>
      <c r="Q125" s="112"/>
      <c r="R125" s="112"/>
      <c r="S125" s="112"/>
      <c r="AW125" s="7">
        <v>0.6</v>
      </c>
      <c r="AX125" s="17">
        <f t="shared" si="8"/>
        <v>0</v>
      </c>
    </row>
    <row r="126" spans="2:50" ht="27.6" x14ac:dyDescent="0.3">
      <c r="B126" s="26" t="s">
        <v>14</v>
      </c>
      <c r="C126" s="26" t="s">
        <v>15</v>
      </c>
      <c r="D126" s="126" t="s">
        <v>4</v>
      </c>
      <c r="E126" s="127" t="s">
        <v>5</v>
      </c>
      <c r="F126" s="27" t="s">
        <v>16</v>
      </c>
      <c r="G126" s="27" t="s">
        <v>7</v>
      </c>
      <c r="H126" s="113"/>
      <c r="I126" s="113"/>
      <c r="J126" s="113"/>
      <c r="K126" s="113"/>
      <c r="L126" s="113"/>
      <c r="M126" s="113"/>
      <c r="N126" s="113"/>
      <c r="O126" s="113"/>
      <c r="P126" s="113"/>
      <c r="Q126" s="113"/>
      <c r="R126" s="113"/>
      <c r="S126" s="113"/>
      <c r="AW126" s="7">
        <v>0.6</v>
      </c>
      <c r="AX126" s="17" t="e">
        <f t="shared" si="8"/>
        <v>#VALUE!</v>
      </c>
    </row>
    <row r="127" spans="2:50" ht="207" x14ac:dyDescent="0.3">
      <c r="B127" s="28" t="s">
        <v>18</v>
      </c>
      <c r="C127" s="26" t="s">
        <v>357</v>
      </c>
      <c r="D127" s="193"/>
      <c r="E127" s="194"/>
      <c r="F127" s="29"/>
      <c r="G127" s="29"/>
      <c r="H127" s="50"/>
      <c r="I127" s="50"/>
      <c r="J127" s="50"/>
      <c r="K127" s="50"/>
      <c r="L127" s="50"/>
      <c r="M127" s="50"/>
      <c r="N127" s="50"/>
      <c r="O127" s="50"/>
      <c r="P127" s="50"/>
      <c r="Q127" s="50"/>
      <c r="R127" s="50"/>
      <c r="S127" s="50"/>
      <c r="AW127" s="7">
        <v>0.6</v>
      </c>
      <c r="AX127" s="17">
        <f t="shared" si="8"/>
        <v>0</v>
      </c>
    </row>
    <row r="128" spans="2:50" x14ac:dyDescent="0.3">
      <c r="B128" s="28" t="s">
        <v>21</v>
      </c>
      <c r="C128" s="28" t="s">
        <v>130</v>
      </c>
      <c r="D128" s="193" t="s">
        <v>131</v>
      </c>
      <c r="E128" s="194">
        <v>32</v>
      </c>
      <c r="F128" s="29"/>
      <c r="G128" s="29">
        <f>F128*E128</f>
        <v>0</v>
      </c>
      <c r="H128" s="50"/>
      <c r="I128" s="50"/>
      <c r="J128" s="50"/>
      <c r="K128" s="50"/>
      <c r="L128" s="50"/>
      <c r="M128" s="50"/>
      <c r="N128" s="50"/>
      <c r="O128" s="50"/>
      <c r="P128" s="50"/>
      <c r="Q128" s="50"/>
      <c r="R128" s="50"/>
      <c r="S128" s="50"/>
      <c r="AW128" s="7">
        <v>0.6</v>
      </c>
      <c r="AX128" s="17">
        <f t="shared" si="8"/>
        <v>19.2</v>
      </c>
    </row>
    <row r="129" spans="1:63" x14ac:dyDescent="0.3">
      <c r="B129" s="28"/>
      <c r="C129" s="26" t="s">
        <v>132</v>
      </c>
      <c r="D129" s="193"/>
      <c r="E129" s="194"/>
      <c r="F129" s="29"/>
      <c r="G129" s="29"/>
      <c r="H129" s="50"/>
      <c r="I129" s="50"/>
      <c r="J129" s="50"/>
      <c r="K129" s="50"/>
      <c r="L129" s="50"/>
      <c r="M129" s="50"/>
      <c r="N129" s="50"/>
      <c r="O129" s="50"/>
      <c r="P129" s="50"/>
      <c r="Q129" s="50"/>
      <c r="R129" s="50"/>
      <c r="S129" s="50"/>
      <c r="AW129" s="7">
        <v>0.6</v>
      </c>
      <c r="AX129" s="17">
        <f t="shared" si="8"/>
        <v>0</v>
      </c>
    </row>
    <row r="130" spans="1:63" x14ac:dyDescent="0.3">
      <c r="B130" s="28" t="s">
        <v>23</v>
      </c>
      <c r="C130" s="28" t="s">
        <v>133</v>
      </c>
      <c r="D130" s="193" t="s">
        <v>9</v>
      </c>
      <c r="E130" s="194">
        <v>3</v>
      </c>
      <c r="F130" s="29"/>
      <c r="G130" s="29">
        <f t="shared" ref="G130" si="11">F130*E130</f>
        <v>0</v>
      </c>
      <c r="H130" s="50"/>
      <c r="I130" s="50"/>
      <c r="J130" s="50"/>
      <c r="K130" s="50"/>
      <c r="L130" s="50"/>
      <c r="M130" s="50"/>
      <c r="N130" s="50"/>
      <c r="O130" s="50"/>
      <c r="P130" s="50"/>
      <c r="Q130" s="50"/>
      <c r="R130" s="50"/>
      <c r="S130" s="50"/>
      <c r="AW130" s="7">
        <v>0.6</v>
      </c>
      <c r="AX130" s="17">
        <f t="shared" si="8"/>
        <v>1.7999999999999998</v>
      </c>
    </row>
    <row r="131" spans="1:63" ht="82.8" x14ac:dyDescent="0.3">
      <c r="B131" s="28"/>
      <c r="C131" s="28" t="s">
        <v>358</v>
      </c>
      <c r="D131" s="193"/>
      <c r="E131" s="194"/>
      <c r="F131" s="29"/>
      <c r="G131" s="29"/>
      <c r="H131" s="50"/>
      <c r="I131" s="50"/>
      <c r="J131" s="50"/>
      <c r="K131" s="50"/>
      <c r="L131" s="50"/>
      <c r="M131" s="50"/>
      <c r="N131" s="50"/>
      <c r="O131" s="50"/>
      <c r="P131" s="50"/>
      <c r="Q131" s="50"/>
      <c r="R131" s="50"/>
      <c r="S131" s="50"/>
      <c r="AW131" s="7">
        <v>0.6</v>
      </c>
      <c r="AX131" s="17">
        <f t="shared" si="8"/>
        <v>0</v>
      </c>
    </row>
    <row r="132" spans="1:63" x14ac:dyDescent="0.3">
      <c r="B132" s="28" t="s">
        <v>25</v>
      </c>
      <c r="C132" s="28" t="s">
        <v>136</v>
      </c>
      <c r="D132" s="193" t="s">
        <v>9</v>
      </c>
      <c r="E132" s="194">
        <v>32</v>
      </c>
      <c r="F132" s="29"/>
      <c r="G132" s="29">
        <f>F132*E132</f>
        <v>0</v>
      </c>
      <c r="H132" s="50"/>
      <c r="I132" s="50"/>
      <c r="J132" s="50"/>
      <c r="K132" s="50"/>
      <c r="L132" s="50"/>
      <c r="M132" s="50"/>
      <c r="N132" s="50"/>
      <c r="O132" s="50"/>
      <c r="P132" s="50"/>
      <c r="Q132" s="50"/>
      <c r="R132" s="50"/>
      <c r="S132" s="50"/>
      <c r="AW132" s="7">
        <v>0.6</v>
      </c>
      <c r="AX132" s="17">
        <f t="shared" si="8"/>
        <v>19.2</v>
      </c>
    </row>
    <row r="133" spans="1:63" x14ac:dyDescent="0.3">
      <c r="B133" s="33"/>
      <c r="C133" s="33"/>
      <c r="D133" s="216"/>
      <c r="E133" s="217"/>
      <c r="F133" s="34"/>
      <c r="G133" s="34"/>
      <c r="H133" s="50"/>
      <c r="I133" s="50"/>
      <c r="J133" s="50"/>
      <c r="K133" s="50"/>
      <c r="L133" s="50"/>
      <c r="M133" s="50"/>
      <c r="N133" s="50"/>
      <c r="O133" s="50"/>
      <c r="P133" s="50"/>
      <c r="Q133" s="50"/>
      <c r="R133" s="50"/>
      <c r="S133" s="50"/>
      <c r="AW133" s="7">
        <v>0.6</v>
      </c>
      <c r="AX133" s="17">
        <f t="shared" si="8"/>
        <v>0</v>
      </c>
    </row>
    <row r="134" spans="1:63" x14ac:dyDescent="0.3">
      <c r="B134" s="33"/>
      <c r="C134" s="33"/>
      <c r="D134" s="216"/>
      <c r="E134" s="217"/>
      <c r="F134" s="34"/>
      <c r="G134" s="34"/>
      <c r="H134" s="50"/>
      <c r="I134" s="50"/>
      <c r="J134" s="50"/>
      <c r="K134" s="50"/>
      <c r="L134" s="50"/>
      <c r="M134" s="50"/>
      <c r="N134" s="50"/>
      <c r="O134" s="50"/>
      <c r="P134" s="50"/>
      <c r="Q134" s="50"/>
      <c r="R134" s="50"/>
      <c r="S134" s="50"/>
      <c r="AW134" s="7">
        <v>0.6</v>
      </c>
      <c r="AX134" s="17">
        <f t="shared" si="8"/>
        <v>0</v>
      </c>
    </row>
    <row r="135" spans="1:63" s="4" customFormat="1" x14ac:dyDescent="0.3">
      <c r="B135" s="25"/>
      <c r="C135" s="25" t="s">
        <v>137</v>
      </c>
      <c r="D135" s="232"/>
      <c r="E135" s="233"/>
      <c r="F135" s="35"/>
      <c r="G135" s="35">
        <f>SUM(G128:G134)</f>
        <v>0</v>
      </c>
      <c r="H135" s="113"/>
      <c r="I135" s="113"/>
      <c r="J135" s="113"/>
      <c r="K135" s="113"/>
      <c r="L135" s="113"/>
      <c r="M135" s="113"/>
      <c r="N135" s="113"/>
      <c r="O135" s="113"/>
      <c r="P135" s="113"/>
      <c r="Q135" s="113"/>
      <c r="R135" s="113"/>
      <c r="S135" s="113"/>
      <c r="AW135" s="7">
        <v>0.6</v>
      </c>
      <c r="AX135" s="17">
        <f t="shared" si="8"/>
        <v>0</v>
      </c>
    </row>
    <row r="136" spans="1:63" x14ac:dyDescent="0.3">
      <c r="B136" s="33"/>
      <c r="C136" s="33"/>
      <c r="D136" s="216"/>
      <c r="E136" s="217"/>
      <c r="F136" s="34"/>
      <c r="G136" s="34"/>
      <c r="H136" s="50"/>
      <c r="I136" s="50"/>
      <c r="J136" s="50"/>
      <c r="K136" s="50"/>
      <c r="L136" s="50"/>
      <c r="M136" s="50"/>
      <c r="N136" s="50"/>
      <c r="O136" s="50"/>
      <c r="P136" s="50"/>
      <c r="Q136" s="50"/>
      <c r="R136" s="50"/>
      <c r="S136" s="50"/>
      <c r="AW136" s="7">
        <v>0.6</v>
      </c>
      <c r="AX136" s="17">
        <f t="shared" si="8"/>
        <v>0</v>
      </c>
    </row>
    <row r="137" spans="1:63" x14ac:dyDescent="0.3">
      <c r="B137" s="36">
        <v>8</v>
      </c>
      <c r="C137" s="31" t="s">
        <v>138</v>
      </c>
      <c r="D137" s="195"/>
      <c r="E137" s="196"/>
      <c r="F137" s="32"/>
      <c r="G137" s="32"/>
      <c r="H137" s="112"/>
      <c r="I137" s="112"/>
      <c r="J137" s="112"/>
      <c r="K137" s="112"/>
      <c r="L137" s="112"/>
      <c r="M137" s="112"/>
      <c r="N137" s="112"/>
      <c r="O137" s="112"/>
      <c r="P137" s="112"/>
      <c r="Q137" s="112"/>
      <c r="R137" s="112"/>
      <c r="S137" s="112"/>
      <c r="AW137" s="7">
        <v>0.6</v>
      </c>
      <c r="AX137" s="17">
        <f t="shared" si="8"/>
        <v>0</v>
      </c>
    </row>
    <row r="138" spans="1:63" ht="69" x14ac:dyDescent="0.3">
      <c r="B138" s="28"/>
      <c r="C138" s="28" t="s">
        <v>139</v>
      </c>
      <c r="D138" s="193"/>
      <c r="E138" s="194"/>
      <c r="F138" s="29"/>
      <c r="G138" s="29"/>
      <c r="H138" s="50"/>
      <c r="I138" s="50"/>
      <c r="J138" s="50"/>
      <c r="K138" s="50"/>
      <c r="L138" s="50"/>
      <c r="M138" s="50"/>
      <c r="N138" s="50"/>
      <c r="O138" s="50"/>
      <c r="P138" s="50"/>
      <c r="Q138" s="50"/>
      <c r="R138" s="50"/>
      <c r="S138" s="50"/>
      <c r="AW138" s="7">
        <v>0.6</v>
      </c>
      <c r="AX138" s="17">
        <f t="shared" si="8"/>
        <v>0</v>
      </c>
    </row>
    <row r="139" spans="1:63" x14ac:dyDescent="0.3">
      <c r="B139" s="28" t="s">
        <v>18</v>
      </c>
      <c r="C139" s="28" t="s">
        <v>140</v>
      </c>
      <c r="D139" s="193" t="s">
        <v>9</v>
      </c>
      <c r="E139" s="194">
        <v>33</v>
      </c>
      <c r="F139" s="29"/>
      <c r="G139" s="29">
        <f>F139*E139</f>
        <v>0</v>
      </c>
      <c r="H139" s="50"/>
      <c r="I139" s="50"/>
      <c r="J139" s="50"/>
      <c r="K139" s="50"/>
      <c r="L139" s="50"/>
      <c r="M139" s="50"/>
      <c r="N139" s="50"/>
      <c r="O139" s="50"/>
      <c r="P139" s="50"/>
      <c r="Q139" s="50"/>
      <c r="R139" s="50"/>
      <c r="S139" s="50"/>
      <c r="AW139" s="7">
        <v>0.6</v>
      </c>
      <c r="AX139" s="17">
        <f t="shared" si="8"/>
        <v>19.8</v>
      </c>
    </row>
    <row r="140" spans="1:63" x14ac:dyDescent="0.3">
      <c r="B140" s="33"/>
      <c r="C140" s="33"/>
      <c r="D140" s="216"/>
      <c r="E140" s="217"/>
      <c r="F140" s="34"/>
      <c r="G140" s="34"/>
      <c r="H140" s="50"/>
      <c r="I140" s="50"/>
      <c r="J140" s="50"/>
      <c r="K140" s="50"/>
      <c r="L140" s="50"/>
      <c r="M140" s="50"/>
      <c r="N140" s="50"/>
      <c r="O140" s="50"/>
      <c r="P140" s="50"/>
      <c r="Q140" s="50"/>
      <c r="R140" s="50"/>
      <c r="S140" s="50"/>
      <c r="AW140" s="7">
        <v>0.6</v>
      </c>
      <c r="AX140" s="17">
        <f t="shared" si="8"/>
        <v>0</v>
      </c>
    </row>
    <row r="141" spans="1:63" s="4" customFormat="1" x14ac:dyDescent="0.3">
      <c r="B141" s="25"/>
      <c r="C141" s="25" t="s">
        <v>141</v>
      </c>
      <c r="D141" s="232"/>
      <c r="E141" s="233"/>
      <c r="F141" s="35"/>
      <c r="G141" s="35">
        <f>SUM(G139:G140)</f>
        <v>0</v>
      </c>
      <c r="H141" s="113"/>
      <c r="I141" s="113"/>
      <c r="J141" s="113"/>
      <c r="K141" s="113"/>
      <c r="L141" s="113"/>
      <c r="M141" s="113"/>
      <c r="N141" s="113"/>
      <c r="O141" s="113"/>
      <c r="P141" s="113"/>
      <c r="Q141" s="113"/>
      <c r="R141" s="113"/>
      <c r="S141" s="113"/>
      <c r="AW141" s="7">
        <v>0.6</v>
      </c>
      <c r="AX141" s="17">
        <f t="shared" si="8"/>
        <v>0</v>
      </c>
    </row>
    <row r="142" spans="1:63" s="4" customFormat="1" x14ac:dyDescent="0.3">
      <c r="B142" s="25"/>
      <c r="C142" s="25"/>
      <c r="D142" s="232"/>
      <c r="E142" s="233"/>
      <c r="F142" s="35"/>
      <c r="G142" s="35"/>
      <c r="H142" s="113"/>
      <c r="I142" s="113"/>
      <c r="J142" s="113"/>
      <c r="K142" s="113"/>
      <c r="L142" s="113"/>
      <c r="M142" s="113"/>
      <c r="N142" s="113"/>
      <c r="O142" s="113"/>
      <c r="P142" s="113"/>
      <c r="Q142" s="113"/>
      <c r="R142" s="113"/>
      <c r="S142" s="113"/>
      <c r="AW142" s="7">
        <v>0.6</v>
      </c>
      <c r="AX142" s="17">
        <f t="shared" si="8"/>
        <v>0</v>
      </c>
    </row>
    <row r="143" spans="1:63" s="11" customFormat="1" x14ac:dyDescent="0.3">
      <c r="A143" s="115"/>
      <c r="B143" s="31">
        <v>9</v>
      </c>
      <c r="C143" s="31" t="s">
        <v>142</v>
      </c>
      <c r="D143" s="253"/>
      <c r="E143" s="254"/>
      <c r="F143" s="53"/>
      <c r="G143" s="53"/>
      <c r="H143" s="114"/>
      <c r="I143" s="114"/>
      <c r="J143" s="114"/>
      <c r="K143" s="114"/>
      <c r="L143" s="114"/>
      <c r="M143" s="114"/>
      <c r="N143" s="114"/>
      <c r="O143" s="114"/>
      <c r="P143" s="114"/>
      <c r="Q143" s="114"/>
      <c r="R143" s="114"/>
      <c r="S143" s="114"/>
      <c r="T143" s="115"/>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c r="AU143" s="115"/>
      <c r="AV143" s="115"/>
      <c r="AW143" s="7">
        <v>0.6</v>
      </c>
      <c r="AX143" s="17">
        <f t="shared" si="8"/>
        <v>0</v>
      </c>
      <c r="AY143" s="115"/>
      <c r="AZ143" s="115"/>
      <c r="BA143" s="115"/>
      <c r="BB143" s="115"/>
      <c r="BC143" s="115"/>
      <c r="BD143" s="115"/>
      <c r="BE143" s="115"/>
      <c r="BF143" s="115"/>
      <c r="BG143" s="115"/>
      <c r="BH143" s="115"/>
      <c r="BI143" s="115"/>
      <c r="BJ143" s="115"/>
      <c r="BK143" s="115"/>
    </row>
    <row r="144" spans="1:63" s="4" customFormat="1" x14ac:dyDescent="0.3">
      <c r="B144" s="26"/>
      <c r="C144" s="26" t="s">
        <v>143</v>
      </c>
      <c r="D144" s="126"/>
      <c r="E144" s="127"/>
      <c r="F144" s="27"/>
      <c r="G144" s="27"/>
      <c r="H144" s="113"/>
      <c r="I144" s="113"/>
      <c r="J144" s="113"/>
      <c r="K144" s="113"/>
      <c r="L144" s="113"/>
      <c r="M144" s="113"/>
      <c r="N144" s="113"/>
      <c r="O144" s="113"/>
      <c r="P144" s="113"/>
      <c r="Q144" s="113"/>
      <c r="R144" s="113"/>
      <c r="S144" s="113"/>
      <c r="AW144" s="7">
        <v>0.6</v>
      </c>
      <c r="AX144" s="17">
        <f t="shared" si="8"/>
        <v>0</v>
      </c>
    </row>
    <row r="145" spans="2:50" ht="27.6" x14ac:dyDescent="0.3">
      <c r="B145" s="28" t="s">
        <v>18</v>
      </c>
      <c r="C145" s="28" t="s">
        <v>144</v>
      </c>
      <c r="D145" s="193" t="s">
        <v>9</v>
      </c>
      <c r="E145" s="194">
        <v>4</v>
      </c>
      <c r="F145" s="29"/>
      <c r="G145" s="29">
        <f>E145*F145</f>
        <v>0</v>
      </c>
      <c r="H145" s="50"/>
      <c r="I145" s="50"/>
      <c r="J145" s="50"/>
      <c r="K145" s="50"/>
      <c r="L145" s="50"/>
      <c r="M145" s="50"/>
      <c r="N145" s="50"/>
      <c r="O145" s="50"/>
      <c r="P145" s="50"/>
      <c r="Q145" s="50"/>
      <c r="R145" s="50"/>
      <c r="S145" s="50"/>
      <c r="AW145" s="7">
        <v>0.6</v>
      </c>
      <c r="AX145" s="17">
        <f t="shared" si="8"/>
        <v>2.4</v>
      </c>
    </row>
    <row r="146" spans="2:50" x14ac:dyDescent="0.3">
      <c r="B146" s="28" t="s">
        <v>21</v>
      </c>
      <c r="C146" s="28" t="s">
        <v>145</v>
      </c>
      <c r="D146" s="193" t="s">
        <v>9</v>
      </c>
      <c r="E146" s="194">
        <v>10</v>
      </c>
      <c r="F146" s="29"/>
      <c r="G146" s="29">
        <f>E146*F146</f>
        <v>0</v>
      </c>
      <c r="H146" s="50"/>
      <c r="I146" s="50"/>
      <c r="J146" s="50"/>
      <c r="K146" s="50"/>
      <c r="L146" s="50"/>
      <c r="M146" s="50"/>
      <c r="N146" s="50"/>
      <c r="O146" s="50"/>
      <c r="P146" s="50"/>
      <c r="Q146" s="50"/>
      <c r="R146" s="50"/>
      <c r="S146" s="50"/>
      <c r="AW146" s="7">
        <v>0.6</v>
      </c>
      <c r="AX146" s="17">
        <f t="shared" si="8"/>
        <v>6</v>
      </c>
    </row>
    <row r="147" spans="2:50" s="4" customFormat="1" x14ac:dyDescent="0.3">
      <c r="B147" s="25"/>
      <c r="C147" s="25"/>
      <c r="D147" s="232"/>
      <c r="E147" s="233"/>
      <c r="F147" s="35"/>
      <c r="G147" s="35"/>
      <c r="H147" s="113"/>
      <c r="I147" s="113"/>
      <c r="J147" s="113"/>
      <c r="K147" s="113"/>
      <c r="L147" s="113"/>
      <c r="M147" s="113"/>
      <c r="N147" s="113"/>
      <c r="O147" s="113"/>
      <c r="P147" s="113"/>
      <c r="Q147" s="113"/>
      <c r="R147" s="113"/>
      <c r="S147" s="113"/>
      <c r="AW147" s="7">
        <v>0.6</v>
      </c>
      <c r="AX147" s="17">
        <f t="shared" si="8"/>
        <v>0</v>
      </c>
    </row>
    <row r="148" spans="2:50" s="4" customFormat="1" x14ac:dyDescent="0.3">
      <c r="B148" s="25">
        <v>9</v>
      </c>
      <c r="C148" s="25" t="s">
        <v>146</v>
      </c>
      <c r="D148" s="232"/>
      <c r="E148" s="233"/>
      <c r="F148" s="35"/>
      <c r="G148" s="35">
        <f>SUM(G145:G147)</f>
        <v>0</v>
      </c>
      <c r="H148" s="113"/>
      <c r="I148" s="113"/>
      <c r="J148" s="113"/>
      <c r="K148" s="113"/>
      <c r="L148" s="113"/>
      <c r="M148" s="113"/>
      <c r="N148" s="113"/>
      <c r="O148" s="113"/>
      <c r="P148" s="113"/>
      <c r="Q148" s="113"/>
      <c r="R148" s="113"/>
      <c r="S148" s="113"/>
      <c r="AW148" s="7">
        <v>0.6</v>
      </c>
      <c r="AX148" s="17">
        <f t="shared" ref="AX148:AX169" si="12">AW148*E148</f>
        <v>0</v>
      </c>
    </row>
    <row r="149" spans="2:50" x14ac:dyDescent="0.3">
      <c r="B149" s="33"/>
      <c r="C149" s="33"/>
      <c r="D149" s="216"/>
      <c r="E149" s="217"/>
      <c r="F149" s="34"/>
      <c r="G149" s="34"/>
      <c r="H149" s="50"/>
      <c r="I149" s="50"/>
      <c r="J149" s="50"/>
      <c r="K149" s="50"/>
      <c r="L149" s="50"/>
      <c r="M149" s="50"/>
      <c r="N149" s="50"/>
      <c r="O149" s="50"/>
      <c r="P149" s="50"/>
      <c r="Q149" s="50"/>
      <c r="R149" s="50"/>
      <c r="S149" s="50"/>
      <c r="AW149" s="7">
        <v>0.6</v>
      </c>
      <c r="AX149" s="17">
        <f t="shared" si="12"/>
        <v>0</v>
      </c>
    </row>
    <row r="150" spans="2:50" x14ac:dyDescent="0.3">
      <c r="B150" s="290" t="s">
        <v>147</v>
      </c>
      <c r="C150" s="288"/>
      <c r="D150" s="288"/>
      <c r="E150" s="288"/>
      <c r="F150" s="288"/>
      <c r="G150" s="288"/>
      <c r="H150" s="33"/>
      <c r="I150" s="33"/>
      <c r="J150" s="33"/>
      <c r="K150" s="33"/>
      <c r="L150" s="33"/>
      <c r="M150" s="33"/>
      <c r="N150" s="33"/>
      <c r="O150" s="33"/>
      <c r="P150" s="33"/>
      <c r="Q150" s="33"/>
      <c r="R150" s="33"/>
      <c r="S150" s="33"/>
      <c r="AW150" s="7">
        <v>0.6</v>
      </c>
      <c r="AX150" s="17">
        <f t="shared" si="12"/>
        <v>0</v>
      </c>
    </row>
    <row r="151" spans="2:50" x14ac:dyDescent="0.3">
      <c r="B151" s="28">
        <v>1</v>
      </c>
      <c r="C151" s="28" t="str">
        <f>C22</f>
        <v>SUB-TOTAL Emelement no 1: preliminaries</v>
      </c>
      <c r="D151" s="193"/>
      <c r="E151" s="194"/>
      <c r="F151" s="29"/>
      <c r="G151" s="29">
        <f>G22</f>
        <v>0</v>
      </c>
      <c r="H151" s="50"/>
      <c r="I151" s="50"/>
      <c r="J151" s="50"/>
      <c r="K151" s="50"/>
      <c r="L151" s="50"/>
      <c r="M151" s="50"/>
      <c r="N151" s="50"/>
      <c r="O151" s="50"/>
      <c r="P151" s="50"/>
      <c r="Q151" s="50"/>
      <c r="R151" s="50"/>
      <c r="S151" s="50"/>
      <c r="AW151" s="7">
        <v>0.6</v>
      </c>
      <c r="AX151" s="17">
        <f t="shared" si="12"/>
        <v>0</v>
      </c>
    </row>
    <row r="152" spans="2:50" x14ac:dyDescent="0.3">
      <c r="B152" s="28"/>
      <c r="C152" s="28"/>
      <c r="D152" s="193"/>
      <c r="E152" s="194"/>
      <c r="F152" s="29"/>
      <c r="G152" s="29"/>
      <c r="H152" s="50"/>
      <c r="I152" s="50"/>
      <c r="J152" s="50"/>
      <c r="K152" s="50"/>
      <c r="L152" s="50"/>
      <c r="M152" s="50"/>
      <c r="N152" s="50"/>
      <c r="O152" s="50"/>
      <c r="P152" s="50"/>
      <c r="Q152" s="50"/>
      <c r="R152" s="50"/>
      <c r="S152" s="50"/>
      <c r="AW152" s="7">
        <v>0.6</v>
      </c>
      <c r="AX152" s="17">
        <f t="shared" si="12"/>
        <v>0</v>
      </c>
    </row>
    <row r="153" spans="2:50" x14ac:dyDescent="0.3">
      <c r="B153" s="28">
        <v>2</v>
      </c>
      <c r="C153" s="28" t="str">
        <f>C48</f>
        <v>SUB-TOTAL ELEMEMNT No 2 - SUBSTRUCTURE</v>
      </c>
      <c r="D153" s="193"/>
      <c r="E153" s="194"/>
      <c r="F153" s="29"/>
      <c r="G153" s="29">
        <f>G48</f>
        <v>0</v>
      </c>
      <c r="H153" s="50"/>
      <c r="I153" s="50"/>
      <c r="J153" s="50"/>
      <c r="K153" s="50"/>
      <c r="L153" s="50"/>
      <c r="M153" s="50"/>
      <c r="N153" s="50"/>
      <c r="O153" s="50"/>
      <c r="P153" s="50"/>
      <c r="Q153" s="50"/>
      <c r="R153" s="50"/>
      <c r="S153" s="50"/>
      <c r="AW153" s="7">
        <v>0.6</v>
      </c>
      <c r="AX153" s="17">
        <f t="shared" si="12"/>
        <v>0</v>
      </c>
    </row>
    <row r="154" spans="2:50" x14ac:dyDescent="0.3">
      <c r="B154" s="28"/>
      <c r="C154" s="28"/>
      <c r="D154" s="193"/>
      <c r="E154" s="194"/>
      <c r="F154" s="29"/>
      <c r="G154" s="29"/>
      <c r="H154" s="50"/>
      <c r="I154" s="50"/>
      <c r="J154" s="50"/>
      <c r="K154" s="50"/>
      <c r="L154" s="50"/>
      <c r="M154" s="50"/>
      <c r="N154" s="50"/>
      <c r="O154" s="50"/>
      <c r="P154" s="50"/>
      <c r="Q154" s="50"/>
      <c r="R154" s="50"/>
      <c r="S154" s="50"/>
      <c r="AW154" s="7">
        <v>0.6</v>
      </c>
      <c r="AX154" s="17">
        <f t="shared" si="12"/>
        <v>0</v>
      </c>
    </row>
    <row r="155" spans="2:50" x14ac:dyDescent="0.3">
      <c r="B155" s="28">
        <v>3</v>
      </c>
      <c r="C155" s="28" t="str">
        <f>C75</f>
        <v>TOTAL ELEMENT NO 3:  SUPERSTRUCTURE - Walls and Frames</v>
      </c>
      <c r="D155" s="193"/>
      <c r="E155" s="194"/>
      <c r="F155" s="29"/>
      <c r="G155" s="29">
        <f>G75</f>
        <v>0</v>
      </c>
      <c r="H155" s="50"/>
      <c r="I155" s="50"/>
      <c r="J155" s="50"/>
      <c r="K155" s="50"/>
      <c r="L155" s="50"/>
      <c r="M155" s="50"/>
      <c r="N155" s="50"/>
      <c r="O155" s="50"/>
      <c r="P155" s="50"/>
      <c r="Q155" s="50"/>
      <c r="R155" s="50"/>
      <c r="S155" s="50"/>
      <c r="AW155" s="7">
        <v>0.6</v>
      </c>
      <c r="AX155" s="17">
        <f t="shared" si="12"/>
        <v>0</v>
      </c>
    </row>
    <row r="156" spans="2:50" x14ac:dyDescent="0.3">
      <c r="B156" s="28"/>
      <c r="C156" s="28"/>
      <c r="D156" s="193"/>
      <c r="E156" s="194"/>
      <c r="F156" s="29"/>
      <c r="G156" s="29"/>
      <c r="H156" s="50"/>
      <c r="I156" s="50"/>
      <c r="J156" s="50"/>
      <c r="K156" s="50"/>
      <c r="L156" s="50"/>
      <c r="M156" s="50"/>
      <c r="N156" s="50"/>
      <c r="O156" s="50"/>
      <c r="P156" s="50"/>
      <c r="Q156" s="50"/>
      <c r="R156" s="50"/>
      <c r="S156" s="50"/>
      <c r="AW156" s="7">
        <v>0.6</v>
      </c>
      <c r="AX156" s="17">
        <f t="shared" si="12"/>
        <v>0</v>
      </c>
    </row>
    <row r="157" spans="2:50" x14ac:dyDescent="0.3">
      <c r="B157" s="28">
        <v>4</v>
      </c>
      <c r="C157" s="28" t="str">
        <f>C92</f>
        <v>TOTAL ELEMENT No 4: ROOFING AND RAIN WATER HARVESTING</v>
      </c>
      <c r="D157" s="193"/>
      <c r="E157" s="194"/>
      <c r="F157" s="29"/>
      <c r="G157" s="29">
        <f>G92</f>
        <v>0</v>
      </c>
      <c r="H157" s="50"/>
      <c r="I157" s="50"/>
      <c r="J157" s="50"/>
      <c r="K157" s="50"/>
      <c r="L157" s="50"/>
      <c r="M157" s="50"/>
      <c r="N157" s="50"/>
      <c r="O157" s="50"/>
      <c r="P157" s="50"/>
      <c r="Q157" s="50"/>
      <c r="R157" s="50"/>
      <c r="S157" s="50"/>
      <c r="AW157" s="7">
        <v>0.6</v>
      </c>
      <c r="AX157" s="17">
        <f t="shared" si="12"/>
        <v>0</v>
      </c>
    </row>
    <row r="158" spans="2:50" x14ac:dyDescent="0.3">
      <c r="B158" s="28"/>
      <c r="C158" s="28"/>
      <c r="D158" s="193"/>
      <c r="E158" s="194"/>
      <c r="F158" s="29"/>
      <c r="G158" s="29"/>
      <c r="H158" s="50"/>
      <c r="I158" s="50"/>
      <c r="J158" s="50"/>
      <c r="K158" s="50"/>
      <c r="L158" s="50"/>
      <c r="M158" s="50"/>
      <c r="N158" s="50"/>
      <c r="O158" s="50"/>
      <c r="P158" s="50"/>
      <c r="Q158" s="50"/>
      <c r="R158" s="50"/>
      <c r="S158" s="50"/>
      <c r="AW158" s="7">
        <v>0.6</v>
      </c>
      <c r="AX158" s="17">
        <f t="shared" si="12"/>
        <v>0</v>
      </c>
    </row>
    <row r="159" spans="2:50" x14ac:dyDescent="0.3">
      <c r="B159" s="28">
        <v>5</v>
      </c>
      <c r="C159" s="28" t="str">
        <f>C117</f>
        <v>SUB-TOTAL ELEMENT No 5- FINISHING</v>
      </c>
      <c r="D159" s="193"/>
      <c r="E159" s="194"/>
      <c r="F159" s="29"/>
      <c r="G159" s="29">
        <f>G117</f>
        <v>0</v>
      </c>
      <c r="H159" s="50"/>
      <c r="I159" s="50"/>
      <c r="J159" s="50"/>
      <c r="K159" s="50"/>
      <c r="L159" s="50"/>
      <c r="M159" s="50"/>
      <c r="N159" s="50"/>
      <c r="O159" s="50"/>
      <c r="P159" s="50"/>
      <c r="Q159" s="50"/>
      <c r="R159" s="50"/>
      <c r="S159" s="50"/>
      <c r="AW159" s="7">
        <v>0.6</v>
      </c>
      <c r="AX159" s="17">
        <f t="shared" si="12"/>
        <v>0</v>
      </c>
    </row>
    <row r="160" spans="2:50" x14ac:dyDescent="0.3">
      <c r="B160" s="28"/>
      <c r="C160" s="28"/>
      <c r="D160" s="193"/>
      <c r="E160" s="194"/>
      <c r="F160" s="54"/>
      <c r="G160" s="54"/>
      <c r="H160" s="50"/>
      <c r="I160" s="50"/>
      <c r="J160" s="50"/>
      <c r="K160" s="50"/>
      <c r="L160" s="50"/>
      <c r="M160" s="50"/>
      <c r="N160" s="50"/>
      <c r="O160" s="50"/>
      <c r="P160" s="50"/>
      <c r="Q160" s="50"/>
      <c r="R160" s="50"/>
      <c r="S160" s="50"/>
      <c r="AW160" s="7">
        <v>0.6</v>
      </c>
      <c r="AX160" s="17">
        <f t="shared" si="12"/>
        <v>0</v>
      </c>
    </row>
    <row r="161" spans="1:63" x14ac:dyDescent="0.3">
      <c r="B161" s="28">
        <v>6</v>
      </c>
      <c r="C161" s="28" t="s">
        <v>123</v>
      </c>
      <c r="D161" s="193"/>
      <c r="E161" s="194"/>
      <c r="F161" s="29"/>
      <c r="G161" s="29">
        <f>G123</f>
        <v>0</v>
      </c>
      <c r="H161" s="50"/>
      <c r="I161" s="50"/>
      <c r="J161" s="50"/>
      <c r="K161" s="50"/>
      <c r="L161" s="50"/>
      <c r="M161" s="50"/>
      <c r="N161" s="50"/>
      <c r="O161" s="50"/>
      <c r="P161" s="50"/>
      <c r="Q161" s="50"/>
      <c r="R161" s="50"/>
      <c r="S161" s="50"/>
      <c r="AW161" s="7">
        <v>0.6</v>
      </c>
      <c r="AX161" s="17">
        <f t="shared" si="12"/>
        <v>0</v>
      </c>
    </row>
    <row r="162" spans="1:63" x14ac:dyDescent="0.3">
      <c r="B162" s="28"/>
      <c r="C162" s="24"/>
      <c r="D162" s="193"/>
      <c r="E162" s="194"/>
      <c r="F162" s="29"/>
      <c r="G162" s="29"/>
      <c r="H162" s="50"/>
      <c r="I162" s="50"/>
      <c r="J162" s="50"/>
      <c r="K162" s="50"/>
      <c r="L162" s="50"/>
      <c r="M162" s="50"/>
      <c r="N162" s="50"/>
      <c r="O162" s="50"/>
      <c r="P162" s="50"/>
      <c r="Q162" s="50"/>
      <c r="R162" s="50"/>
      <c r="S162" s="50"/>
      <c r="AW162" s="7">
        <v>0.6</v>
      </c>
      <c r="AX162" s="17">
        <f t="shared" si="12"/>
        <v>0</v>
      </c>
    </row>
    <row r="163" spans="1:63" x14ac:dyDescent="0.3">
      <c r="B163" s="28">
        <v>7</v>
      </c>
      <c r="C163" s="28" t="str">
        <f>C135</f>
        <v xml:space="preserve">TOTAL ELEMENT NO 7: DOORS </v>
      </c>
      <c r="D163" s="193"/>
      <c r="E163" s="194"/>
      <c r="F163" s="29"/>
      <c r="G163" s="29">
        <f>G135</f>
        <v>0</v>
      </c>
      <c r="H163" s="50"/>
      <c r="I163" s="50"/>
      <c r="J163" s="50"/>
      <c r="K163" s="50"/>
      <c r="L163" s="50"/>
      <c r="M163" s="50"/>
      <c r="N163" s="50"/>
      <c r="O163" s="50"/>
      <c r="P163" s="50"/>
      <c r="Q163" s="50"/>
      <c r="R163" s="50"/>
      <c r="S163" s="50"/>
      <c r="AW163" s="7">
        <v>0.6</v>
      </c>
      <c r="AX163" s="17">
        <f t="shared" si="12"/>
        <v>0</v>
      </c>
    </row>
    <row r="164" spans="1:63" x14ac:dyDescent="0.3">
      <c r="B164" s="28"/>
      <c r="C164" s="28"/>
      <c r="D164" s="193"/>
      <c r="E164" s="194"/>
      <c r="F164" s="29"/>
      <c r="G164" s="29"/>
      <c r="H164" s="50"/>
      <c r="I164" s="50"/>
      <c r="J164" s="50"/>
      <c r="K164" s="50"/>
      <c r="L164" s="50"/>
      <c r="M164" s="50"/>
      <c r="N164" s="50"/>
      <c r="O164" s="50"/>
      <c r="P164" s="50"/>
      <c r="Q164" s="50"/>
      <c r="R164" s="50"/>
      <c r="S164" s="50"/>
      <c r="AW164" s="7">
        <v>0.6</v>
      </c>
      <c r="AX164" s="17">
        <f t="shared" si="12"/>
        <v>0</v>
      </c>
    </row>
    <row r="165" spans="1:63" x14ac:dyDescent="0.3">
      <c r="B165" s="28">
        <v>8</v>
      </c>
      <c r="C165" s="28" t="str">
        <f>C141</f>
        <v>TOTAL ELEMENT NO 8: WINDOWS</v>
      </c>
      <c r="D165" s="193"/>
      <c r="E165" s="194"/>
      <c r="F165" s="29"/>
      <c r="G165" s="29">
        <f>G141</f>
        <v>0</v>
      </c>
      <c r="H165" s="50"/>
      <c r="I165" s="50"/>
      <c r="J165" s="50"/>
      <c r="K165" s="50"/>
      <c r="L165" s="50"/>
      <c r="M165" s="50"/>
      <c r="N165" s="50"/>
      <c r="O165" s="50"/>
      <c r="P165" s="50"/>
      <c r="Q165" s="50"/>
      <c r="R165" s="50"/>
      <c r="S165" s="50"/>
      <c r="AW165" s="7">
        <v>0.6</v>
      </c>
      <c r="AX165" s="17">
        <f t="shared" si="12"/>
        <v>0</v>
      </c>
    </row>
    <row r="166" spans="1:63" x14ac:dyDescent="0.3">
      <c r="B166" s="28"/>
      <c r="C166" s="28"/>
      <c r="D166" s="193"/>
      <c r="E166" s="194"/>
      <c r="F166" s="29"/>
      <c r="G166" s="29"/>
      <c r="H166" s="50"/>
      <c r="I166" s="50"/>
      <c r="J166" s="50"/>
      <c r="K166" s="50"/>
      <c r="L166" s="50"/>
      <c r="M166" s="50"/>
      <c r="N166" s="50"/>
      <c r="O166" s="50"/>
      <c r="P166" s="50"/>
      <c r="Q166" s="50"/>
      <c r="R166" s="50"/>
      <c r="S166" s="50"/>
      <c r="AW166" s="7">
        <v>0.6</v>
      </c>
      <c r="AX166" s="17">
        <f t="shared" si="12"/>
        <v>0</v>
      </c>
    </row>
    <row r="167" spans="1:63" x14ac:dyDescent="0.3">
      <c r="B167" s="28">
        <v>9</v>
      </c>
      <c r="C167" s="28" t="str">
        <f>C148</f>
        <v xml:space="preserve">TROTAL ELEMENT NO 9: FIRE FIGHITING EQUIPLENTS </v>
      </c>
      <c r="D167" s="193"/>
      <c r="E167" s="194"/>
      <c r="F167" s="29"/>
      <c r="G167" s="29">
        <f>G148</f>
        <v>0</v>
      </c>
      <c r="H167" s="50"/>
      <c r="I167" s="50"/>
      <c r="J167" s="50"/>
      <c r="K167" s="50"/>
      <c r="L167" s="50"/>
      <c r="M167" s="50"/>
      <c r="N167" s="50"/>
      <c r="O167" s="50"/>
      <c r="P167" s="50"/>
      <c r="Q167" s="50"/>
      <c r="R167" s="50"/>
      <c r="S167" s="50"/>
      <c r="AW167" s="7">
        <v>0.6</v>
      </c>
      <c r="AX167" s="17">
        <f t="shared" si="12"/>
        <v>0</v>
      </c>
    </row>
    <row r="168" spans="1:63" x14ac:dyDescent="0.3">
      <c r="B168" s="28"/>
      <c r="C168" s="28"/>
      <c r="D168" s="193"/>
      <c r="E168" s="194"/>
      <c r="F168" s="29"/>
      <c r="G168" s="29"/>
      <c r="H168" s="50"/>
      <c r="I168" s="50"/>
      <c r="J168" s="50"/>
      <c r="K168" s="50"/>
      <c r="L168" s="50"/>
      <c r="M168" s="50"/>
      <c r="N168" s="50"/>
      <c r="O168" s="50"/>
      <c r="P168" s="50"/>
      <c r="Q168" s="50"/>
      <c r="R168" s="50"/>
      <c r="S168" s="50"/>
      <c r="AW168" s="7">
        <v>0.6</v>
      </c>
      <c r="AX168" s="17">
        <f t="shared" si="12"/>
        <v>0</v>
      </c>
    </row>
    <row r="169" spans="1:63" x14ac:dyDescent="0.3">
      <c r="B169" s="28"/>
      <c r="C169" s="26" t="s">
        <v>148</v>
      </c>
      <c r="D169" s="193"/>
      <c r="E169" s="194"/>
      <c r="F169" s="29"/>
      <c r="G169" s="27">
        <f>SUM(G151:G167)</f>
        <v>0</v>
      </c>
      <c r="H169" s="113"/>
      <c r="I169" s="113"/>
      <c r="J169" s="113"/>
      <c r="K169" s="113"/>
      <c r="L169" s="113"/>
      <c r="M169" s="113"/>
      <c r="N169" s="113"/>
      <c r="O169" s="113"/>
      <c r="P169" s="113"/>
      <c r="Q169" s="113"/>
      <c r="R169" s="113"/>
      <c r="S169" s="113"/>
      <c r="AW169" s="7">
        <v>0.6</v>
      </c>
      <c r="AX169" s="17">
        <f t="shared" si="12"/>
        <v>0</v>
      </c>
    </row>
    <row r="170" spans="1:63" x14ac:dyDescent="0.3">
      <c r="B170" s="33"/>
      <c r="C170" s="33"/>
      <c r="D170" s="216"/>
      <c r="E170" s="217"/>
      <c r="F170" s="34"/>
      <c r="G170" s="34"/>
      <c r="H170" s="50"/>
      <c r="I170" s="50"/>
      <c r="J170" s="50"/>
      <c r="K170" s="50"/>
      <c r="L170" s="50"/>
      <c r="M170" s="50"/>
      <c r="N170" s="50"/>
      <c r="O170" s="50"/>
      <c r="P170" s="50"/>
      <c r="Q170" s="50"/>
      <c r="R170" s="50"/>
      <c r="S170" s="50"/>
    </row>
    <row r="171" spans="1:63" x14ac:dyDescent="0.3">
      <c r="B171" s="33"/>
      <c r="C171" s="33"/>
      <c r="D171" s="216"/>
      <c r="E171" s="217"/>
      <c r="F171" s="34"/>
      <c r="G171" s="34"/>
      <c r="H171" s="50"/>
      <c r="I171" s="50"/>
      <c r="J171" s="50"/>
      <c r="K171" s="50"/>
      <c r="L171" s="50"/>
      <c r="M171" s="50"/>
      <c r="N171" s="50"/>
      <c r="O171" s="50"/>
      <c r="P171" s="50"/>
      <c r="Q171" s="50"/>
      <c r="R171" s="50"/>
      <c r="S171" s="50"/>
    </row>
    <row r="172" spans="1:63" s="4" customFormat="1" x14ac:dyDescent="0.3">
      <c r="B172" s="25"/>
      <c r="C172" s="25" t="s">
        <v>149</v>
      </c>
      <c r="D172" s="232"/>
      <c r="E172" s="233"/>
      <c r="F172" s="35"/>
      <c r="G172" s="35"/>
      <c r="H172" s="113"/>
      <c r="I172" s="113"/>
      <c r="J172" s="113"/>
      <c r="K172" s="113"/>
      <c r="L172" s="113"/>
      <c r="M172" s="113"/>
      <c r="N172" s="113"/>
      <c r="O172" s="113"/>
      <c r="P172" s="113"/>
      <c r="Q172" s="113"/>
      <c r="R172" s="113"/>
      <c r="S172" s="113"/>
    </row>
    <row r="173" spans="1:63" s="4" customFormat="1" x14ac:dyDescent="0.3">
      <c r="B173" s="25"/>
      <c r="C173" s="25"/>
      <c r="D173" s="232"/>
      <c r="E173" s="233"/>
      <c r="F173" s="35"/>
      <c r="G173" s="35"/>
      <c r="H173" s="113"/>
      <c r="I173" s="113"/>
      <c r="J173" s="113"/>
      <c r="K173" s="113"/>
      <c r="L173" s="113"/>
      <c r="M173" s="113"/>
      <c r="N173" s="113"/>
      <c r="O173" s="113"/>
      <c r="P173" s="113"/>
      <c r="Q173" s="113"/>
      <c r="R173" s="113"/>
      <c r="S173" s="113"/>
    </row>
    <row r="174" spans="1:63" s="11" customFormat="1" x14ac:dyDescent="0.3">
      <c r="A174" s="115"/>
      <c r="B174" s="31">
        <v>1</v>
      </c>
      <c r="C174" s="31" t="s">
        <v>150</v>
      </c>
      <c r="D174" s="253"/>
      <c r="E174" s="254"/>
      <c r="F174" s="53"/>
      <c r="G174" s="53"/>
      <c r="H174" s="114"/>
      <c r="I174" s="114"/>
      <c r="J174" s="114"/>
      <c r="K174" s="114"/>
      <c r="L174" s="114"/>
      <c r="M174" s="114"/>
      <c r="N174" s="114"/>
      <c r="O174" s="114"/>
      <c r="P174" s="114"/>
      <c r="Q174" s="114"/>
      <c r="R174" s="114"/>
      <c r="S174" s="114"/>
      <c r="T174" s="115"/>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c r="AU174" s="115"/>
      <c r="AV174" s="115"/>
      <c r="AW174" s="115"/>
      <c r="AX174" s="115"/>
      <c r="AY174" s="115"/>
      <c r="AZ174" s="115"/>
      <c r="BA174" s="115"/>
      <c r="BB174" s="115"/>
      <c r="BC174" s="115"/>
      <c r="BD174" s="115"/>
      <c r="BE174" s="115"/>
      <c r="BF174" s="115"/>
      <c r="BG174" s="115"/>
      <c r="BH174" s="115"/>
      <c r="BI174" s="115"/>
      <c r="BJ174" s="115"/>
      <c r="BK174" s="115"/>
    </row>
    <row r="175" spans="1:63" s="4" customFormat="1" x14ac:dyDescent="0.3">
      <c r="B175" s="28" t="s">
        <v>18</v>
      </c>
      <c r="C175" s="28" t="s">
        <v>151</v>
      </c>
      <c r="D175" s="236" t="s">
        <v>48</v>
      </c>
      <c r="E175" s="221">
        <v>58</v>
      </c>
      <c r="F175" s="27"/>
      <c r="G175" s="29">
        <f t="shared" ref="G175:G179" si="13">E175*F175</f>
        <v>0</v>
      </c>
      <c r="H175" s="50"/>
      <c r="I175" s="50"/>
      <c r="J175" s="50"/>
      <c r="K175" s="50"/>
      <c r="L175" s="50"/>
      <c r="M175" s="50"/>
      <c r="N175" s="50"/>
      <c r="O175" s="50"/>
      <c r="P175" s="50"/>
      <c r="Q175" s="50"/>
      <c r="R175" s="50"/>
      <c r="S175" s="50"/>
    </row>
    <row r="176" spans="1:63" s="4" customFormat="1" x14ac:dyDescent="0.3">
      <c r="B176" s="28" t="s">
        <v>21</v>
      </c>
      <c r="C176" s="28" t="s">
        <v>152</v>
      </c>
      <c r="D176" s="236" t="s">
        <v>48</v>
      </c>
      <c r="E176" s="221">
        <v>73</v>
      </c>
      <c r="F176" s="27"/>
      <c r="G176" s="29">
        <f t="shared" si="13"/>
        <v>0</v>
      </c>
      <c r="H176" s="50"/>
      <c r="I176" s="50"/>
      <c r="J176" s="50"/>
      <c r="K176" s="50"/>
      <c r="L176" s="50"/>
      <c r="M176" s="50"/>
      <c r="N176" s="50"/>
      <c r="O176" s="50"/>
      <c r="P176" s="50"/>
      <c r="Q176" s="50"/>
      <c r="R176" s="50"/>
      <c r="S176" s="50"/>
    </row>
    <row r="177" spans="2:48" s="4" customFormat="1" x14ac:dyDescent="0.3">
      <c r="B177" s="28" t="s">
        <v>23</v>
      </c>
      <c r="C177" s="28" t="s">
        <v>153</v>
      </c>
      <c r="D177" s="236" t="s">
        <v>58</v>
      </c>
      <c r="E177" s="221">
        <f>10*8*0.1</f>
        <v>8</v>
      </c>
      <c r="F177" s="27"/>
      <c r="G177" s="29">
        <f t="shared" si="13"/>
        <v>0</v>
      </c>
      <c r="H177" s="50"/>
      <c r="I177" s="50"/>
      <c r="J177" s="50"/>
      <c r="K177" s="50"/>
      <c r="L177" s="50"/>
      <c r="M177" s="50"/>
      <c r="N177" s="50"/>
      <c r="O177" s="50"/>
      <c r="P177" s="50"/>
      <c r="Q177" s="50"/>
      <c r="R177" s="50"/>
      <c r="S177" s="50"/>
    </row>
    <row r="178" spans="2:48" s="4" customFormat="1" ht="27.6" x14ac:dyDescent="0.3">
      <c r="B178" s="28" t="s">
        <v>25</v>
      </c>
      <c r="C178" s="28" t="s">
        <v>89</v>
      </c>
      <c r="D178" s="236" t="s">
        <v>9</v>
      </c>
      <c r="E178" s="221">
        <v>2</v>
      </c>
      <c r="F178" s="27"/>
      <c r="G178" s="29">
        <f t="shared" si="13"/>
        <v>0</v>
      </c>
      <c r="H178" s="50"/>
      <c r="I178" s="50"/>
      <c r="J178" s="50"/>
      <c r="K178" s="50"/>
      <c r="L178" s="50"/>
      <c r="M178" s="50"/>
      <c r="N178" s="50"/>
      <c r="O178" s="50"/>
      <c r="P178" s="50"/>
      <c r="Q178" s="50"/>
      <c r="R178" s="50"/>
      <c r="S178" s="50"/>
    </row>
    <row r="179" spans="2:48" s="4" customFormat="1" x14ac:dyDescent="0.3">
      <c r="B179" s="28" t="s">
        <v>27</v>
      </c>
      <c r="C179" s="28" t="s">
        <v>154</v>
      </c>
      <c r="D179" s="236" t="s">
        <v>58</v>
      </c>
      <c r="E179" s="221">
        <v>226</v>
      </c>
      <c r="F179" s="27"/>
      <c r="G179" s="29">
        <f t="shared" si="13"/>
        <v>0</v>
      </c>
      <c r="H179" s="50"/>
      <c r="I179" s="50"/>
      <c r="J179" s="50"/>
      <c r="K179" s="50"/>
      <c r="L179" s="50"/>
      <c r="M179" s="50"/>
      <c r="N179" s="50"/>
      <c r="O179" s="50"/>
      <c r="P179" s="50"/>
      <c r="Q179" s="50"/>
      <c r="R179" s="50"/>
      <c r="S179" s="50"/>
    </row>
    <row r="180" spans="2:48" s="4" customFormat="1" x14ac:dyDescent="0.25">
      <c r="B180" s="33"/>
      <c r="C180" s="203"/>
      <c r="D180" s="245"/>
      <c r="E180" s="223"/>
      <c r="F180" s="35"/>
      <c r="G180" s="34"/>
      <c r="H180" s="50"/>
      <c r="I180" s="50"/>
      <c r="J180" s="50"/>
      <c r="K180" s="50"/>
      <c r="L180" s="50"/>
      <c r="M180" s="50"/>
      <c r="N180" s="50"/>
      <c r="O180" s="50"/>
      <c r="P180" s="50"/>
      <c r="Q180" s="50"/>
      <c r="R180" s="50"/>
      <c r="S180" s="50"/>
    </row>
    <row r="181" spans="2:48" ht="15" x14ac:dyDescent="0.3">
      <c r="B181" s="172"/>
      <c r="C181" s="173" t="s">
        <v>79</v>
      </c>
      <c r="D181" s="174"/>
      <c r="E181" s="175"/>
      <c r="F181" s="174"/>
      <c r="G181" s="174"/>
      <c r="H181" s="123"/>
      <c r="I181" s="123"/>
      <c r="J181" s="123"/>
      <c r="K181" s="123"/>
      <c r="L181" s="123"/>
      <c r="M181" s="123"/>
      <c r="N181" s="123"/>
      <c r="O181" s="123"/>
      <c r="P181" s="123"/>
      <c r="Q181" s="123"/>
      <c r="R181" s="123"/>
      <c r="S181" s="123"/>
      <c r="AV181" s="17"/>
    </row>
    <row r="182" spans="2:48" ht="30" x14ac:dyDescent="0.3">
      <c r="B182" s="172"/>
      <c r="C182" s="173" t="s">
        <v>80</v>
      </c>
      <c r="D182" s="174"/>
      <c r="E182" s="175"/>
      <c r="F182" s="174"/>
      <c r="G182" s="174"/>
      <c r="H182" s="123"/>
      <c r="I182" s="123"/>
      <c r="J182" s="123"/>
      <c r="K182" s="123"/>
      <c r="L182" s="123"/>
      <c r="M182" s="123"/>
      <c r="N182" s="123"/>
      <c r="O182" s="123"/>
      <c r="P182" s="123"/>
      <c r="Q182" s="123"/>
      <c r="R182" s="123"/>
      <c r="S182" s="123"/>
      <c r="AV182" s="17"/>
    </row>
    <row r="183" spans="2:48" ht="15" x14ac:dyDescent="0.3">
      <c r="B183" s="142" t="s">
        <v>30</v>
      </c>
      <c r="C183" s="143" t="s">
        <v>155</v>
      </c>
      <c r="D183" s="176" t="s">
        <v>64</v>
      </c>
      <c r="E183" s="154">
        <v>3</v>
      </c>
      <c r="F183" s="146"/>
      <c r="G183" s="177">
        <f>E183*F183</f>
        <v>0</v>
      </c>
      <c r="H183" s="124"/>
      <c r="I183" s="124"/>
      <c r="J183" s="124"/>
      <c r="K183" s="124"/>
      <c r="L183" s="124"/>
      <c r="M183" s="124"/>
      <c r="N183" s="124"/>
      <c r="O183" s="124"/>
      <c r="P183" s="124"/>
      <c r="Q183" s="124"/>
      <c r="R183" s="124"/>
      <c r="S183" s="124"/>
      <c r="AV183" s="17"/>
    </row>
    <row r="184" spans="2:48" ht="15" x14ac:dyDescent="0.3">
      <c r="B184" s="142"/>
      <c r="C184" s="143"/>
      <c r="D184" s="176"/>
      <c r="E184" s="154"/>
      <c r="F184" s="146"/>
      <c r="G184" s="177"/>
      <c r="H184" s="124"/>
      <c r="I184" s="124"/>
      <c r="J184" s="124"/>
      <c r="K184" s="124"/>
      <c r="L184" s="124"/>
      <c r="M184" s="124"/>
      <c r="N184" s="124"/>
      <c r="O184" s="124"/>
      <c r="P184" s="124"/>
      <c r="Q184" s="124"/>
      <c r="R184" s="124"/>
      <c r="S184" s="124"/>
      <c r="AV184" s="17"/>
    </row>
    <row r="185" spans="2:48" ht="45" x14ac:dyDescent="0.3">
      <c r="B185" s="142"/>
      <c r="C185" s="178" t="s">
        <v>82</v>
      </c>
      <c r="D185" s="176"/>
      <c r="E185" s="154"/>
      <c r="F185" s="146"/>
      <c r="G185" s="177"/>
      <c r="H185" s="124"/>
      <c r="I185" s="124"/>
      <c r="J185" s="124"/>
      <c r="K185" s="124"/>
      <c r="L185" s="124"/>
      <c r="M185" s="124"/>
      <c r="N185" s="124"/>
      <c r="O185" s="124"/>
      <c r="P185" s="124"/>
      <c r="Q185" s="124"/>
      <c r="R185" s="124"/>
      <c r="S185" s="124"/>
      <c r="AU185" s="7">
        <v>0.6</v>
      </c>
      <c r="AV185" s="17">
        <f>AU185*E185</f>
        <v>0</v>
      </c>
    </row>
    <row r="186" spans="2:48" ht="15" x14ac:dyDescent="0.3">
      <c r="B186" s="142" t="s">
        <v>33</v>
      </c>
      <c r="C186" s="143" t="s">
        <v>83</v>
      </c>
      <c r="D186" s="144" t="s">
        <v>84</v>
      </c>
      <c r="E186" s="145">
        <v>200</v>
      </c>
      <c r="F186" s="146"/>
      <c r="G186" s="177">
        <f>(E186*F186)</f>
        <v>0</v>
      </c>
      <c r="H186" s="124"/>
      <c r="I186" s="124"/>
      <c r="J186" s="124"/>
      <c r="K186" s="124"/>
      <c r="L186" s="124"/>
      <c r="M186" s="124"/>
      <c r="N186" s="124"/>
      <c r="O186" s="124"/>
      <c r="P186" s="124"/>
      <c r="Q186" s="124"/>
      <c r="R186" s="124"/>
      <c r="S186" s="124"/>
      <c r="AV186" s="17"/>
    </row>
    <row r="187" spans="2:48" ht="15" x14ac:dyDescent="0.3">
      <c r="B187" s="142" t="s">
        <v>36</v>
      </c>
      <c r="C187" s="143" t="s">
        <v>156</v>
      </c>
      <c r="D187" s="144" t="s">
        <v>84</v>
      </c>
      <c r="E187" s="145">
        <v>125</v>
      </c>
      <c r="F187" s="146"/>
      <c r="G187" s="177">
        <f>(E187*F187)</f>
        <v>0</v>
      </c>
      <c r="H187" s="124"/>
      <c r="I187" s="124"/>
      <c r="J187" s="124"/>
      <c r="K187" s="124"/>
      <c r="L187" s="124"/>
      <c r="M187" s="124"/>
      <c r="N187" s="124"/>
      <c r="O187" s="124"/>
      <c r="P187" s="124"/>
      <c r="Q187" s="124"/>
      <c r="R187" s="124"/>
      <c r="S187" s="124"/>
      <c r="AV187" s="17"/>
    </row>
    <row r="188" spans="2:48" ht="30" x14ac:dyDescent="0.3">
      <c r="B188" s="142"/>
      <c r="C188" s="143" t="s">
        <v>157</v>
      </c>
      <c r="D188" s="144" t="s">
        <v>84</v>
      </c>
      <c r="E188" s="145">
        <v>52</v>
      </c>
      <c r="F188" s="146"/>
      <c r="G188" s="177">
        <f>(E188*F188)</f>
        <v>0</v>
      </c>
      <c r="H188" s="124"/>
      <c r="I188" s="124"/>
      <c r="J188" s="124"/>
      <c r="K188" s="124"/>
      <c r="L188" s="124"/>
      <c r="M188" s="124"/>
      <c r="N188" s="124"/>
      <c r="O188" s="124"/>
      <c r="P188" s="124"/>
      <c r="Q188" s="124"/>
      <c r="R188" s="124"/>
      <c r="S188" s="124"/>
      <c r="AV188" s="17"/>
    </row>
    <row r="189" spans="2:48" ht="15" x14ac:dyDescent="0.3">
      <c r="B189" s="142"/>
      <c r="C189" s="143"/>
      <c r="D189" s="153"/>
      <c r="E189" s="154"/>
      <c r="F189" s="146"/>
      <c r="G189" s="147"/>
      <c r="H189" s="125"/>
      <c r="I189" s="125"/>
      <c r="J189" s="125"/>
      <c r="K189" s="125"/>
      <c r="L189" s="125"/>
      <c r="M189" s="125"/>
      <c r="N189" s="125"/>
      <c r="O189" s="125"/>
      <c r="P189" s="125"/>
      <c r="Q189" s="125"/>
      <c r="R189" s="125"/>
      <c r="S189" s="125"/>
      <c r="AV189" s="17"/>
    </row>
    <row r="190" spans="2:48" ht="15" x14ac:dyDescent="0.3">
      <c r="B190" s="142"/>
      <c r="C190" s="178" t="s">
        <v>86</v>
      </c>
      <c r="D190" s="153"/>
      <c r="E190" s="154"/>
      <c r="F190" s="146"/>
      <c r="G190" s="147"/>
      <c r="H190" s="125"/>
      <c r="I190" s="125"/>
      <c r="J190" s="125"/>
      <c r="K190" s="125"/>
      <c r="L190" s="125"/>
      <c r="M190" s="125"/>
      <c r="N190" s="125"/>
      <c r="O190" s="125"/>
      <c r="P190" s="125"/>
      <c r="Q190" s="125"/>
      <c r="R190" s="125"/>
      <c r="S190" s="125"/>
      <c r="AU190" s="7">
        <v>0.6</v>
      </c>
      <c r="AV190" s="17">
        <f>AU190*E190</f>
        <v>0</v>
      </c>
    </row>
    <row r="191" spans="2:48" ht="15" x14ac:dyDescent="0.3">
      <c r="B191" s="142"/>
      <c r="C191" s="178" t="s">
        <v>87</v>
      </c>
      <c r="D191" s="179"/>
      <c r="E191" s="154"/>
      <c r="F191" s="146"/>
      <c r="G191" s="147"/>
      <c r="H191" s="125"/>
      <c r="I191" s="125"/>
      <c r="J191" s="125"/>
      <c r="K191" s="125"/>
      <c r="L191" s="125"/>
      <c r="M191" s="125"/>
      <c r="N191" s="125"/>
      <c r="O191" s="125"/>
      <c r="P191" s="125"/>
      <c r="Q191" s="125"/>
      <c r="R191" s="125"/>
      <c r="S191" s="125"/>
      <c r="AU191" s="7">
        <v>0.6</v>
      </c>
      <c r="AV191" s="17">
        <f>AU191*E191</f>
        <v>0</v>
      </c>
    </row>
    <row r="192" spans="2:48" ht="30" x14ac:dyDescent="0.3">
      <c r="B192" s="142" t="s">
        <v>39</v>
      </c>
      <c r="C192" s="143" t="s">
        <v>158</v>
      </c>
      <c r="D192" s="144" t="s">
        <v>60</v>
      </c>
      <c r="E192" s="145">
        <v>45</v>
      </c>
      <c r="F192" s="146"/>
      <c r="G192" s="147">
        <f>(E192*F192)</f>
        <v>0</v>
      </c>
      <c r="H192" s="125"/>
      <c r="I192" s="125"/>
      <c r="J192" s="125"/>
      <c r="K192" s="125"/>
      <c r="L192" s="125"/>
      <c r="M192" s="125"/>
      <c r="N192" s="125"/>
      <c r="O192" s="125"/>
      <c r="P192" s="125"/>
      <c r="Q192" s="125"/>
      <c r="R192" s="125"/>
      <c r="S192" s="125"/>
      <c r="AU192" s="7">
        <v>0.6</v>
      </c>
      <c r="AV192" s="17" t="e">
        <f>AU192*#REF!</f>
        <v>#REF!</v>
      </c>
    </row>
    <row r="193" spans="1:63" s="4" customFormat="1" x14ac:dyDescent="0.3">
      <c r="B193" s="25"/>
      <c r="C193" s="33"/>
      <c r="D193" s="245"/>
      <c r="E193" s="255"/>
      <c r="F193" s="35"/>
      <c r="G193" s="34"/>
      <c r="H193" s="50"/>
      <c r="I193" s="50"/>
      <c r="J193" s="50"/>
      <c r="K193" s="50"/>
      <c r="L193" s="50"/>
      <c r="M193" s="50"/>
      <c r="N193" s="50"/>
      <c r="O193" s="50"/>
      <c r="P193" s="50"/>
      <c r="Q193" s="50"/>
      <c r="R193" s="50"/>
      <c r="S193" s="50"/>
    </row>
    <row r="194" spans="1:63" s="4" customFormat="1" x14ac:dyDescent="0.3">
      <c r="B194" s="25"/>
      <c r="C194" s="25" t="s">
        <v>159</v>
      </c>
      <c r="D194" s="246"/>
      <c r="E194" s="255"/>
      <c r="F194" s="35"/>
      <c r="G194" s="35">
        <f>SUM(G175:G193)</f>
        <v>0</v>
      </c>
      <c r="H194" s="113"/>
      <c r="I194" s="113"/>
      <c r="J194" s="113"/>
      <c r="K194" s="113"/>
      <c r="L194" s="113"/>
      <c r="M194" s="113"/>
      <c r="N194" s="113"/>
      <c r="O194" s="113"/>
      <c r="P194" s="113"/>
      <c r="Q194" s="113"/>
      <c r="R194" s="113"/>
      <c r="S194" s="113"/>
    </row>
    <row r="195" spans="1:63" s="4" customFormat="1" x14ac:dyDescent="0.3">
      <c r="B195" s="25"/>
      <c r="C195" s="33"/>
      <c r="D195" s="245"/>
      <c r="E195" s="255"/>
      <c r="F195" s="35"/>
      <c r="G195" s="34"/>
      <c r="H195" s="50"/>
      <c r="I195" s="50"/>
      <c r="J195" s="50"/>
      <c r="K195" s="50"/>
      <c r="L195" s="50"/>
      <c r="M195" s="50"/>
      <c r="N195" s="50"/>
      <c r="O195" s="50"/>
      <c r="P195" s="50"/>
      <c r="Q195" s="50"/>
      <c r="R195" s="50"/>
      <c r="S195" s="50"/>
    </row>
    <row r="196" spans="1:63" s="13" customFormat="1" x14ac:dyDescent="0.3">
      <c r="A196" s="116"/>
      <c r="B196" s="36">
        <v>2</v>
      </c>
      <c r="C196" s="31" t="s">
        <v>92</v>
      </c>
      <c r="D196" s="234"/>
      <c r="E196" s="196"/>
      <c r="F196" s="32"/>
      <c r="G196" s="32"/>
      <c r="H196" s="112"/>
      <c r="I196" s="112"/>
      <c r="J196" s="112"/>
      <c r="K196" s="112"/>
      <c r="L196" s="112"/>
      <c r="M196" s="112"/>
      <c r="N196" s="112"/>
      <c r="O196" s="112"/>
      <c r="P196" s="112"/>
      <c r="Q196" s="112"/>
      <c r="R196" s="112"/>
      <c r="S196" s="112"/>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c r="BI196" s="116"/>
      <c r="BJ196" s="116"/>
      <c r="BK196" s="116"/>
    </row>
    <row r="197" spans="1:63" s="9" customFormat="1" ht="317.39999999999998" x14ac:dyDescent="0.3">
      <c r="B197" s="48" t="s">
        <v>18</v>
      </c>
      <c r="C197" s="156" t="s">
        <v>93</v>
      </c>
      <c r="D197" s="48" t="s">
        <v>9</v>
      </c>
      <c r="E197" s="157">
        <v>12</v>
      </c>
      <c r="F197" s="49"/>
      <c r="G197" s="29">
        <f>E197*F197</f>
        <v>0</v>
      </c>
      <c r="H197" s="50"/>
      <c r="I197" s="50"/>
      <c r="J197" s="50"/>
      <c r="K197" s="50"/>
      <c r="L197" s="50"/>
      <c r="M197" s="50"/>
      <c r="N197" s="50"/>
      <c r="O197" s="50"/>
      <c r="P197" s="50"/>
      <c r="Q197" s="50"/>
      <c r="R197" s="50"/>
      <c r="S197" s="50"/>
      <c r="U197" s="158"/>
      <c r="AU197" s="7">
        <v>0.6</v>
      </c>
      <c r="AV197" s="17">
        <f>AU197*E197</f>
        <v>7.1999999999999993</v>
      </c>
    </row>
    <row r="198" spans="1:63" s="9" customFormat="1" ht="42" x14ac:dyDescent="0.3">
      <c r="B198" s="98" t="s">
        <v>21</v>
      </c>
      <c r="C198" s="256" t="s">
        <v>94</v>
      </c>
      <c r="D198" s="257" t="s">
        <v>58</v>
      </c>
      <c r="E198" s="258">
        <v>137</v>
      </c>
      <c r="F198" s="101"/>
      <c r="G198" s="101">
        <f t="shared" ref="G198:G204" si="14">E198*F198</f>
        <v>0</v>
      </c>
      <c r="H198" s="117"/>
      <c r="I198" s="117"/>
      <c r="J198" s="117"/>
      <c r="K198" s="117"/>
      <c r="L198" s="117"/>
      <c r="M198" s="117"/>
      <c r="N198" s="117"/>
      <c r="O198" s="117"/>
      <c r="P198" s="117"/>
      <c r="Q198" s="117"/>
      <c r="R198" s="117"/>
      <c r="S198" s="117"/>
    </row>
    <row r="199" spans="1:63" s="9" customFormat="1" ht="42" x14ac:dyDescent="0.3">
      <c r="B199" s="98" t="s">
        <v>23</v>
      </c>
      <c r="C199" s="256" t="s">
        <v>95</v>
      </c>
      <c r="D199" s="257" t="s">
        <v>75</v>
      </c>
      <c r="E199" s="258">
        <v>44</v>
      </c>
      <c r="F199" s="101"/>
      <c r="G199" s="101">
        <f t="shared" si="14"/>
        <v>0</v>
      </c>
      <c r="H199" s="117"/>
      <c r="I199" s="117"/>
      <c r="J199" s="117"/>
      <c r="K199" s="117"/>
      <c r="L199" s="117"/>
      <c r="M199" s="117"/>
      <c r="N199" s="117"/>
      <c r="O199" s="117"/>
      <c r="P199" s="117"/>
      <c r="Q199" s="117"/>
      <c r="R199" s="117"/>
      <c r="S199" s="117"/>
    </row>
    <row r="200" spans="1:63" s="4" customFormat="1" x14ac:dyDescent="0.3">
      <c r="B200" s="103"/>
      <c r="C200" s="104"/>
      <c r="D200" s="259"/>
      <c r="E200" s="255"/>
      <c r="F200" s="99"/>
      <c r="G200" s="105">
        <f t="shared" si="14"/>
        <v>0</v>
      </c>
      <c r="H200" s="117"/>
      <c r="I200" s="117"/>
      <c r="J200" s="117"/>
      <c r="K200" s="117"/>
      <c r="L200" s="117"/>
      <c r="M200" s="117"/>
      <c r="N200" s="117"/>
      <c r="O200" s="117"/>
      <c r="P200" s="117"/>
      <c r="Q200" s="117"/>
      <c r="R200" s="117"/>
      <c r="S200" s="117"/>
    </row>
    <row r="201" spans="1:63" s="4" customFormat="1" x14ac:dyDescent="0.3">
      <c r="B201" s="103"/>
      <c r="C201" s="103" t="s">
        <v>163</v>
      </c>
      <c r="D201" s="260"/>
      <c r="E201" s="255"/>
      <c r="F201" s="99"/>
      <c r="G201" s="106">
        <f>SUM(G198:G200)</f>
        <v>0</v>
      </c>
      <c r="H201" s="118"/>
      <c r="I201" s="118"/>
      <c r="J201" s="118"/>
      <c r="K201" s="118"/>
      <c r="L201" s="118"/>
      <c r="M201" s="118"/>
      <c r="N201" s="118"/>
      <c r="O201" s="118"/>
      <c r="P201" s="118"/>
      <c r="Q201" s="118"/>
      <c r="R201" s="118"/>
      <c r="S201" s="118"/>
    </row>
    <row r="202" spans="1:63" s="4" customFormat="1" x14ac:dyDescent="0.3">
      <c r="B202" s="25"/>
      <c r="C202" s="33"/>
      <c r="D202" s="245"/>
      <c r="E202" s="255"/>
      <c r="F202" s="35"/>
      <c r="G202" s="55"/>
      <c r="H202" s="117"/>
      <c r="I202" s="117"/>
      <c r="J202" s="117"/>
      <c r="K202" s="117"/>
      <c r="L202" s="117"/>
      <c r="M202" s="117"/>
      <c r="N202" s="117"/>
      <c r="O202" s="117"/>
      <c r="P202" s="117"/>
      <c r="Q202" s="117"/>
      <c r="R202" s="117"/>
      <c r="S202" s="117"/>
    </row>
    <row r="203" spans="1:63" s="11" customFormat="1" x14ac:dyDescent="0.3">
      <c r="A203" s="115"/>
      <c r="B203" s="31">
        <v>3</v>
      </c>
      <c r="C203" s="31" t="s">
        <v>164</v>
      </c>
      <c r="D203" s="261"/>
      <c r="E203" s="254"/>
      <c r="F203" s="53"/>
      <c r="G203" s="58">
        <f t="shared" si="14"/>
        <v>0</v>
      </c>
      <c r="H203" s="119"/>
      <c r="I203" s="119"/>
      <c r="J203" s="119"/>
      <c r="K203" s="119"/>
      <c r="L203" s="119"/>
      <c r="M203" s="119"/>
      <c r="N203" s="119"/>
      <c r="O203" s="119"/>
      <c r="P203" s="119"/>
      <c r="Q203" s="119"/>
      <c r="R203" s="119"/>
      <c r="S203" s="119"/>
      <c r="T203" s="115"/>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c r="AU203" s="115"/>
      <c r="AV203" s="115"/>
      <c r="AW203" s="115"/>
      <c r="AX203" s="115"/>
      <c r="AY203" s="115"/>
      <c r="AZ203" s="115"/>
      <c r="BA203" s="115"/>
      <c r="BB203" s="115"/>
      <c r="BC203" s="115"/>
      <c r="BD203" s="115"/>
      <c r="BE203" s="115"/>
      <c r="BF203" s="115"/>
      <c r="BG203" s="115"/>
      <c r="BH203" s="115"/>
      <c r="BI203" s="115"/>
      <c r="BJ203" s="115"/>
      <c r="BK203" s="115"/>
    </row>
    <row r="204" spans="1:63" s="4" customFormat="1" ht="110.4" x14ac:dyDescent="0.3">
      <c r="B204" s="25" t="s">
        <v>18</v>
      </c>
      <c r="C204" s="33" t="s">
        <v>359</v>
      </c>
      <c r="D204" s="245" t="s">
        <v>48</v>
      </c>
      <c r="E204" s="223">
        <v>4.5</v>
      </c>
      <c r="F204" s="34"/>
      <c r="G204" s="55">
        <f t="shared" si="14"/>
        <v>0</v>
      </c>
      <c r="H204" s="117"/>
      <c r="I204" s="117"/>
      <c r="J204" s="117"/>
      <c r="K204" s="117"/>
      <c r="L204" s="117"/>
      <c r="M204" s="117"/>
      <c r="N204" s="117"/>
      <c r="O204" s="117"/>
      <c r="P204" s="117"/>
      <c r="Q204" s="117"/>
      <c r="R204" s="117"/>
      <c r="S204" s="117"/>
    </row>
    <row r="205" spans="1:63" s="4" customFormat="1" x14ac:dyDescent="0.3">
      <c r="B205" s="25"/>
      <c r="C205" s="33"/>
      <c r="D205" s="245"/>
      <c r="E205" s="223"/>
      <c r="F205" s="34"/>
      <c r="G205" s="55"/>
      <c r="H205" s="117"/>
      <c r="I205" s="117"/>
      <c r="J205" s="117"/>
      <c r="K205" s="117"/>
      <c r="L205" s="117"/>
      <c r="M205" s="117"/>
      <c r="N205" s="117"/>
      <c r="O205" s="117"/>
      <c r="P205" s="117"/>
      <c r="Q205" s="117"/>
      <c r="R205" s="117"/>
      <c r="S205" s="117"/>
    </row>
    <row r="206" spans="1:63" s="4" customFormat="1" x14ac:dyDescent="0.3">
      <c r="B206" s="25"/>
      <c r="C206" s="25" t="s">
        <v>166</v>
      </c>
      <c r="D206" s="246"/>
      <c r="E206" s="255"/>
      <c r="F206" s="35"/>
      <c r="G206" s="56">
        <f>SUM(G204:G205)</f>
        <v>0</v>
      </c>
      <c r="H206" s="118"/>
      <c r="I206" s="118"/>
      <c r="J206" s="118"/>
      <c r="K206" s="118"/>
      <c r="L206" s="118"/>
      <c r="M206" s="118"/>
      <c r="N206" s="118"/>
      <c r="O206" s="118"/>
      <c r="P206" s="118"/>
      <c r="Q206" s="118"/>
      <c r="R206" s="118"/>
      <c r="S206" s="118"/>
    </row>
    <row r="207" spans="1:63" s="4" customFormat="1" x14ac:dyDescent="0.3">
      <c r="B207" s="25"/>
      <c r="C207" s="25"/>
      <c r="D207" s="245"/>
      <c r="E207" s="255"/>
      <c r="F207" s="35"/>
      <c r="G207" s="35"/>
      <c r="H207" s="113"/>
      <c r="I207" s="113"/>
      <c r="J207" s="113"/>
      <c r="K207" s="113"/>
      <c r="L207" s="113"/>
      <c r="M207" s="113"/>
      <c r="N207" s="113"/>
      <c r="O207" s="113"/>
      <c r="P207" s="113"/>
      <c r="Q207" s="113"/>
      <c r="R207" s="113"/>
      <c r="S207" s="113"/>
    </row>
    <row r="208" spans="1:63" s="11" customFormat="1" x14ac:dyDescent="0.3">
      <c r="A208" s="115"/>
      <c r="B208" s="31">
        <v>4</v>
      </c>
      <c r="C208" s="31" t="s">
        <v>167</v>
      </c>
      <c r="D208" s="261"/>
      <c r="E208" s="254"/>
      <c r="F208" s="53"/>
      <c r="G208" s="53"/>
      <c r="H208" s="114"/>
      <c r="I208" s="114"/>
      <c r="J208" s="114"/>
      <c r="K208" s="114"/>
      <c r="L208" s="114"/>
      <c r="M208" s="114"/>
      <c r="N208" s="114"/>
      <c r="O208" s="114"/>
      <c r="P208" s="114"/>
      <c r="Q208" s="114"/>
      <c r="R208" s="114"/>
      <c r="S208" s="114"/>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c r="BC208" s="115"/>
      <c r="BD208" s="115"/>
      <c r="BE208" s="115"/>
      <c r="BF208" s="115"/>
      <c r="BG208" s="115"/>
      <c r="BH208" s="115"/>
      <c r="BI208" s="115"/>
      <c r="BJ208" s="115"/>
      <c r="BK208" s="115"/>
    </row>
    <row r="209" spans="2:19" s="4" customFormat="1" ht="207" x14ac:dyDescent="0.3">
      <c r="B209" s="26"/>
      <c r="C209" s="26" t="s">
        <v>357</v>
      </c>
      <c r="D209" s="236"/>
      <c r="E209" s="242"/>
      <c r="F209" s="27"/>
      <c r="G209" s="27"/>
      <c r="H209" s="113"/>
      <c r="I209" s="113"/>
      <c r="J209" s="113"/>
      <c r="K209" s="113"/>
      <c r="L209" s="113"/>
      <c r="M209" s="113"/>
      <c r="N209" s="113"/>
      <c r="O209" s="113"/>
      <c r="P209" s="113"/>
      <c r="Q209" s="113"/>
      <c r="R209" s="113"/>
      <c r="S209" s="113"/>
    </row>
    <row r="210" spans="2:19" x14ac:dyDescent="0.3">
      <c r="B210" s="28" t="s">
        <v>18</v>
      </c>
      <c r="C210" s="28" t="s">
        <v>169</v>
      </c>
      <c r="D210" s="193" t="s">
        <v>131</v>
      </c>
      <c r="E210" s="221">
        <v>16</v>
      </c>
      <c r="F210" s="29"/>
      <c r="G210" s="29">
        <f>F210*E210</f>
        <v>0</v>
      </c>
      <c r="H210" s="50"/>
      <c r="I210" s="50"/>
      <c r="J210" s="50"/>
      <c r="K210" s="50"/>
      <c r="L210" s="50"/>
      <c r="M210" s="50"/>
      <c r="N210" s="50"/>
      <c r="O210" s="50"/>
      <c r="P210" s="50"/>
      <c r="Q210" s="50"/>
      <c r="R210" s="50"/>
      <c r="S210" s="50"/>
    </row>
    <row r="211" spans="2:19" ht="27.6" x14ac:dyDescent="0.3">
      <c r="B211" s="28" t="s">
        <v>21</v>
      </c>
      <c r="C211" s="28" t="s">
        <v>170</v>
      </c>
      <c r="D211" s="193" t="s">
        <v>131</v>
      </c>
      <c r="E211" s="221">
        <v>1</v>
      </c>
      <c r="F211" s="29"/>
      <c r="G211" s="29">
        <f>F211*E211</f>
        <v>0</v>
      </c>
      <c r="H211" s="50"/>
      <c r="I211" s="50"/>
      <c r="J211" s="50"/>
      <c r="K211" s="50"/>
      <c r="L211" s="50"/>
      <c r="M211" s="50"/>
      <c r="N211" s="50"/>
      <c r="O211" s="50"/>
      <c r="P211" s="50"/>
      <c r="Q211" s="50"/>
      <c r="R211" s="50"/>
      <c r="S211" s="50"/>
    </row>
    <row r="212" spans="2:19" x14ac:dyDescent="0.3">
      <c r="B212" s="28" t="s">
        <v>23</v>
      </c>
      <c r="C212" s="28" t="s">
        <v>171</v>
      </c>
      <c r="D212" s="193" t="s">
        <v>9</v>
      </c>
      <c r="E212" s="221">
        <v>1</v>
      </c>
      <c r="F212" s="29"/>
      <c r="G212" s="29">
        <f>F212*E212</f>
        <v>0</v>
      </c>
      <c r="H212" s="50"/>
      <c r="I212" s="50"/>
      <c r="J212" s="50"/>
      <c r="K212" s="50"/>
      <c r="L212" s="50"/>
      <c r="M212" s="50"/>
      <c r="N212" s="50"/>
      <c r="O212" s="50"/>
      <c r="P212" s="50"/>
      <c r="Q212" s="50"/>
      <c r="R212" s="50"/>
      <c r="S212" s="50"/>
    </row>
    <row r="213" spans="2:19" s="4" customFormat="1" x14ac:dyDescent="0.3">
      <c r="B213" s="26"/>
      <c r="C213" s="26"/>
      <c r="D213" s="236"/>
      <c r="E213" s="242"/>
      <c r="F213" s="27"/>
      <c r="G213" s="27"/>
      <c r="H213" s="113"/>
      <c r="I213" s="113"/>
      <c r="J213" s="113"/>
      <c r="K213" s="113"/>
      <c r="L213" s="113"/>
      <c r="M213" s="113"/>
      <c r="N213" s="113"/>
      <c r="O213" s="113"/>
      <c r="P213" s="113"/>
      <c r="Q213" s="113"/>
      <c r="R213" s="113"/>
      <c r="S213" s="113"/>
    </row>
    <row r="214" spans="2:19" ht="82.8" x14ac:dyDescent="0.3">
      <c r="B214" s="28"/>
      <c r="C214" s="28" t="s">
        <v>358</v>
      </c>
      <c r="D214" s="193"/>
      <c r="E214" s="221"/>
      <c r="F214" s="29"/>
      <c r="G214" s="29"/>
      <c r="H214" s="50"/>
      <c r="I214" s="50"/>
      <c r="J214" s="50"/>
      <c r="K214" s="50"/>
      <c r="L214" s="50"/>
      <c r="M214" s="50"/>
      <c r="N214" s="50"/>
      <c r="O214" s="50"/>
      <c r="P214" s="50"/>
      <c r="Q214" s="50"/>
      <c r="R214" s="50"/>
      <c r="S214" s="50"/>
    </row>
    <row r="215" spans="2:19" x14ac:dyDescent="0.3">
      <c r="B215" s="28" t="s">
        <v>25</v>
      </c>
      <c r="C215" s="28" t="s">
        <v>360</v>
      </c>
      <c r="D215" s="193" t="s">
        <v>9</v>
      </c>
      <c r="E215" s="221">
        <v>2</v>
      </c>
      <c r="F215" s="29"/>
      <c r="G215" s="29">
        <f>F215*E215</f>
        <v>0</v>
      </c>
      <c r="H215" s="50"/>
      <c r="I215" s="50"/>
      <c r="J215" s="50"/>
      <c r="K215" s="50"/>
      <c r="L215" s="50"/>
      <c r="M215" s="50"/>
      <c r="N215" s="50"/>
      <c r="O215" s="50"/>
      <c r="P215" s="50"/>
      <c r="Q215" s="50"/>
      <c r="R215" s="50"/>
      <c r="S215" s="50"/>
    </row>
    <row r="216" spans="2:19" x14ac:dyDescent="0.3">
      <c r="B216" s="28" t="s">
        <v>27</v>
      </c>
      <c r="C216" s="28" t="s">
        <v>173</v>
      </c>
      <c r="D216" s="193" t="s">
        <v>9</v>
      </c>
      <c r="E216" s="221">
        <v>14</v>
      </c>
      <c r="F216" s="29"/>
      <c r="G216" s="29">
        <f>F216*E216</f>
        <v>0</v>
      </c>
      <c r="H216" s="50"/>
      <c r="I216" s="50"/>
      <c r="J216" s="50"/>
      <c r="K216" s="50"/>
      <c r="L216" s="50"/>
      <c r="M216" s="50"/>
      <c r="N216" s="50"/>
      <c r="O216" s="50"/>
      <c r="P216" s="50"/>
      <c r="Q216" s="50"/>
      <c r="R216" s="50"/>
      <c r="S216" s="50"/>
    </row>
    <row r="217" spans="2:19" x14ac:dyDescent="0.3">
      <c r="B217" s="28" t="s">
        <v>30</v>
      </c>
      <c r="C217" s="28" t="s">
        <v>174</v>
      </c>
      <c r="D217" s="193" t="s">
        <v>9</v>
      </c>
      <c r="E217" s="221">
        <v>1</v>
      </c>
      <c r="F217" s="29"/>
      <c r="G217" s="29">
        <f>F217*E217</f>
        <v>0</v>
      </c>
      <c r="H217" s="50"/>
      <c r="I217" s="50"/>
      <c r="J217" s="50"/>
      <c r="K217" s="50"/>
      <c r="L217" s="50"/>
      <c r="M217" s="50"/>
      <c r="N217" s="50"/>
      <c r="O217" s="50"/>
      <c r="P217" s="50"/>
      <c r="Q217" s="50"/>
      <c r="R217" s="50"/>
      <c r="S217" s="50"/>
    </row>
    <row r="218" spans="2:19" x14ac:dyDescent="0.3">
      <c r="B218" s="33"/>
      <c r="C218" s="33"/>
      <c r="D218" s="216"/>
      <c r="E218" s="223"/>
      <c r="F218" s="34"/>
      <c r="G218" s="34"/>
      <c r="H218" s="50"/>
      <c r="I218" s="50"/>
      <c r="J218" s="50"/>
      <c r="K218" s="50"/>
      <c r="L218" s="50"/>
      <c r="M218" s="50"/>
      <c r="N218" s="50"/>
      <c r="O218" s="50"/>
      <c r="P218" s="50"/>
      <c r="Q218" s="50"/>
      <c r="R218" s="50"/>
      <c r="S218" s="50"/>
    </row>
    <row r="219" spans="2:19" s="4" customFormat="1" x14ac:dyDescent="0.3">
      <c r="B219" s="25"/>
      <c r="C219" s="25" t="s">
        <v>175</v>
      </c>
      <c r="D219" s="246"/>
      <c r="E219" s="255"/>
      <c r="F219" s="35"/>
      <c r="G219" s="35">
        <f>SUM(G210:G218)</f>
        <v>0</v>
      </c>
      <c r="H219" s="113"/>
      <c r="I219" s="113"/>
      <c r="J219" s="113"/>
      <c r="K219" s="113"/>
      <c r="L219" s="113"/>
      <c r="M219" s="113"/>
      <c r="N219" s="113"/>
      <c r="O219" s="113"/>
      <c r="P219" s="113"/>
      <c r="Q219" s="113"/>
      <c r="R219" s="113"/>
      <c r="S219" s="113"/>
    </row>
    <row r="220" spans="2:19" s="4" customFormat="1" x14ac:dyDescent="0.3">
      <c r="B220" s="25"/>
      <c r="C220" s="25"/>
      <c r="D220" s="245"/>
      <c r="E220" s="255"/>
      <c r="F220" s="35"/>
      <c r="G220" s="35"/>
      <c r="H220" s="113"/>
      <c r="I220" s="113"/>
      <c r="J220" s="113"/>
      <c r="K220" s="113"/>
      <c r="L220" s="113"/>
      <c r="M220" s="113"/>
      <c r="N220" s="113"/>
      <c r="O220" s="113"/>
      <c r="P220" s="113"/>
      <c r="Q220" s="113"/>
      <c r="R220" s="113"/>
      <c r="S220" s="113"/>
    </row>
    <row r="221" spans="2:19" x14ac:dyDescent="0.3">
      <c r="B221" s="36">
        <v>5</v>
      </c>
      <c r="C221" s="31" t="s">
        <v>138</v>
      </c>
      <c r="D221" s="195"/>
      <c r="E221" s="196"/>
      <c r="F221" s="32"/>
      <c r="G221" s="32"/>
      <c r="H221" s="112"/>
      <c r="I221" s="112"/>
      <c r="J221" s="112"/>
      <c r="K221" s="112"/>
      <c r="L221" s="112"/>
      <c r="M221" s="112"/>
      <c r="N221" s="112"/>
      <c r="O221" s="112"/>
      <c r="P221" s="112"/>
      <c r="Q221" s="112"/>
      <c r="R221" s="112"/>
      <c r="S221" s="112"/>
    </row>
    <row r="222" spans="2:19" x14ac:dyDescent="0.3">
      <c r="B222" s="33"/>
      <c r="C222" s="33"/>
      <c r="D222" s="216"/>
      <c r="E222" s="223"/>
      <c r="F222" s="34"/>
      <c r="G222" s="34"/>
      <c r="H222" s="50"/>
      <c r="I222" s="50"/>
      <c r="J222" s="50"/>
      <c r="K222" s="50"/>
      <c r="L222" s="50"/>
      <c r="M222" s="50"/>
      <c r="N222" s="50"/>
      <c r="O222" s="50"/>
      <c r="P222" s="50"/>
      <c r="Q222" s="50"/>
      <c r="R222" s="50"/>
      <c r="S222" s="50"/>
    </row>
    <row r="223" spans="2:19" x14ac:dyDescent="0.3">
      <c r="B223" s="28" t="s">
        <v>18</v>
      </c>
      <c r="C223" s="28" t="s">
        <v>176</v>
      </c>
      <c r="D223" s="193" t="s">
        <v>9</v>
      </c>
      <c r="E223" s="221">
        <v>7</v>
      </c>
      <c r="F223" s="29"/>
      <c r="G223" s="29">
        <f t="shared" ref="G223:G286" si="15">F223*E223</f>
        <v>0</v>
      </c>
      <c r="H223" s="50"/>
      <c r="I223" s="50"/>
      <c r="J223" s="50"/>
      <c r="K223" s="50"/>
      <c r="L223" s="50"/>
      <c r="M223" s="50"/>
      <c r="N223" s="50"/>
      <c r="O223" s="50"/>
      <c r="P223" s="50"/>
      <c r="Q223" s="50"/>
      <c r="R223" s="50"/>
      <c r="S223" s="50"/>
    </row>
    <row r="224" spans="2:19" x14ac:dyDescent="0.3">
      <c r="B224" s="33"/>
      <c r="C224" s="33"/>
      <c r="D224" s="216"/>
      <c r="E224" s="223"/>
      <c r="F224" s="34"/>
      <c r="G224" s="34"/>
      <c r="H224" s="50"/>
      <c r="I224" s="50"/>
      <c r="J224" s="50"/>
      <c r="K224" s="50"/>
      <c r="L224" s="50"/>
      <c r="M224" s="50"/>
      <c r="N224" s="50"/>
      <c r="O224" s="50"/>
      <c r="P224" s="50"/>
      <c r="Q224" s="50"/>
      <c r="R224" s="50"/>
      <c r="S224" s="50"/>
    </row>
    <row r="225" spans="1:63" s="4" customFormat="1" x14ac:dyDescent="0.3">
      <c r="B225" s="25"/>
      <c r="C225" s="25" t="s">
        <v>177</v>
      </c>
      <c r="D225" s="246"/>
      <c r="E225" s="255"/>
      <c r="F225" s="35"/>
      <c r="G225" s="35">
        <f>SUM(G223:G224)</f>
        <v>0</v>
      </c>
      <c r="H225" s="113"/>
      <c r="I225" s="113"/>
      <c r="J225" s="113"/>
      <c r="K225" s="113"/>
      <c r="L225" s="113"/>
      <c r="M225" s="113"/>
      <c r="N225" s="113"/>
      <c r="O225" s="113"/>
      <c r="P225" s="113"/>
      <c r="Q225" s="113"/>
      <c r="R225" s="113"/>
      <c r="S225" s="113"/>
    </row>
    <row r="226" spans="1:63" s="4" customFormat="1" x14ac:dyDescent="0.3">
      <c r="B226" s="25"/>
      <c r="C226" s="25"/>
      <c r="D226" s="245"/>
      <c r="E226" s="255"/>
      <c r="F226" s="35"/>
      <c r="G226" s="34"/>
      <c r="H226" s="50"/>
      <c r="I226" s="50"/>
      <c r="J226" s="50"/>
      <c r="K226" s="50"/>
      <c r="L226" s="50"/>
      <c r="M226" s="50"/>
      <c r="N226" s="50"/>
      <c r="O226" s="50"/>
      <c r="P226" s="50"/>
      <c r="Q226" s="50"/>
      <c r="R226" s="50"/>
      <c r="S226" s="50"/>
    </row>
    <row r="227" spans="1:63" s="11" customFormat="1" x14ac:dyDescent="0.3">
      <c r="A227" s="115"/>
      <c r="B227" s="31">
        <v>6</v>
      </c>
      <c r="C227" s="31" t="s">
        <v>178</v>
      </c>
      <c r="D227" s="261"/>
      <c r="E227" s="254"/>
      <c r="F227" s="53"/>
      <c r="G227" s="32"/>
      <c r="H227" s="112"/>
      <c r="I227" s="112"/>
      <c r="J227" s="112"/>
      <c r="K227" s="112"/>
      <c r="L227" s="112"/>
      <c r="M227" s="112"/>
      <c r="N227" s="112"/>
      <c r="O227" s="112"/>
      <c r="P227" s="112"/>
      <c r="Q227" s="112"/>
      <c r="R227" s="112"/>
      <c r="S227" s="112"/>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c r="BJ227" s="115"/>
      <c r="BK227" s="115"/>
    </row>
    <row r="228" spans="1:63" s="4" customFormat="1" ht="27.6" x14ac:dyDescent="0.3">
      <c r="B228" s="26" t="s">
        <v>18</v>
      </c>
      <c r="C228" s="28" t="s">
        <v>179</v>
      </c>
      <c r="D228" s="236" t="s">
        <v>58</v>
      </c>
      <c r="E228" s="221">
        <v>168</v>
      </c>
      <c r="F228" s="27"/>
      <c r="G228" s="29">
        <f t="shared" si="15"/>
        <v>0</v>
      </c>
      <c r="H228" s="50"/>
      <c r="I228" s="50"/>
      <c r="J228" s="50"/>
      <c r="K228" s="50"/>
      <c r="L228" s="50"/>
      <c r="M228" s="50"/>
      <c r="N228" s="50"/>
      <c r="O228" s="50"/>
      <c r="P228" s="50"/>
      <c r="Q228" s="50"/>
      <c r="R228" s="50"/>
      <c r="S228" s="50"/>
    </row>
    <row r="229" spans="1:63" s="4" customFormat="1" ht="27.6" x14ac:dyDescent="0.3">
      <c r="B229" s="26" t="s">
        <v>21</v>
      </c>
      <c r="C229" s="28" t="s">
        <v>180</v>
      </c>
      <c r="D229" s="236" t="s">
        <v>58</v>
      </c>
      <c r="E229" s="221">
        <v>99</v>
      </c>
      <c r="F229" s="27"/>
      <c r="G229" s="29">
        <f t="shared" si="15"/>
        <v>0</v>
      </c>
      <c r="H229" s="50"/>
      <c r="I229" s="50"/>
      <c r="J229" s="50"/>
      <c r="K229" s="50"/>
      <c r="L229" s="50"/>
      <c r="M229" s="50"/>
      <c r="N229" s="50"/>
      <c r="O229" s="50"/>
      <c r="P229" s="50"/>
      <c r="Q229" s="50"/>
      <c r="R229" s="50"/>
      <c r="S229" s="50"/>
    </row>
    <row r="230" spans="1:63" s="4" customFormat="1" ht="27.6" x14ac:dyDescent="0.3">
      <c r="B230" s="26" t="s">
        <v>23</v>
      </c>
      <c r="C230" s="97" t="s">
        <v>353</v>
      </c>
      <c r="D230" s="236" t="s">
        <v>58</v>
      </c>
      <c r="E230" s="221">
        <v>130</v>
      </c>
      <c r="F230" s="27"/>
      <c r="G230" s="29">
        <f t="shared" si="15"/>
        <v>0</v>
      </c>
      <c r="H230" s="50"/>
      <c r="I230" s="50"/>
      <c r="J230" s="50"/>
      <c r="K230" s="50"/>
      <c r="L230" s="50"/>
      <c r="M230" s="50"/>
      <c r="N230" s="50"/>
      <c r="O230" s="50"/>
      <c r="P230" s="50"/>
      <c r="Q230" s="50"/>
      <c r="R230" s="50"/>
      <c r="S230" s="50"/>
    </row>
    <row r="231" spans="1:63" s="4" customFormat="1" x14ac:dyDescent="0.3">
      <c r="B231" s="26" t="s">
        <v>25</v>
      </c>
      <c r="C231" s="28" t="s">
        <v>182</v>
      </c>
      <c r="D231" s="236" t="s">
        <v>58</v>
      </c>
      <c r="E231" s="221">
        <v>115</v>
      </c>
      <c r="F231" s="27"/>
      <c r="G231" s="29">
        <f t="shared" si="15"/>
        <v>0</v>
      </c>
      <c r="H231" s="50"/>
      <c r="I231" s="50"/>
      <c r="J231" s="50"/>
      <c r="K231" s="50"/>
      <c r="L231" s="50"/>
      <c r="M231" s="50"/>
      <c r="N231" s="50"/>
      <c r="O231" s="50"/>
      <c r="P231" s="50"/>
      <c r="Q231" s="50"/>
      <c r="R231" s="50"/>
      <c r="S231" s="50"/>
    </row>
    <row r="232" spans="1:63" s="4" customFormat="1" ht="41.4" x14ac:dyDescent="0.3">
      <c r="B232" s="26" t="s">
        <v>27</v>
      </c>
      <c r="C232" s="28" t="s">
        <v>361</v>
      </c>
      <c r="D232" s="236" t="s">
        <v>58</v>
      </c>
      <c r="E232" s="221">
        <v>45</v>
      </c>
      <c r="F232" s="27"/>
      <c r="G232" s="29">
        <f t="shared" si="15"/>
        <v>0</v>
      </c>
      <c r="H232" s="50"/>
      <c r="I232" s="50"/>
      <c r="J232" s="50"/>
      <c r="K232" s="50"/>
      <c r="L232" s="50"/>
      <c r="M232" s="50"/>
      <c r="N232" s="50"/>
      <c r="O232" s="50"/>
      <c r="P232" s="50"/>
      <c r="Q232" s="50"/>
      <c r="R232" s="50"/>
      <c r="S232" s="50"/>
    </row>
    <row r="233" spans="1:63" s="4" customFormat="1" x14ac:dyDescent="0.3">
      <c r="B233" s="25"/>
      <c r="C233" s="33"/>
      <c r="D233" s="245"/>
      <c r="E233" s="255"/>
      <c r="F233" s="35"/>
      <c r="G233" s="34"/>
      <c r="H233" s="50"/>
      <c r="I233" s="50"/>
      <c r="J233" s="50"/>
      <c r="K233" s="50"/>
      <c r="L233" s="50"/>
      <c r="M233" s="50"/>
      <c r="N233" s="50"/>
      <c r="O233" s="50"/>
      <c r="P233" s="50"/>
      <c r="Q233" s="50"/>
      <c r="R233" s="50"/>
      <c r="S233" s="50"/>
    </row>
    <row r="234" spans="1:63" s="4" customFormat="1" x14ac:dyDescent="0.3">
      <c r="B234" s="25"/>
      <c r="C234" s="25" t="s">
        <v>184</v>
      </c>
      <c r="D234" s="246"/>
      <c r="E234" s="255"/>
      <c r="F234" s="35"/>
      <c r="G234" s="35">
        <f>SUM(G228:G233)</f>
        <v>0</v>
      </c>
      <c r="H234" s="113"/>
      <c r="I234" s="113"/>
      <c r="J234" s="113"/>
      <c r="K234" s="113"/>
      <c r="L234" s="113"/>
      <c r="M234" s="113"/>
      <c r="N234" s="113"/>
      <c r="O234" s="113"/>
      <c r="P234" s="113"/>
      <c r="Q234" s="113"/>
      <c r="R234" s="113"/>
      <c r="S234" s="113"/>
    </row>
    <row r="235" spans="1:63" s="4" customFormat="1" x14ac:dyDescent="0.3">
      <c r="B235" s="25"/>
      <c r="C235" s="33"/>
      <c r="D235" s="245"/>
      <c r="E235" s="255"/>
      <c r="F235" s="35"/>
      <c r="G235" s="34"/>
      <c r="H235" s="50"/>
      <c r="I235" s="50"/>
      <c r="J235" s="50"/>
      <c r="K235" s="50"/>
      <c r="L235" s="50"/>
      <c r="M235" s="50"/>
      <c r="N235" s="50"/>
      <c r="O235" s="50"/>
      <c r="P235" s="50"/>
      <c r="Q235" s="50"/>
      <c r="R235" s="50"/>
      <c r="S235" s="50"/>
    </row>
    <row r="236" spans="1:63" s="11" customFormat="1" x14ac:dyDescent="0.3">
      <c r="A236" s="115"/>
      <c r="B236" s="31">
        <v>7</v>
      </c>
      <c r="C236" s="31" t="s">
        <v>185</v>
      </c>
      <c r="D236" s="262"/>
      <c r="E236" s="254"/>
      <c r="F236" s="53"/>
      <c r="G236" s="53"/>
      <c r="H236" s="114"/>
      <c r="I236" s="114"/>
      <c r="J236" s="114"/>
      <c r="K236" s="114"/>
      <c r="L236" s="114"/>
      <c r="M236" s="114"/>
      <c r="N236" s="114"/>
      <c r="O236" s="114"/>
      <c r="P236" s="114"/>
      <c r="Q236" s="114"/>
      <c r="R236" s="114"/>
      <c r="S236" s="114"/>
      <c r="T236" s="115"/>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c r="AU236" s="115"/>
      <c r="AV236" s="115"/>
      <c r="AW236" s="115"/>
      <c r="AX236" s="115"/>
      <c r="AY236" s="115"/>
      <c r="AZ236" s="115"/>
      <c r="BA236" s="115"/>
      <c r="BB236" s="115"/>
      <c r="BC236" s="115"/>
      <c r="BD236" s="115"/>
      <c r="BE236" s="115"/>
      <c r="BF236" s="115"/>
      <c r="BG236" s="115"/>
      <c r="BH236" s="115"/>
      <c r="BI236" s="115"/>
      <c r="BJ236" s="115"/>
      <c r="BK236" s="115"/>
    </row>
    <row r="237" spans="1:63" s="4" customFormat="1" x14ac:dyDescent="0.3">
      <c r="B237" s="25"/>
      <c r="C237" s="25" t="s">
        <v>362</v>
      </c>
      <c r="D237" s="245"/>
      <c r="E237" s="255"/>
      <c r="F237" s="35"/>
      <c r="G237" s="34"/>
      <c r="H237" s="50"/>
      <c r="I237" s="50"/>
      <c r="J237" s="50"/>
      <c r="K237" s="50"/>
      <c r="L237" s="50"/>
      <c r="M237" s="50"/>
      <c r="N237" s="50"/>
      <c r="O237" s="50"/>
      <c r="P237" s="50"/>
      <c r="Q237" s="50"/>
      <c r="R237" s="50"/>
      <c r="S237" s="50"/>
    </row>
    <row r="238" spans="1:63" s="4" customFormat="1" ht="82.8" x14ac:dyDescent="0.3">
      <c r="B238" s="26" t="s">
        <v>18</v>
      </c>
      <c r="C238" s="28" t="s">
        <v>363</v>
      </c>
      <c r="D238" s="236" t="s">
        <v>9</v>
      </c>
      <c r="E238" s="221">
        <v>2</v>
      </c>
      <c r="F238" s="27"/>
      <c r="G238" s="29">
        <f t="shared" si="15"/>
        <v>0</v>
      </c>
      <c r="H238" s="50"/>
      <c r="I238" s="50"/>
      <c r="J238" s="50"/>
      <c r="K238" s="50"/>
      <c r="L238" s="50"/>
      <c r="M238" s="50"/>
      <c r="N238" s="50"/>
      <c r="O238" s="50"/>
      <c r="P238" s="50"/>
      <c r="Q238" s="50"/>
      <c r="R238" s="50"/>
      <c r="S238" s="50"/>
    </row>
    <row r="239" spans="1:63" s="4" customFormat="1" ht="41.4" x14ac:dyDescent="0.3">
      <c r="B239" s="26" t="s">
        <v>21</v>
      </c>
      <c r="C239" s="28" t="s">
        <v>188</v>
      </c>
      <c r="D239" s="236" t="s">
        <v>9</v>
      </c>
      <c r="E239" s="221">
        <v>8</v>
      </c>
      <c r="F239" s="27"/>
      <c r="G239" s="29">
        <f t="shared" si="15"/>
        <v>0</v>
      </c>
      <c r="H239" s="50"/>
      <c r="I239" s="50"/>
      <c r="J239" s="50"/>
      <c r="K239" s="50"/>
      <c r="L239" s="50"/>
      <c r="M239" s="50"/>
      <c r="N239" s="50"/>
      <c r="O239" s="50"/>
      <c r="P239" s="50"/>
      <c r="Q239" s="50"/>
      <c r="R239" s="50"/>
      <c r="S239" s="50"/>
    </row>
    <row r="240" spans="1:63" s="4" customFormat="1" ht="27.6" x14ac:dyDescent="0.3">
      <c r="B240" s="26" t="s">
        <v>23</v>
      </c>
      <c r="C240" s="28" t="s">
        <v>189</v>
      </c>
      <c r="D240" s="236" t="s">
        <v>9</v>
      </c>
      <c r="E240" s="221">
        <v>1</v>
      </c>
      <c r="F240" s="27"/>
      <c r="G240" s="29">
        <f t="shared" si="15"/>
        <v>0</v>
      </c>
      <c r="H240" s="50"/>
      <c r="I240" s="50"/>
      <c r="J240" s="50"/>
      <c r="K240" s="50"/>
      <c r="L240" s="50"/>
      <c r="M240" s="50"/>
      <c r="N240" s="50"/>
      <c r="O240" s="50"/>
      <c r="P240" s="50"/>
      <c r="Q240" s="50"/>
      <c r="R240" s="50"/>
      <c r="S240" s="50"/>
    </row>
    <row r="241" spans="2:19" s="4" customFormat="1" x14ac:dyDescent="0.3">
      <c r="B241" s="26" t="s">
        <v>25</v>
      </c>
      <c r="C241" s="28" t="s">
        <v>190</v>
      </c>
      <c r="D241" s="236" t="s">
        <v>9</v>
      </c>
      <c r="E241" s="221">
        <v>8</v>
      </c>
      <c r="F241" s="27"/>
      <c r="G241" s="29">
        <f t="shared" si="15"/>
        <v>0</v>
      </c>
      <c r="H241" s="50"/>
      <c r="I241" s="50"/>
      <c r="J241" s="50"/>
      <c r="K241" s="50"/>
      <c r="L241" s="50"/>
      <c r="M241" s="50"/>
      <c r="N241" s="50"/>
      <c r="O241" s="50"/>
      <c r="P241" s="50"/>
      <c r="Q241" s="50"/>
      <c r="R241" s="50"/>
      <c r="S241" s="50"/>
    </row>
    <row r="242" spans="2:19" s="4" customFormat="1" ht="27.6" x14ac:dyDescent="0.3">
      <c r="B242" s="26" t="s">
        <v>27</v>
      </c>
      <c r="C242" s="28" t="s">
        <v>191</v>
      </c>
      <c r="D242" s="236" t="s">
        <v>9</v>
      </c>
      <c r="E242" s="221">
        <v>5</v>
      </c>
      <c r="F242" s="27"/>
      <c r="G242" s="29">
        <f t="shared" si="15"/>
        <v>0</v>
      </c>
      <c r="H242" s="50"/>
      <c r="I242" s="50"/>
      <c r="J242" s="50"/>
      <c r="K242" s="50"/>
      <c r="L242" s="50"/>
      <c r="M242" s="50"/>
      <c r="N242" s="50"/>
      <c r="O242" s="50"/>
      <c r="P242" s="50"/>
      <c r="Q242" s="50"/>
      <c r="R242" s="50"/>
      <c r="S242" s="50"/>
    </row>
    <row r="243" spans="2:19" s="4" customFormat="1" x14ac:dyDescent="0.3">
      <c r="B243" s="26" t="s">
        <v>30</v>
      </c>
      <c r="C243" s="28" t="s">
        <v>192</v>
      </c>
      <c r="D243" s="236" t="s">
        <v>9</v>
      </c>
      <c r="E243" s="221">
        <v>7</v>
      </c>
      <c r="F243" s="27"/>
      <c r="G243" s="29">
        <f t="shared" si="15"/>
        <v>0</v>
      </c>
      <c r="H243" s="50"/>
      <c r="I243" s="50"/>
      <c r="J243" s="50"/>
      <c r="K243" s="50"/>
      <c r="L243" s="50"/>
      <c r="M243" s="50"/>
      <c r="N243" s="50"/>
      <c r="O243" s="50"/>
      <c r="P243" s="50"/>
      <c r="Q243" s="50"/>
      <c r="R243" s="50"/>
      <c r="S243" s="50"/>
    </row>
    <row r="244" spans="2:19" s="4" customFormat="1" x14ac:dyDescent="0.3">
      <c r="B244" s="26" t="s">
        <v>33</v>
      </c>
      <c r="C244" s="28" t="s">
        <v>193</v>
      </c>
      <c r="D244" s="236" t="s">
        <v>9</v>
      </c>
      <c r="E244" s="221">
        <v>6</v>
      </c>
      <c r="F244" s="27"/>
      <c r="G244" s="29">
        <f t="shared" si="15"/>
        <v>0</v>
      </c>
      <c r="H244" s="50"/>
      <c r="I244" s="50"/>
      <c r="J244" s="50"/>
      <c r="K244" s="50"/>
      <c r="L244" s="50"/>
      <c r="M244" s="50"/>
      <c r="N244" s="50"/>
      <c r="O244" s="50"/>
      <c r="P244" s="50"/>
      <c r="Q244" s="50"/>
      <c r="R244" s="50"/>
      <c r="S244" s="50"/>
    </row>
    <row r="245" spans="2:19" s="4" customFormat="1" ht="27.6" x14ac:dyDescent="0.3">
      <c r="B245" s="26" t="s">
        <v>36</v>
      </c>
      <c r="C245" s="28" t="s">
        <v>194</v>
      </c>
      <c r="D245" s="236" t="s">
        <v>9</v>
      </c>
      <c r="E245" s="221">
        <v>11</v>
      </c>
      <c r="F245" s="27"/>
      <c r="G245" s="29">
        <f t="shared" si="15"/>
        <v>0</v>
      </c>
      <c r="H245" s="50"/>
      <c r="I245" s="50"/>
      <c r="J245" s="50"/>
      <c r="K245" s="50"/>
      <c r="L245" s="50"/>
      <c r="M245" s="50"/>
      <c r="N245" s="50"/>
      <c r="O245" s="50"/>
      <c r="P245" s="50"/>
      <c r="Q245" s="50"/>
      <c r="R245" s="50"/>
      <c r="S245" s="50"/>
    </row>
    <row r="246" spans="2:19" s="4" customFormat="1" x14ac:dyDescent="0.3">
      <c r="B246" s="26" t="s">
        <v>39</v>
      </c>
      <c r="C246" s="28"/>
      <c r="D246" s="236"/>
      <c r="E246" s="242"/>
      <c r="F246" s="27"/>
      <c r="G246" s="29"/>
      <c r="H246" s="50"/>
      <c r="I246" s="50"/>
      <c r="J246" s="50"/>
      <c r="K246" s="50"/>
      <c r="L246" s="50"/>
      <c r="M246" s="50"/>
      <c r="N246" s="50"/>
      <c r="O246" s="50"/>
      <c r="P246" s="50"/>
      <c r="Q246" s="50"/>
      <c r="R246" s="50"/>
      <c r="S246" s="50"/>
    </row>
    <row r="247" spans="2:19" s="4" customFormat="1" x14ac:dyDescent="0.3">
      <c r="B247" s="26" t="s">
        <v>62</v>
      </c>
      <c r="C247" s="26" t="s">
        <v>195</v>
      </c>
      <c r="D247" s="236"/>
      <c r="E247" s="242"/>
      <c r="F247" s="27"/>
      <c r="G247" s="29"/>
      <c r="H247" s="50"/>
      <c r="I247" s="50"/>
      <c r="J247" s="50"/>
      <c r="K247" s="50"/>
      <c r="L247" s="50"/>
      <c r="M247" s="50"/>
      <c r="N247" s="50"/>
      <c r="O247" s="50"/>
      <c r="P247" s="50"/>
      <c r="Q247" s="50"/>
      <c r="R247" s="50"/>
      <c r="S247" s="50"/>
    </row>
    <row r="248" spans="2:19" s="4" customFormat="1" x14ac:dyDescent="0.3">
      <c r="B248" s="26" t="s">
        <v>66</v>
      </c>
      <c r="C248" s="26" t="s">
        <v>196</v>
      </c>
      <c r="D248" s="236"/>
      <c r="E248" s="242"/>
      <c r="F248" s="27"/>
      <c r="G248" s="29"/>
      <c r="H248" s="50"/>
      <c r="I248" s="50"/>
      <c r="J248" s="50"/>
      <c r="K248" s="50"/>
      <c r="L248" s="50"/>
      <c r="M248" s="50"/>
      <c r="N248" s="50"/>
      <c r="O248" s="50"/>
      <c r="P248" s="50"/>
      <c r="Q248" s="50"/>
      <c r="R248" s="50"/>
      <c r="S248" s="50"/>
    </row>
    <row r="249" spans="2:19" s="4" customFormat="1" x14ac:dyDescent="0.3">
      <c r="B249" s="26" t="s">
        <v>68</v>
      </c>
      <c r="C249" s="28" t="s">
        <v>197</v>
      </c>
      <c r="D249" s="236" t="s">
        <v>75</v>
      </c>
      <c r="E249" s="221">
        <v>45</v>
      </c>
      <c r="F249" s="27"/>
      <c r="G249" s="29">
        <f t="shared" si="15"/>
        <v>0</v>
      </c>
      <c r="H249" s="50"/>
      <c r="I249" s="50"/>
      <c r="J249" s="50"/>
      <c r="K249" s="50"/>
      <c r="L249" s="50"/>
      <c r="M249" s="50"/>
      <c r="N249" s="50"/>
      <c r="O249" s="50"/>
      <c r="P249" s="50"/>
      <c r="Q249" s="50"/>
      <c r="R249" s="50"/>
      <c r="S249" s="50"/>
    </row>
    <row r="250" spans="2:19" s="4" customFormat="1" x14ac:dyDescent="0.3">
      <c r="B250" s="26" t="s">
        <v>70</v>
      </c>
      <c r="C250" s="28" t="s">
        <v>198</v>
      </c>
      <c r="D250" s="236" t="s">
        <v>9</v>
      </c>
      <c r="E250" s="221">
        <v>16</v>
      </c>
      <c r="F250" s="27"/>
      <c r="G250" s="29">
        <f>F250*E250</f>
        <v>0</v>
      </c>
      <c r="H250" s="50"/>
      <c r="I250" s="50"/>
      <c r="J250" s="50"/>
      <c r="K250" s="50"/>
      <c r="L250" s="50"/>
      <c r="M250" s="50"/>
      <c r="N250" s="50"/>
      <c r="O250" s="50"/>
      <c r="P250" s="50"/>
      <c r="Q250" s="50"/>
      <c r="R250" s="50"/>
      <c r="S250" s="50"/>
    </row>
    <row r="251" spans="2:19" s="4" customFormat="1" x14ac:dyDescent="0.3">
      <c r="B251" s="26" t="s">
        <v>199</v>
      </c>
      <c r="C251" s="28" t="s">
        <v>200</v>
      </c>
      <c r="D251" s="236" t="s">
        <v>9</v>
      </c>
      <c r="E251" s="221">
        <v>25</v>
      </c>
      <c r="F251" s="27"/>
      <c r="G251" s="29">
        <f>F251*E251</f>
        <v>0</v>
      </c>
      <c r="H251" s="50"/>
      <c r="I251" s="50"/>
      <c r="J251" s="50"/>
      <c r="K251" s="50"/>
      <c r="L251" s="50"/>
      <c r="M251" s="50"/>
      <c r="N251" s="50"/>
      <c r="O251" s="50"/>
      <c r="P251" s="50"/>
      <c r="Q251" s="50"/>
      <c r="R251" s="50"/>
      <c r="S251" s="50"/>
    </row>
    <row r="252" spans="2:19" s="4" customFormat="1" x14ac:dyDescent="0.3">
      <c r="B252" s="26" t="s">
        <v>201</v>
      </c>
      <c r="C252" s="28" t="s">
        <v>202</v>
      </c>
      <c r="D252" s="236" t="s">
        <v>9</v>
      </c>
      <c r="E252" s="221">
        <v>16</v>
      </c>
      <c r="F252" s="27"/>
      <c r="G252" s="29">
        <f t="shared" si="15"/>
        <v>0</v>
      </c>
      <c r="H252" s="50"/>
      <c r="I252" s="50"/>
      <c r="J252" s="50"/>
      <c r="K252" s="50"/>
      <c r="L252" s="50"/>
      <c r="M252" s="50"/>
      <c r="N252" s="50"/>
      <c r="O252" s="50"/>
      <c r="P252" s="50"/>
      <c r="Q252" s="50"/>
      <c r="R252" s="50"/>
      <c r="S252" s="50"/>
    </row>
    <row r="253" spans="2:19" s="4" customFormat="1" x14ac:dyDescent="0.3">
      <c r="B253" s="26" t="s">
        <v>203</v>
      </c>
      <c r="C253" s="28" t="s">
        <v>204</v>
      </c>
      <c r="D253" s="236" t="s">
        <v>9</v>
      </c>
      <c r="E253" s="221">
        <v>32</v>
      </c>
      <c r="F253" s="27"/>
      <c r="G253" s="29">
        <f t="shared" si="15"/>
        <v>0</v>
      </c>
      <c r="H253" s="50"/>
      <c r="I253" s="50"/>
      <c r="J253" s="50"/>
      <c r="K253" s="50"/>
      <c r="L253" s="50"/>
      <c r="M253" s="50"/>
      <c r="N253" s="50"/>
      <c r="O253" s="50"/>
      <c r="P253" s="50"/>
      <c r="Q253" s="50"/>
      <c r="R253" s="50"/>
      <c r="S253" s="50"/>
    </row>
    <row r="254" spans="2:19" s="4" customFormat="1" x14ac:dyDescent="0.3">
      <c r="B254" s="26" t="s">
        <v>205</v>
      </c>
      <c r="C254" s="28" t="s">
        <v>206</v>
      </c>
      <c r="D254" s="236" t="s">
        <v>9</v>
      </c>
      <c r="E254" s="221">
        <v>6</v>
      </c>
      <c r="F254" s="27"/>
      <c r="G254" s="29">
        <f t="shared" si="15"/>
        <v>0</v>
      </c>
      <c r="H254" s="50"/>
      <c r="I254" s="50"/>
      <c r="J254" s="50"/>
      <c r="K254" s="50"/>
      <c r="L254" s="50"/>
      <c r="M254" s="50"/>
      <c r="N254" s="50"/>
      <c r="O254" s="50"/>
      <c r="P254" s="50"/>
      <c r="Q254" s="50"/>
      <c r="R254" s="50"/>
      <c r="S254" s="50"/>
    </row>
    <row r="255" spans="2:19" s="4" customFormat="1" x14ac:dyDescent="0.3">
      <c r="B255" s="26" t="s">
        <v>207</v>
      </c>
      <c r="C255" s="28" t="s">
        <v>208</v>
      </c>
      <c r="D255" s="236" t="s">
        <v>9</v>
      </c>
      <c r="E255" s="221">
        <v>25</v>
      </c>
      <c r="F255" s="27"/>
      <c r="G255" s="29">
        <f t="shared" si="15"/>
        <v>0</v>
      </c>
      <c r="H255" s="50"/>
      <c r="I255" s="50"/>
      <c r="J255" s="50"/>
      <c r="K255" s="50"/>
      <c r="L255" s="50"/>
      <c r="M255" s="50"/>
      <c r="N255" s="50"/>
      <c r="O255" s="50"/>
      <c r="P255" s="50"/>
      <c r="Q255" s="50"/>
      <c r="R255" s="50"/>
      <c r="S255" s="50"/>
    </row>
    <row r="256" spans="2:19" s="4" customFormat="1" x14ac:dyDescent="0.3">
      <c r="B256" s="26" t="s">
        <v>209</v>
      </c>
      <c r="C256" s="28" t="s">
        <v>210</v>
      </c>
      <c r="D256" s="236" t="s">
        <v>9</v>
      </c>
      <c r="E256" s="221">
        <v>25</v>
      </c>
      <c r="F256" s="27"/>
      <c r="G256" s="29">
        <f t="shared" si="15"/>
        <v>0</v>
      </c>
      <c r="H256" s="50"/>
      <c r="I256" s="50"/>
      <c r="J256" s="50"/>
      <c r="K256" s="50"/>
      <c r="L256" s="50"/>
      <c r="M256" s="50"/>
      <c r="N256" s="50"/>
      <c r="O256" s="50"/>
      <c r="P256" s="50"/>
      <c r="Q256" s="50"/>
      <c r="R256" s="50"/>
      <c r="S256" s="50"/>
    </row>
    <row r="257" spans="2:19" s="4" customFormat="1" x14ac:dyDescent="0.3">
      <c r="B257" s="26" t="s">
        <v>211</v>
      </c>
      <c r="C257" s="28" t="s">
        <v>212</v>
      </c>
      <c r="D257" s="236" t="s">
        <v>9</v>
      </c>
      <c r="E257" s="221">
        <v>18</v>
      </c>
      <c r="F257" s="27"/>
      <c r="G257" s="29">
        <f t="shared" si="15"/>
        <v>0</v>
      </c>
      <c r="H257" s="50"/>
      <c r="I257" s="50"/>
      <c r="J257" s="50"/>
      <c r="K257" s="50"/>
      <c r="L257" s="50"/>
      <c r="M257" s="50"/>
      <c r="N257" s="50"/>
      <c r="O257" s="50"/>
      <c r="P257" s="50"/>
      <c r="Q257" s="50"/>
      <c r="R257" s="50"/>
      <c r="S257" s="50"/>
    </row>
    <row r="258" spans="2:19" s="4" customFormat="1" x14ac:dyDescent="0.3">
      <c r="B258" s="26" t="s">
        <v>213</v>
      </c>
      <c r="C258" s="28" t="s">
        <v>214</v>
      </c>
      <c r="D258" s="236" t="s">
        <v>9</v>
      </c>
      <c r="E258" s="221">
        <v>27</v>
      </c>
      <c r="F258" s="27"/>
      <c r="G258" s="29">
        <f t="shared" si="15"/>
        <v>0</v>
      </c>
      <c r="H258" s="50"/>
      <c r="I258" s="50"/>
      <c r="J258" s="50"/>
      <c r="K258" s="50"/>
      <c r="L258" s="50"/>
      <c r="M258" s="50"/>
      <c r="N258" s="50"/>
      <c r="O258" s="50"/>
      <c r="P258" s="50"/>
      <c r="Q258" s="50"/>
      <c r="R258" s="50"/>
      <c r="S258" s="50"/>
    </row>
    <row r="259" spans="2:19" s="4" customFormat="1" x14ac:dyDescent="0.3">
      <c r="B259" s="26" t="s">
        <v>215</v>
      </c>
      <c r="C259" s="28" t="s">
        <v>216</v>
      </c>
      <c r="D259" s="236" t="s">
        <v>9</v>
      </c>
      <c r="E259" s="221">
        <v>27</v>
      </c>
      <c r="F259" s="27"/>
      <c r="G259" s="29">
        <f t="shared" si="15"/>
        <v>0</v>
      </c>
      <c r="H259" s="50"/>
      <c r="I259" s="50"/>
      <c r="J259" s="50"/>
      <c r="K259" s="50"/>
      <c r="L259" s="50"/>
      <c r="M259" s="50"/>
      <c r="N259" s="50"/>
      <c r="O259" s="50"/>
      <c r="P259" s="50"/>
      <c r="Q259" s="50"/>
      <c r="R259" s="50"/>
      <c r="S259" s="50"/>
    </row>
    <row r="260" spans="2:19" s="4" customFormat="1" x14ac:dyDescent="0.3">
      <c r="B260" s="26" t="s">
        <v>217</v>
      </c>
      <c r="C260" s="28" t="s">
        <v>208</v>
      </c>
      <c r="D260" s="236" t="s">
        <v>9</v>
      </c>
      <c r="E260" s="221">
        <v>27</v>
      </c>
      <c r="F260" s="27"/>
      <c r="G260" s="29">
        <f t="shared" si="15"/>
        <v>0</v>
      </c>
      <c r="H260" s="50"/>
      <c r="I260" s="50"/>
      <c r="J260" s="50"/>
      <c r="K260" s="50"/>
      <c r="L260" s="50"/>
      <c r="M260" s="50"/>
      <c r="N260" s="50"/>
      <c r="O260" s="50"/>
      <c r="P260" s="50"/>
      <c r="Q260" s="50"/>
      <c r="R260" s="50"/>
      <c r="S260" s="50"/>
    </row>
    <row r="261" spans="2:19" s="4" customFormat="1" x14ac:dyDescent="0.3">
      <c r="B261" s="26" t="s">
        <v>218</v>
      </c>
      <c r="C261" s="28" t="s">
        <v>219</v>
      </c>
      <c r="D261" s="236" t="s">
        <v>9</v>
      </c>
      <c r="E261" s="221">
        <v>27</v>
      </c>
      <c r="F261" s="27"/>
      <c r="G261" s="29">
        <f t="shared" si="15"/>
        <v>0</v>
      </c>
      <c r="H261" s="50"/>
      <c r="I261" s="50"/>
      <c r="J261" s="50"/>
      <c r="K261" s="50"/>
      <c r="L261" s="50"/>
      <c r="M261" s="50"/>
      <c r="N261" s="50"/>
      <c r="O261" s="50"/>
      <c r="P261" s="50"/>
      <c r="Q261" s="50"/>
      <c r="R261" s="50"/>
      <c r="S261" s="50"/>
    </row>
    <row r="262" spans="2:19" s="4" customFormat="1" x14ac:dyDescent="0.3">
      <c r="B262" s="26" t="s">
        <v>220</v>
      </c>
      <c r="C262" s="28" t="s">
        <v>221</v>
      </c>
      <c r="D262" s="236" t="s">
        <v>75</v>
      </c>
      <c r="E262" s="221">
        <v>45</v>
      </c>
      <c r="F262" s="27"/>
      <c r="G262" s="29">
        <f t="shared" si="15"/>
        <v>0</v>
      </c>
      <c r="H262" s="50"/>
      <c r="I262" s="50"/>
      <c r="J262" s="50"/>
      <c r="K262" s="50"/>
      <c r="L262" s="50"/>
      <c r="M262" s="50"/>
      <c r="N262" s="50"/>
      <c r="O262" s="50"/>
      <c r="P262" s="50"/>
      <c r="Q262" s="50"/>
      <c r="R262" s="50"/>
      <c r="S262" s="50"/>
    </row>
    <row r="263" spans="2:19" s="4" customFormat="1" x14ac:dyDescent="0.3">
      <c r="B263" s="26" t="s">
        <v>222</v>
      </c>
      <c r="C263" s="28" t="s">
        <v>200</v>
      </c>
      <c r="D263" s="236" t="s">
        <v>9</v>
      </c>
      <c r="E263" s="221">
        <v>55</v>
      </c>
      <c r="F263" s="27"/>
      <c r="G263" s="29">
        <f t="shared" si="15"/>
        <v>0</v>
      </c>
      <c r="H263" s="50"/>
      <c r="I263" s="50"/>
      <c r="J263" s="50"/>
      <c r="K263" s="50"/>
      <c r="L263" s="50"/>
      <c r="M263" s="50"/>
      <c r="N263" s="50"/>
      <c r="O263" s="50"/>
      <c r="P263" s="50"/>
      <c r="Q263" s="50"/>
      <c r="R263" s="50"/>
      <c r="S263" s="50"/>
    </row>
    <row r="264" spans="2:19" s="4" customFormat="1" x14ac:dyDescent="0.3">
      <c r="B264" s="26" t="s">
        <v>223</v>
      </c>
      <c r="C264" s="28" t="s">
        <v>224</v>
      </c>
      <c r="D264" s="236" t="s">
        <v>9</v>
      </c>
      <c r="E264" s="221">
        <v>28</v>
      </c>
      <c r="F264" s="27"/>
      <c r="G264" s="29">
        <f t="shared" si="15"/>
        <v>0</v>
      </c>
      <c r="H264" s="50"/>
      <c r="I264" s="50"/>
      <c r="J264" s="50"/>
      <c r="K264" s="50"/>
      <c r="L264" s="50"/>
      <c r="M264" s="50"/>
      <c r="N264" s="50"/>
      <c r="O264" s="50"/>
      <c r="P264" s="50"/>
      <c r="Q264" s="50"/>
      <c r="R264" s="50"/>
      <c r="S264" s="50"/>
    </row>
    <row r="265" spans="2:19" s="4" customFormat="1" x14ac:dyDescent="0.3">
      <c r="B265" s="26" t="s">
        <v>225</v>
      </c>
      <c r="C265" s="28" t="s">
        <v>226</v>
      </c>
      <c r="D265" s="236" t="s">
        <v>9</v>
      </c>
      <c r="E265" s="221">
        <v>28</v>
      </c>
      <c r="F265" s="27"/>
      <c r="G265" s="29">
        <f t="shared" si="15"/>
        <v>0</v>
      </c>
      <c r="H265" s="50"/>
      <c r="I265" s="50"/>
      <c r="J265" s="50"/>
      <c r="K265" s="50"/>
      <c r="L265" s="50"/>
      <c r="M265" s="50"/>
      <c r="N265" s="50"/>
      <c r="O265" s="50"/>
      <c r="P265" s="50"/>
      <c r="Q265" s="50"/>
      <c r="R265" s="50"/>
      <c r="S265" s="50"/>
    </row>
    <row r="266" spans="2:19" s="4" customFormat="1" x14ac:dyDescent="0.3">
      <c r="B266" s="26" t="s">
        <v>227</v>
      </c>
      <c r="C266" s="28" t="s">
        <v>228</v>
      </c>
      <c r="D266" s="236" t="s">
        <v>9</v>
      </c>
      <c r="E266" s="221">
        <v>28</v>
      </c>
      <c r="F266" s="27"/>
      <c r="G266" s="29">
        <f t="shared" si="15"/>
        <v>0</v>
      </c>
      <c r="H266" s="50"/>
      <c r="I266" s="50"/>
      <c r="J266" s="50"/>
      <c r="K266" s="50"/>
      <c r="L266" s="50"/>
      <c r="M266" s="50"/>
      <c r="N266" s="50"/>
      <c r="O266" s="50"/>
      <c r="P266" s="50"/>
      <c r="Q266" s="50"/>
      <c r="R266" s="50"/>
      <c r="S266" s="50"/>
    </row>
    <row r="267" spans="2:19" s="4" customFormat="1" x14ac:dyDescent="0.3">
      <c r="B267" s="26" t="s">
        <v>229</v>
      </c>
      <c r="C267" s="26" t="s">
        <v>230</v>
      </c>
      <c r="D267" s="236" t="s">
        <v>9</v>
      </c>
      <c r="E267" s="221">
        <v>28</v>
      </c>
      <c r="F267" s="27"/>
      <c r="G267" s="29">
        <f t="shared" si="15"/>
        <v>0</v>
      </c>
      <c r="H267" s="50"/>
      <c r="I267" s="50"/>
      <c r="J267" s="50"/>
      <c r="K267" s="50"/>
      <c r="L267" s="50"/>
      <c r="M267" s="50"/>
      <c r="N267" s="50"/>
      <c r="O267" s="50"/>
      <c r="P267" s="50"/>
      <c r="Q267" s="50"/>
      <c r="R267" s="50"/>
      <c r="S267" s="50"/>
    </row>
    <row r="268" spans="2:19" s="4" customFormat="1" x14ac:dyDescent="0.3">
      <c r="B268" s="26"/>
      <c r="C268" s="26"/>
      <c r="D268" s="236"/>
      <c r="E268" s="221"/>
      <c r="F268" s="27"/>
      <c r="G268" s="29"/>
      <c r="H268" s="50"/>
      <c r="I268" s="50"/>
      <c r="J268" s="50"/>
      <c r="K268" s="50"/>
      <c r="L268" s="50"/>
      <c r="M268" s="50"/>
      <c r="N268" s="50"/>
      <c r="O268" s="50"/>
      <c r="P268" s="50"/>
      <c r="Q268" s="50"/>
      <c r="R268" s="50"/>
      <c r="S268" s="50"/>
    </row>
    <row r="269" spans="2:19" s="4" customFormat="1" x14ac:dyDescent="0.3">
      <c r="B269" s="26"/>
      <c r="C269" s="26" t="s">
        <v>231</v>
      </c>
      <c r="D269" s="236"/>
      <c r="E269" s="221"/>
      <c r="F269" s="27"/>
      <c r="G269" s="29"/>
      <c r="H269" s="50"/>
      <c r="I269" s="50"/>
      <c r="J269" s="50"/>
      <c r="K269" s="50"/>
      <c r="L269" s="50"/>
      <c r="M269" s="50"/>
      <c r="N269" s="50"/>
      <c r="O269" s="50"/>
      <c r="P269" s="50"/>
      <c r="Q269" s="50"/>
      <c r="R269" s="50"/>
      <c r="S269" s="50"/>
    </row>
    <row r="270" spans="2:19" s="4" customFormat="1" x14ac:dyDescent="0.3">
      <c r="B270" s="26"/>
      <c r="C270" s="26" t="s">
        <v>232</v>
      </c>
      <c r="D270" s="236"/>
      <c r="E270" s="221"/>
      <c r="F270" s="27"/>
      <c r="G270" s="29"/>
      <c r="H270" s="50"/>
      <c r="I270" s="50"/>
      <c r="J270" s="50"/>
      <c r="K270" s="50"/>
      <c r="L270" s="50"/>
      <c r="M270" s="50"/>
      <c r="N270" s="50"/>
      <c r="O270" s="50"/>
      <c r="P270" s="50"/>
      <c r="Q270" s="50"/>
      <c r="R270" s="50"/>
      <c r="S270" s="50"/>
    </row>
    <row r="271" spans="2:19" s="4" customFormat="1" x14ac:dyDescent="0.3">
      <c r="B271" s="26" t="s">
        <v>233</v>
      </c>
      <c r="C271" s="28" t="s">
        <v>234</v>
      </c>
      <c r="D271" s="236" t="s">
        <v>75</v>
      </c>
      <c r="E271" s="221">
        <v>28</v>
      </c>
      <c r="F271" s="27"/>
      <c r="G271" s="29">
        <f t="shared" si="15"/>
        <v>0</v>
      </c>
      <c r="H271" s="50"/>
      <c r="I271" s="50"/>
      <c r="J271" s="50"/>
      <c r="K271" s="50"/>
      <c r="L271" s="50"/>
      <c r="M271" s="50"/>
      <c r="N271" s="50"/>
      <c r="O271" s="50"/>
      <c r="P271" s="50"/>
      <c r="Q271" s="50"/>
      <c r="R271" s="50"/>
      <c r="S271" s="50"/>
    </row>
    <row r="272" spans="2:19" s="4" customFormat="1" x14ac:dyDescent="0.3">
      <c r="B272" s="26" t="s">
        <v>235</v>
      </c>
      <c r="C272" s="28" t="s">
        <v>236</v>
      </c>
      <c r="D272" s="236" t="s">
        <v>9</v>
      </c>
      <c r="E272" s="221">
        <v>14</v>
      </c>
      <c r="F272" s="27"/>
      <c r="G272" s="29">
        <f t="shared" si="15"/>
        <v>0</v>
      </c>
      <c r="H272" s="50"/>
      <c r="I272" s="50"/>
      <c r="J272" s="50"/>
      <c r="K272" s="50"/>
      <c r="L272" s="50"/>
      <c r="M272" s="50"/>
      <c r="N272" s="50"/>
      <c r="O272" s="50"/>
      <c r="P272" s="50"/>
      <c r="Q272" s="50"/>
      <c r="R272" s="50"/>
      <c r="S272" s="50"/>
    </row>
    <row r="273" spans="2:19" s="4" customFormat="1" x14ac:dyDescent="0.3">
      <c r="B273" s="26" t="s">
        <v>237</v>
      </c>
      <c r="C273" s="28" t="s">
        <v>238</v>
      </c>
      <c r="D273" s="236" t="s">
        <v>9</v>
      </c>
      <c r="E273" s="221">
        <v>8</v>
      </c>
      <c r="F273" s="27"/>
      <c r="G273" s="29">
        <f t="shared" si="15"/>
        <v>0</v>
      </c>
      <c r="H273" s="50"/>
      <c r="I273" s="50"/>
      <c r="J273" s="50"/>
      <c r="K273" s="50"/>
      <c r="L273" s="50"/>
      <c r="M273" s="50"/>
      <c r="N273" s="50"/>
      <c r="O273" s="50"/>
      <c r="P273" s="50"/>
      <c r="Q273" s="50"/>
      <c r="R273" s="50"/>
      <c r="S273" s="50"/>
    </row>
    <row r="274" spans="2:19" s="4" customFormat="1" x14ac:dyDescent="0.3">
      <c r="B274" s="26" t="s">
        <v>239</v>
      </c>
      <c r="C274" s="28" t="s">
        <v>240</v>
      </c>
      <c r="D274" s="236" t="s">
        <v>9</v>
      </c>
      <c r="E274" s="221">
        <v>8</v>
      </c>
      <c r="F274" s="27"/>
      <c r="G274" s="29">
        <f t="shared" si="15"/>
        <v>0</v>
      </c>
      <c r="H274" s="50"/>
      <c r="I274" s="50"/>
      <c r="J274" s="50"/>
      <c r="K274" s="50"/>
      <c r="L274" s="50"/>
      <c r="M274" s="50"/>
      <c r="N274" s="50"/>
      <c r="O274" s="50"/>
      <c r="P274" s="50"/>
      <c r="Q274" s="50"/>
      <c r="R274" s="50"/>
      <c r="S274" s="50"/>
    </row>
    <row r="275" spans="2:19" s="4" customFormat="1" x14ac:dyDescent="0.3">
      <c r="B275" s="26"/>
      <c r="C275" s="28"/>
      <c r="D275" s="236"/>
      <c r="E275" s="221"/>
      <c r="F275" s="27"/>
      <c r="G275" s="29"/>
      <c r="H275" s="50"/>
      <c r="I275" s="50"/>
      <c r="J275" s="50"/>
      <c r="K275" s="50"/>
      <c r="L275" s="50"/>
      <c r="M275" s="50"/>
      <c r="N275" s="50"/>
      <c r="O275" s="50"/>
      <c r="P275" s="50"/>
      <c r="Q275" s="50"/>
      <c r="R275" s="50"/>
      <c r="S275" s="50"/>
    </row>
    <row r="276" spans="2:19" s="4" customFormat="1" x14ac:dyDescent="0.3">
      <c r="B276" s="26" t="s">
        <v>241</v>
      </c>
      <c r="C276" s="26" t="s">
        <v>242</v>
      </c>
      <c r="D276" s="236"/>
      <c r="E276" s="221"/>
      <c r="F276" s="27"/>
      <c r="G276" s="29"/>
      <c r="H276" s="50"/>
      <c r="I276" s="50"/>
      <c r="J276" s="50"/>
      <c r="K276" s="50"/>
      <c r="L276" s="50"/>
      <c r="M276" s="50"/>
      <c r="N276" s="50"/>
      <c r="O276" s="50"/>
      <c r="P276" s="50"/>
      <c r="Q276" s="50"/>
      <c r="R276" s="50"/>
      <c r="S276" s="50"/>
    </row>
    <row r="277" spans="2:19" s="4" customFormat="1" x14ac:dyDescent="0.3">
      <c r="B277" s="26" t="s">
        <v>243</v>
      </c>
      <c r="C277" s="28" t="s">
        <v>244</v>
      </c>
      <c r="D277" s="236"/>
      <c r="E277" s="221"/>
      <c r="F277" s="27"/>
      <c r="G277" s="29"/>
      <c r="H277" s="50"/>
      <c r="I277" s="50"/>
      <c r="J277" s="50"/>
      <c r="K277" s="50"/>
      <c r="L277" s="50"/>
      <c r="M277" s="50"/>
      <c r="N277" s="50"/>
      <c r="O277" s="50"/>
      <c r="P277" s="50"/>
      <c r="Q277" s="50"/>
      <c r="R277" s="50"/>
      <c r="S277" s="50"/>
    </row>
    <row r="278" spans="2:19" s="4" customFormat="1" x14ac:dyDescent="0.3">
      <c r="B278" s="26" t="s">
        <v>245</v>
      </c>
      <c r="C278" s="28" t="s">
        <v>246</v>
      </c>
      <c r="D278" s="236" t="s">
        <v>75</v>
      </c>
      <c r="E278" s="221">
        <v>12</v>
      </c>
      <c r="F278" s="27"/>
      <c r="G278" s="29">
        <f t="shared" si="15"/>
        <v>0</v>
      </c>
      <c r="H278" s="50"/>
      <c r="I278" s="50"/>
      <c r="J278" s="50"/>
      <c r="K278" s="50"/>
      <c r="L278" s="50"/>
      <c r="M278" s="50"/>
      <c r="N278" s="50"/>
      <c r="O278" s="50"/>
      <c r="P278" s="50"/>
      <c r="Q278" s="50"/>
      <c r="R278" s="50"/>
      <c r="S278" s="50"/>
    </row>
    <row r="279" spans="2:19" s="4" customFormat="1" x14ac:dyDescent="0.3">
      <c r="B279" s="26" t="s">
        <v>247</v>
      </c>
      <c r="C279" s="28" t="s">
        <v>248</v>
      </c>
      <c r="D279" s="236" t="s">
        <v>75</v>
      </c>
      <c r="E279" s="221">
        <v>45</v>
      </c>
      <c r="F279" s="27"/>
      <c r="G279" s="29">
        <f t="shared" si="15"/>
        <v>0</v>
      </c>
      <c r="H279" s="50"/>
      <c r="I279" s="50"/>
      <c r="J279" s="50"/>
      <c r="K279" s="50"/>
      <c r="L279" s="50"/>
      <c r="M279" s="50"/>
      <c r="N279" s="50"/>
      <c r="O279" s="50"/>
      <c r="P279" s="50"/>
      <c r="Q279" s="50"/>
      <c r="R279" s="50"/>
      <c r="S279" s="50"/>
    </row>
    <row r="280" spans="2:19" s="4" customFormat="1" x14ac:dyDescent="0.3">
      <c r="B280" s="26" t="s">
        <v>249</v>
      </c>
      <c r="C280" s="28" t="s">
        <v>250</v>
      </c>
      <c r="D280" s="236" t="s">
        <v>9</v>
      </c>
      <c r="E280" s="221">
        <v>14</v>
      </c>
      <c r="F280" s="27"/>
      <c r="G280" s="29">
        <f t="shared" si="15"/>
        <v>0</v>
      </c>
      <c r="H280" s="50"/>
      <c r="I280" s="50"/>
      <c r="J280" s="50"/>
      <c r="K280" s="50"/>
      <c r="L280" s="50"/>
      <c r="M280" s="50"/>
      <c r="N280" s="50"/>
      <c r="O280" s="50"/>
      <c r="P280" s="50"/>
      <c r="Q280" s="50"/>
      <c r="R280" s="50"/>
      <c r="S280" s="50"/>
    </row>
    <row r="281" spans="2:19" s="4" customFormat="1" x14ac:dyDescent="0.3">
      <c r="B281" s="26" t="s">
        <v>251</v>
      </c>
      <c r="C281" s="28" t="s">
        <v>252</v>
      </c>
      <c r="D281" s="236" t="s">
        <v>9</v>
      </c>
      <c r="E281" s="221">
        <v>14</v>
      </c>
      <c r="F281" s="27"/>
      <c r="G281" s="29">
        <f t="shared" si="15"/>
        <v>0</v>
      </c>
      <c r="H281" s="50"/>
      <c r="I281" s="50"/>
      <c r="J281" s="50"/>
      <c r="K281" s="50"/>
      <c r="L281" s="50"/>
      <c r="M281" s="50"/>
      <c r="N281" s="50"/>
      <c r="O281" s="50"/>
      <c r="P281" s="50"/>
      <c r="Q281" s="50"/>
      <c r="R281" s="50"/>
      <c r="S281" s="50"/>
    </row>
    <row r="282" spans="2:19" s="4" customFormat="1" x14ac:dyDescent="0.3">
      <c r="B282" s="26"/>
      <c r="C282" s="28"/>
      <c r="D282" s="236"/>
      <c r="E282" s="242"/>
      <c r="F282" s="27"/>
      <c r="G282" s="29"/>
      <c r="H282" s="50"/>
      <c r="I282" s="50"/>
      <c r="J282" s="50"/>
      <c r="K282" s="50"/>
      <c r="L282" s="50"/>
      <c r="M282" s="50"/>
      <c r="N282" s="50"/>
      <c r="O282" s="50"/>
      <c r="P282" s="50"/>
      <c r="Q282" s="50"/>
      <c r="R282" s="50"/>
      <c r="S282" s="50"/>
    </row>
    <row r="283" spans="2:19" s="4" customFormat="1" x14ac:dyDescent="0.3">
      <c r="B283" s="26"/>
      <c r="C283" s="26" t="s">
        <v>253</v>
      </c>
      <c r="D283" s="236"/>
      <c r="E283" s="242"/>
      <c r="F283" s="27"/>
      <c r="G283" s="29"/>
      <c r="H283" s="50"/>
      <c r="I283" s="50"/>
      <c r="J283" s="50"/>
      <c r="K283" s="50"/>
      <c r="L283" s="50"/>
      <c r="M283" s="50"/>
      <c r="N283" s="50"/>
      <c r="O283" s="50"/>
      <c r="P283" s="50"/>
      <c r="Q283" s="50"/>
      <c r="R283" s="50"/>
      <c r="S283" s="50"/>
    </row>
    <row r="284" spans="2:19" s="4" customFormat="1" x14ac:dyDescent="0.3">
      <c r="B284" s="26"/>
      <c r="C284" s="26" t="s">
        <v>254</v>
      </c>
      <c r="D284" s="236"/>
      <c r="E284" s="242"/>
      <c r="F284" s="27"/>
      <c r="G284" s="29"/>
      <c r="H284" s="50"/>
      <c r="I284" s="50"/>
      <c r="J284" s="50"/>
      <c r="K284" s="50"/>
      <c r="L284" s="50"/>
      <c r="M284" s="50"/>
      <c r="N284" s="50"/>
      <c r="O284" s="50"/>
      <c r="P284" s="50"/>
      <c r="Q284" s="50"/>
      <c r="R284" s="50"/>
      <c r="S284" s="50"/>
    </row>
    <row r="285" spans="2:19" s="4" customFormat="1" x14ac:dyDescent="0.3">
      <c r="B285" s="26" t="s">
        <v>255</v>
      </c>
      <c r="C285" s="28" t="s">
        <v>256</v>
      </c>
      <c r="D285" s="236" t="s">
        <v>9</v>
      </c>
      <c r="E285" s="221">
        <f>14+16</f>
        <v>30</v>
      </c>
      <c r="F285" s="27"/>
      <c r="G285" s="29">
        <f t="shared" si="15"/>
        <v>0</v>
      </c>
      <c r="H285" s="50"/>
      <c r="I285" s="50"/>
      <c r="J285" s="50"/>
      <c r="K285" s="50"/>
      <c r="L285" s="50"/>
      <c r="M285" s="50"/>
      <c r="N285" s="50"/>
      <c r="O285" s="50"/>
      <c r="P285" s="50"/>
      <c r="Q285" s="50"/>
      <c r="R285" s="50"/>
      <c r="S285" s="50"/>
    </row>
    <row r="286" spans="2:19" s="4" customFormat="1" x14ac:dyDescent="0.3">
      <c r="B286" s="26" t="s">
        <v>257</v>
      </c>
      <c r="C286" s="28" t="s">
        <v>258</v>
      </c>
      <c r="D286" s="236" t="s">
        <v>9</v>
      </c>
      <c r="E286" s="221">
        <v>30</v>
      </c>
      <c r="F286" s="27"/>
      <c r="G286" s="29">
        <f t="shared" si="15"/>
        <v>0</v>
      </c>
      <c r="H286" s="50"/>
      <c r="I286" s="50"/>
      <c r="J286" s="50"/>
      <c r="K286" s="50"/>
      <c r="L286" s="50"/>
      <c r="M286" s="50"/>
      <c r="N286" s="50"/>
      <c r="O286" s="50"/>
      <c r="P286" s="50"/>
      <c r="Q286" s="50"/>
      <c r="R286" s="50"/>
      <c r="S286" s="50"/>
    </row>
    <row r="287" spans="2:19" s="4" customFormat="1" x14ac:dyDescent="0.3">
      <c r="B287" s="26" t="s">
        <v>259</v>
      </c>
      <c r="C287" s="28" t="s">
        <v>260</v>
      </c>
      <c r="D287" s="236" t="s">
        <v>9</v>
      </c>
      <c r="E287" s="221">
        <v>11</v>
      </c>
      <c r="F287" s="27"/>
      <c r="G287" s="29">
        <f t="shared" ref="G287:G297" si="16">F287*E287</f>
        <v>0</v>
      </c>
      <c r="H287" s="50"/>
      <c r="I287" s="50"/>
      <c r="J287" s="50"/>
      <c r="K287" s="50"/>
      <c r="L287" s="50"/>
      <c r="M287" s="50"/>
      <c r="N287" s="50"/>
      <c r="O287" s="50"/>
      <c r="P287" s="50"/>
      <c r="Q287" s="50"/>
      <c r="R287" s="50"/>
      <c r="S287" s="50"/>
    </row>
    <row r="288" spans="2:19" s="4" customFormat="1" x14ac:dyDescent="0.3">
      <c r="B288" s="26" t="s">
        <v>261</v>
      </c>
      <c r="C288" s="60" t="s">
        <v>262</v>
      </c>
      <c r="D288" s="236" t="s">
        <v>9</v>
      </c>
      <c r="E288" s="221">
        <v>3</v>
      </c>
      <c r="F288" s="27"/>
      <c r="G288" s="29">
        <f t="shared" si="16"/>
        <v>0</v>
      </c>
      <c r="H288" s="50"/>
      <c r="I288" s="50"/>
      <c r="J288" s="50"/>
      <c r="K288" s="50"/>
      <c r="L288" s="50"/>
      <c r="M288" s="50"/>
      <c r="N288" s="50"/>
      <c r="O288" s="50"/>
      <c r="P288" s="50"/>
      <c r="Q288" s="50"/>
      <c r="R288" s="50"/>
      <c r="S288" s="50"/>
    </row>
    <row r="289" spans="2:19" s="4" customFormat="1" x14ac:dyDescent="0.3">
      <c r="B289" s="26"/>
      <c r="C289" s="60"/>
      <c r="D289" s="236"/>
      <c r="E289" s="221"/>
      <c r="F289" s="27"/>
      <c r="G289" s="29"/>
      <c r="H289" s="50"/>
      <c r="I289" s="50"/>
      <c r="J289" s="50"/>
      <c r="K289" s="50"/>
      <c r="L289" s="50"/>
      <c r="M289" s="50"/>
      <c r="N289" s="50"/>
      <c r="O289" s="50"/>
      <c r="P289" s="50"/>
      <c r="Q289" s="50"/>
      <c r="R289" s="50"/>
      <c r="S289" s="50"/>
    </row>
    <row r="290" spans="2:19" s="4" customFormat="1" x14ac:dyDescent="0.3">
      <c r="B290" s="26"/>
      <c r="C290" s="61" t="s">
        <v>263</v>
      </c>
      <c r="D290" s="236"/>
      <c r="E290" s="221"/>
      <c r="F290" s="27"/>
      <c r="G290" s="29"/>
      <c r="H290" s="50"/>
      <c r="I290" s="50"/>
      <c r="J290" s="50"/>
      <c r="K290" s="50"/>
      <c r="L290" s="50"/>
      <c r="M290" s="50"/>
      <c r="N290" s="50"/>
      <c r="O290" s="50"/>
      <c r="P290" s="50"/>
      <c r="Q290" s="50"/>
      <c r="R290" s="50"/>
      <c r="S290" s="50"/>
    </row>
    <row r="291" spans="2:19" s="4" customFormat="1" x14ac:dyDescent="0.3">
      <c r="B291" s="26"/>
      <c r="C291" s="61" t="s">
        <v>264</v>
      </c>
      <c r="D291" s="236"/>
      <c r="E291" s="221"/>
      <c r="F291" s="27"/>
      <c r="G291" s="29"/>
      <c r="H291" s="50"/>
      <c r="I291" s="50"/>
      <c r="J291" s="50"/>
      <c r="K291" s="50"/>
      <c r="L291" s="50"/>
      <c r="M291" s="50"/>
      <c r="N291" s="50"/>
      <c r="O291" s="50"/>
      <c r="P291" s="50"/>
      <c r="Q291" s="50"/>
      <c r="R291" s="50"/>
      <c r="S291" s="50"/>
    </row>
    <row r="292" spans="2:19" s="4" customFormat="1" ht="27.6" x14ac:dyDescent="0.3">
      <c r="B292" s="26" t="s">
        <v>265</v>
      </c>
      <c r="C292" s="60" t="s">
        <v>266</v>
      </c>
      <c r="D292" s="236" t="s">
        <v>9</v>
      </c>
      <c r="E292" s="221">
        <v>9</v>
      </c>
      <c r="F292" s="27"/>
      <c r="G292" s="29">
        <f t="shared" si="16"/>
        <v>0</v>
      </c>
      <c r="H292" s="50"/>
      <c r="I292" s="50"/>
      <c r="J292" s="50"/>
      <c r="K292" s="50"/>
      <c r="L292" s="50"/>
      <c r="M292" s="50"/>
      <c r="N292" s="50"/>
      <c r="O292" s="50"/>
      <c r="P292" s="50"/>
      <c r="Q292" s="50"/>
      <c r="R292" s="50"/>
      <c r="S292" s="50"/>
    </row>
    <row r="293" spans="2:19" s="4" customFormat="1" ht="27.6" x14ac:dyDescent="0.3">
      <c r="B293" s="26" t="s">
        <v>267</v>
      </c>
      <c r="C293" s="60" t="s">
        <v>268</v>
      </c>
      <c r="D293" s="236" t="s">
        <v>9</v>
      </c>
      <c r="E293" s="221">
        <f>13</f>
        <v>13</v>
      </c>
      <c r="F293" s="27"/>
      <c r="G293" s="29">
        <f t="shared" si="16"/>
        <v>0</v>
      </c>
      <c r="H293" s="50"/>
      <c r="I293" s="50"/>
      <c r="J293" s="50"/>
      <c r="K293" s="50"/>
      <c r="L293" s="50"/>
      <c r="M293" s="50"/>
      <c r="N293" s="50"/>
      <c r="O293" s="50"/>
      <c r="P293" s="50"/>
      <c r="Q293" s="50"/>
      <c r="R293" s="50"/>
      <c r="S293" s="50"/>
    </row>
    <row r="294" spans="2:19" s="4" customFormat="1" x14ac:dyDescent="0.3">
      <c r="B294" s="26"/>
      <c r="C294" s="60"/>
      <c r="D294" s="236"/>
      <c r="E294" s="221"/>
      <c r="F294" s="27"/>
      <c r="G294" s="29">
        <f t="shared" si="16"/>
        <v>0</v>
      </c>
      <c r="H294" s="50"/>
      <c r="I294" s="50"/>
      <c r="J294" s="50"/>
      <c r="K294" s="50"/>
      <c r="L294" s="50"/>
      <c r="M294" s="50"/>
      <c r="N294" s="50"/>
      <c r="O294" s="50"/>
      <c r="P294" s="50"/>
      <c r="Q294" s="50"/>
      <c r="R294" s="50"/>
      <c r="S294" s="50"/>
    </row>
    <row r="295" spans="2:19" s="4" customFormat="1" x14ac:dyDescent="0.3">
      <c r="B295" s="26"/>
      <c r="C295" s="26"/>
      <c r="D295" s="236"/>
      <c r="E295" s="221"/>
      <c r="F295" s="27"/>
      <c r="G295" s="29">
        <f t="shared" si="16"/>
        <v>0</v>
      </c>
      <c r="H295" s="50"/>
      <c r="I295" s="50"/>
      <c r="J295" s="50"/>
      <c r="K295" s="50"/>
      <c r="L295" s="50"/>
      <c r="M295" s="50"/>
      <c r="N295" s="50"/>
      <c r="O295" s="50"/>
      <c r="P295" s="50"/>
      <c r="Q295" s="50"/>
      <c r="R295" s="50"/>
      <c r="S295" s="50"/>
    </row>
    <row r="296" spans="2:19" s="4" customFormat="1" x14ac:dyDescent="0.3">
      <c r="B296" s="26"/>
      <c r="C296" s="26" t="s">
        <v>269</v>
      </c>
      <c r="D296" s="236"/>
      <c r="E296" s="221"/>
      <c r="F296" s="27"/>
      <c r="G296" s="29">
        <f t="shared" si="16"/>
        <v>0</v>
      </c>
      <c r="H296" s="50"/>
      <c r="I296" s="50"/>
      <c r="J296" s="50"/>
      <c r="K296" s="50"/>
      <c r="L296" s="50"/>
      <c r="M296" s="50"/>
      <c r="N296" s="50"/>
      <c r="O296" s="50"/>
      <c r="P296" s="50"/>
      <c r="Q296" s="50"/>
      <c r="R296" s="50"/>
      <c r="S296" s="50"/>
    </row>
    <row r="297" spans="2:19" s="4" customFormat="1" ht="55.2" x14ac:dyDescent="0.3">
      <c r="B297" s="26" t="s">
        <v>270</v>
      </c>
      <c r="C297" s="60" t="s">
        <v>271</v>
      </c>
      <c r="D297" s="236" t="s">
        <v>272</v>
      </c>
      <c r="E297" s="221">
        <v>1</v>
      </c>
      <c r="F297" s="27"/>
      <c r="G297" s="29">
        <f t="shared" si="16"/>
        <v>0</v>
      </c>
      <c r="H297" s="50"/>
      <c r="I297" s="50"/>
      <c r="J297" s="50"/>
      <c r="K297" s="50"/>
      <c r="L297" s="50"/>
      <c r="M297" s="50"/>
      <c r="N297" s="50"/>
      <c r="O297" s="50"/>
      <c r="P297" s="50"/>
      <c r="Q297" s="50"/>
      <c r="R297" s="50"/>
      <c r="S297" s="50"/>
    </row>
    <row r="298" spans="2:19" s="4" customFormat="1" x14ac:dyDescent="0.3">
      <c r="B298" s="26"/>
      <c r="C298" s="26"/>
      <c r="D298" s="236"/>
      <c r="E298" s="221"/>
      <c r="F298" s="27"/>
      <c r="G298" s="49">
        <f>SUM(G242:G289)</f>
        <v>0</v>
      </c>
      <c r="H298" s="117"/>
      <c r="I298" s="117"/>
      <c r="J298" s="117"/>
      <c r="K298" s="117"/>
      <c r="L298" s="117"/>
      <c r="M298" s="117"/>
      <c r="N298" s="117"/>
      <c r="O298" s="117"/>
      <c r="P298" s="117"/>
      <c r="Q298" s="117"/>
      <c r="R298" s="117"/>
      <c r="S298" s="117"/>
    </row>
    <row r="299" spans="2:19" s="4" customFormat="1" x14ac:dyDescent="0.3">
      <c r="B299" s="26"/>
      <c r="C299" s="26" t="s">
        <v>273</v>
      </c>
      <c r="D299" s="236"/>
      <c r="E299" s="221"/>
      <c r="F299" s="27"/>
      <c r="G299" s="49"/>
      <c r="H299" s="117"/>
      <c r="I299" s="117"/>
      <c r="J299" s="117"/>
      <c r="K299" s="117"/>
      <c r="L299" s="117"/>
      <c r="M299" s="117"/>
      <c r="N299" s="117"/>
      <c r="O299" s="117"/>
      <c r="P299" s="117"/>
      <c r="Q299" s="117"/>
      <c r="R299" s="117"/>
      <c r="S299" s="117"/>
    </row>
    <row r="300" spans="2:19" s="4" customFormat="1" ht="55.2" x14ac:dyDescent="0.3">
      <c r="B300" s="26" t="s">
        <v>274</v>
      </c>
      <c r="C300" s="60" t="s">
        <v>275</v>
      </c>
      <c r="D300" s="236" t="s">
        <v>272</v>
      </c>
      <c r="E300" s="221">
        <v>1</v>
      </c>
      <c r="F300" s="27"/>
      <c r="G300" s="49">
        <f t="shared" ref="G300" si="17">E300*F300</f>
        <v>0</v>
      </c>
      <c r="H300" s="117"/>
      <c r="I300" s="117"/>
      <c r="J300" s="117"/>
      <c r="K300" s="117"/>
      <c r="L300" s="117"/>
      <c r="M300" s="117"/>
      <c r="N300" s="117"/>
      <c r="O300" s="117"/>
      <c r="P300" s="117"/>
      <c r="Q300" s="117"/>
      <c r="R300" s="117"/>
      <c r="S300" s="117"/>
    </row>
    <row r="301" spans="2:19" s="4" customFormat="1" x14ac:dyDescent="0.3">
      <c r="B301" s="25"/>
      <c r="C301" s="25"/>
      <c r="D301" s="245"/>
      <c r="E301" s="255"/>
      <c r="F301" s="35"/>
      <c r="G301" s="55"/>
      <c r="H301" s="117"/>
      <c r="I301" s="117"/>
      <c r="J301" s="117"/>
      <c r="K301" s="117"/>
      <c r="L301" s="117"/>
      <c r="M301" s="117"/>
      <c r="N301" s="117"/>
      <c r="O301" s="117"/>
      <c r="P301" s="117"/>
      <c r="Q301" s="117"/>
      <c r="R301" s="117"/>
      <c r="S301" s="117"/>
    </row>
    <row r="302" spans="2:19" s="4" customFormat="1" x14ac:dyDescent="0.3">
      <c r="B302" s="25"/>
      <c r="C302" s="25" t="s">
        <v>276</v>
      </c>
      <c r="D302" s="246"/>
      <c r="E302" s="255"/>
      <c r="F302" s="35"/>
      <c r="G302" s="35">
        <f>SUM(G238:G300)</f>
        <v>0</v>
      </c>
      <c r="H302" s="113"/>
      <c r="I302" s="113"/>
      <c r="J302" s="113"/>
      <c r="K302" s="113"/>
      <c r="L302" s="113"/>
      <c r="M302" s="113"/>
      <c r="N302" s="113"/>
      <c r="O302" s="113"/>
      <c r="P302" s="113"/>
      <c r="Q302" s="113"/>
      <c r="R302" s="113"/>
      <c r="S302" s="113"/>
    </row>
    <row r="303" spans="2:19" s="4" customFormat="1" x14ac:dyDescent="0.3">
      <c r="B303" s="25"/>
      <c r="C303" s="25"/>
      <c r="D303" s="246"/>
      <c r="E303" s="255"/>
      <c r="F303" s="35"/>
      <c r="G303" s="35"/>
      <c r="H303" s="113"/>
      <c r="I303" s="113"/>
      <c r="J303" s="113"/>
      <c r="K303" s="113"/>
      <c r="L303" s="113"/>
      <c r="M303" s="113"/>
      <c r="N303" s="113"/>
      <c r="O303" s="113"/>
      <c r="P303" s="113"/>
      <c r="Q303" s="113"/>
      <c r="R303" s="113"/>
      <c r="S303" s="113"/>
    </row>
    <row r="304" spans="2:19" x14ac:dyDescent="0.3">
      <c r="B304" s="33"/>
      <c r="C304" s="33" t="s">
        <v>277</v>
      </c>
      <c r="D304" s="216"/>
      <c r="E304" s="223"/>
      <c r="F304" s="34"/>
      <c r="G304" s="34"/>
      <c r="H304" s="50"/>
      <c r="I304" s="50"/>
      <c r="J304" s="50"/>
      <c r="K304" s="50"/>
      <c r="L304" s="50"/>
      <c r="M304" s="50"/>
      <c r="N304" s="50"/>
      <c r="O304" s="50"/>
      <c r="P304" s="50"/>
      <c r="Q304" s="50"/>
      <c r="R304" s="50"/>
      <c r="S304" s="50"/>
    </row>
    <row r="305" spans="1:63" x14ac:dyDescent="0.3">
      <c r="B305" s="33"/>
      <c r="C305" s="33" t="str">
        <f>C174</f>
        <v>Foundation and walling</v>
      </c>
      <c r="D305" s="216"/>
      <c r="E305" s="223"/>
      <c r="F305" s="34"/>
      <c r="G305" s="34">
        <f>G194</f>
        <v>0</v>
      </c>
      <c r="H305" s="50"/>
      <c r="I305" s="50"/>
      <c r="J305" s="50"/>
      <c r="K305" s="50"/>
      <c r="L305" s="50"/>
      <c r="M305" s="50"/>
      <c r="N305" s="50"/>
      <c r="O305" s="50"/>
      <c r="P305" s="50"/>
      <c r="Q305" s="50"/>
      <c r="R305" s="50"/>
      <c r="S305" s="50"/>
    </row>
    <row r="306" spans="1:63" x14ac:dyDescent="0.3">
      <c r="B306" s="33"/>
      <c r="C306" s="33"/>
      <c r="D306" s="216"/>
      <c r="E306" s="223"/>
      <c r="F306" s="34"/>
      <c r="G306" s="34"/>
      <c r="H306" s="50"/>
      <c r="I306" s="50"/>
      <c r="J306" s="50"/>
      <c r="K306" s="50"/>
      <c r="L306" s="50"/>
      <c r="M306" s="50"/>
      <c r="N306" s="50"/>
      <c r="O306" s="50"/>
      <c r="P306" s="50"/>
      <c r="Q306" s="50"/>
      <c r="R306" s="50"/>
      <c r="S306" s="50"/>
    </row>
    <row r="307" spans="1:63" x14ac:dyDescent="0.3">
      <c r="B307" s="33"/>
      <c r="C307" s="33" t="str">
        <f>C196</f>
        <v>Roof structure</v>
      </c>
      <c r="D307" s="216"/>
      <c r="E307" s="223"/>
      <c r="F307" s="34"/>
      <c r="G307" s="34">
        <f>G201</f>
        <v>0</v>
      </c>
      <c r="H307" s="50"/>
      <c r="I307" s="50"/>
      <c r="J307" s="50"/>
      <c r="K307" s="50"/>
      <c r="L307" s="50"/>
      <c r="M307" s="50"/>
      <c r="N307" s="50"/>
      <c r="O307" s="50"/>
      <c r="P307" s="50"/>
      <c r="Q307" s="50"/>
      <c r="R307" s="50"/>
      <c r="S307" s="50"/>
    </row>
    <row r="308" spans="1:63" x14ac:dyDescent="0.3">
      <c r="B308" s="33"/>
      <c r="C308" s="33"/>
      <c r="D308" s="216"/>
      <c r="E308" s="223"/>
      <c r="F308" s="34"/>
      <c r="G308" s="34"/>
      <c r="H308" s="50"/>
      <c r="I308" s="50"/>
      <c r="J308" s="50"/>
      <c r="K308" s="50"/>
      <c r="L308" s="50"/>
      <c r="M308" s="50"/>
      <c r="N308" s="50"/>
      <c r="O308" s="50"/>
      <c r="P308" s="50"/>
      <c r="Q308" s="50"/>
      <c r="R308" s="50"/>
      <c r="S308" s="50"/>
    </row>
    <row r="309" spans="1:63" x14ac:dyDescent="0.3">
      <c r="B309" s="33"/>
      <c r="C309" s="33" t="str">
        <f>C227</f>
        <v>Finishing</v>
      </c>
      <c r="D309" s="216"/>
      <c r="E309" s="223"/>
      <c r="F309" s="34"/>
      <c r="G309" s="34">
        <f>G234</f>
        <v>0</v>
      </c>
      <c r="H309" s="50"/>
      <c r="I309" s="50"/>
      <c r="J309" s="50"/>
      <c r="K309" s="50"/>
      <c r="L309" s="50"/>
      <c r="M309" s="50"/>
      <c r="N309" s="50"/>
      <c r="O309" s="50"/>
      <c r="P309" s="50"/>
      <c r="Q309" s="50"/>
      <c r="R309" s="50"/>
      <c r="S309" s="50"/>
    </row>
    <row r="310" spans="1:63" x14ac:dyDescent="0.3">
      <c r="B310" s="33"/>
      <c r="C310" s="33"/>
      <c r="D310" s="216"/>
      <c r="E310" s="223"/>
      <c r="F310" s="34"/>
      <c r="G310" s="34"/>
      <c r="H310" s="50"/>
      <c r="I310" s="50"/>
      <c r="J310" s="50"/>
      <c r="K310" s="50"/>
      <c r="L310" s="50"/>
      <c r="M310" s="50"/>
      <c r="N310" s="50"/>
      <c r="O310" s="50"/>
      <c r="P310" s="50"/>
      <c r="Q310" s="50"/>
      <c r="R310" s="50"/>
      <c r="S310" s="50"/>
    </row>
    <row r="311" spans="1:63" x14ac:dyDescent="0.3">
      <c r="B311" s="33"/>
      <c r="C311" s="33" t="str">
        <f>C236</f>
        <v xml:space="preserve">Plumbing and Sanitary Installation </v>
      </c>
      <c r="D311" s="216"/>
      <c r="E311" s="223"/>
      <c r="F311" s="34"/>
      <c r="G311" s="34">
        <f>G302</f>
        <v>0</v>
      </c>
      <c r="H311" s="50"/>
      <c r="I311" s="50"/>
      <c r="J311" s="50"/>
      <c r="K311" s="50"/>
      <c r="L311" s="50"/>
      <c r="M311" s="50"/>
      <c r="N311" s="50"/>
      <c r="O311" s="50"/>
      <c r="P311" s="50"/>
      <c r="Q311" s="50"/>
      <c r="R311" s="50"/>
      <c r="S311" s="50"/>
    </row>
    <row r="312" spans="1:63" x14ac:dyDescent="0.3">
      <c r="B312" s="33"/>
      <c r="C312" s="33"/>
      <c r="D312" s="216"/>
      <c r="E312" s="223"/>
      <c r="F312" s="34"/>
      <c r="G312" s="34"/>
      <c r="H312" s="50"/>
      <c r="I312" s="50"/>
      <c r="J312" s="50"/>
      <c r="K312" s="50"/>
      <c r="L312" s="50"/>
      <c r="M312" s="50"/>
      <c r="N312" s="50"/>
      <c r="O312" s="50"/>
      <c r="P312" s="50"/>
      <c r="Q312" s="50"/>
      <c r="R312" s="50"/>
      <c r="S312" s="50"/>
    </row>
    <row r="313" spans="1:63" s="4" customFormat="1" x14ac:dyDescent="0.3">
      <c r="B313" s="25"/>
      <c r="C313" s="25" t="s">
        <v>278</v>
      </c>
      <c r="D313" s="232"/>
      <c r="E313" s="255"/>
      <c r="F313" s="35"/>
      <c r="G313" s="35">
        <f>SUM(G305:G312)</f>
        <v>0</v>
      </c>
      <c r="H313" s="113"/>
      <c r="I313" s="113"/>
      <c r="J313" s="113"/>
      <c r="K313" s="113"/>
      <c r="L313" s="113"/>
      <c r="M313" s="113"/>
      <c r="N313" s="113"/>
      <c r="O313" s="113"/>
      <c r="P313" s="113"/>
      <c r="Q313" s="113"/>
      <c r="R313" s="113"/>
      <c r="S313" s="113"/>
    </row>
    <row r="314" spans="1:63" x14ac:dyDescent="0.3">
      <c r="B314" s="33"/>
      <c r="C314" s="33"/>
      <c r="D314" s="216"/>
      <c r="E314" s="223"/>
      <c r="F314" s="34"/>
      <c r="G314" s="34"/>
      <c r="H314" s="50"/>
      <c r="I314" s="50"/>
      <c r="J314" s="50"/>
      <c r="K314" s="50"/>
      <c r="L314" s="50"/>
      <c r="M314" s="50"/>
      <c r="N314" s="50"/>
      <c r="O314" s="50"/>
      <c r="P314" s="50"/>
      <c r="Q314" s="50"/>
      <c r="R314" s="50"/>
      <c r="S314" s="50"/>
    </row>
    <row r="315" spans="1:63" s="13" customFormat="1" x14ac:dyDescent="0.3">
      <c r="A315" s="116"/>
      <c r="B315" s="36">
        <v>8</v>
      </c>
      <c r="C315" s="31" t="s">
        <v>279</v>
      </c>
      <c r="D315" s="234"/>
      <c r="E315" s="196"/>
      <c r="F315" s="32"/>
      <c r="G315" s="32"/>
      <c r="H315" s="112"/>
      <c r="I315" s="112"/>
      <c r="J315" s="112"/>
      <c r="K315" s="112"/>
      <c r="L315" s="112"/>
      <c r="M315" s="112"/>
      <c r="N315" s="112"/>
      <c r="O315" s="112"/>
      <c r="P315" s="112"/>
      <c r="Q315" s="112"/>
      <c r="R315" s="112"/>
      <c r="S315" s="112"/>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c r="AU315" s="116"/>
      <c r="AV315" s="116"/>
      <c r="AW315" s="116"/>
      <c r="AX315" s="116"/>
      <c r="AY315" s="116"/>
      <c r="AZ315" s="116"/>
      <c r="BA315" s="116"/>
      <c r="BB315" s="116"/>
      <c r="BC315" s="116"/>
      <c r="BD315" s="116"/>
      <c r="BE315" s="116"/>
      <c r="BF315" s="116"/>
      <c r="BG315" s="116"/>
      <c r="BH315" s="116"/>
      <c r="BI315" s="116"/>
      <c r="BJ315" s="116"/>
      <c r="BK315" s="116"/>
    </row>
    <row r="316" spans="1:63" x14ac:dyDescent="0.3">
      <c r="B316" s="28" t="s">
        <v>18</v>
      </c>
      <c r="C316" s="28" t="s">
        <v>151</v>
      </c>
      <c r="D316" s="236" t="s">
        <v>48</v>
      </c>
      <c r="E316" s="221">
        <v>13</v>
      </c>
      <c r="F316" s="29"/>
      <c r="G316" s="29">
        <f>E316*F316</f>
        <v>0</v>
      </c>
      <c r="H316" s="50"/>
      <c r="I316" s="50"/>
      <c r="J316" s="50"/>
      <c r="K316" s="50"/>
      <c r="L316" s="50"/>
      <c r="M316" s="50"/>
      <c r="N316" s="50"/>
      <c r="O316" s="50"/>
      <c r="P316" s="50"/>
      <c r="Q316" s="50"/>
      <c r="R316" s="50"/>
      <c r="S316" s="50"/>
    </row>
    <row r="317" spans="1:63" x14ac:dyDescent="0.3">
      <c r="B317" s="28" t="s">
        <v>21</v>
      </c>
      <c r="C317" s="28" t="s">
        <v>280</v>
      </c>
      <c r="D317" s="236" t="s">
        <v>58</v>
      </c>
      <c r="E317" s="221">
        <v>46</v>
      </c>
      <c r="F317" s="29"/>
      <c r="G317" s="29">
        <f t="shared" ref="G317:G328" si="18">E317*F317</f>
        <v>0</v>
      </c>
      <c r="H317" s="50"/>
      <c r="I317" s="50"/>
      <c r="J317" s="50"/>
      <c r="K317" s="50"/>
      <c r="L317" s="50"/>
      <c r="M317" s="50"/>
      <c r="N317" s="50"/>
      <c r="O317" s="50"/>
      <c r="P317" s="50"/>
      <c r="Q317" s="50"/>
      <c r="R317" s="50"/>
      <c r="S317" s="50"/>
    </row>
    <row r="318" spans="1:63" x14ac:dyDescent="0.3">
      <c r="B318" s="28" t="s">
        <v>23</v>
      </c>
      <c r="C318" s="28" t="s">
        <v>281</v>
      </c>
      <c r="D318" s="236" t="s">
        <v>58</v>
      </c>
      <c r="E318" s="221">
        <v>140</v>
      </c>
      <c r="F318" s="29"/>
      <c r="G318" s="29">
        <f t="shared" si="18"/>
        <v>0</v>
      </c>
      <c r="H318" s="50"/>
      <c r="I318" s="50"/>
      <c r="J318" s="50"/>
      <c r="K318" s="50"/>
      <c r="L318" s="50"/>
      <c r="M318" s="50"/>
      <c r="N318" s="50"/>
      <c r="O318" s="50"/>
      <c r="P318" s="50"/>
      <c r="Q318" s="50"/>
      <c r="R318" s="50"/>
      <c r="S318" s="50"/>
    </row>
    <row r="319" spans="1:63" x14ac:dyDescent="0.3">
      <c r="B319" s="28" t="s">
        <v>25</v>
      </c>
      <c r="C319" s="28" t="s">
        <v>282</v>
      </c>
      <c r="D319" s="236" t="s">
        <v>58</v>
      </c>
      <c r="E319" s="221">
        <v>28</v>
      </c>
      <c r="F319" s="29"/>
      <c r="G319" s="29">
        <f t="shared" si="18"/>
        <v>0</v>
      </c>
      <c r="H319" s="50"/>
      <c r="I319" s="50"/>
      <c r="J319" s="50"/>
      <c r="K319" s="50"/>
      <c r="L319" s="50"/>
      <c r="M319" s="50"/>
      <c r="N319" s="50"/>
      <c r="O319" s="50"/>
      <c r="P319" s="50"/>
      <c r="Q319" s="50"/>
      <c r="R319" s="50"/>
      <c r="S319" s="50"/>
    </row>
    <row r="320" spans="1:63" x14ac:dyDescent="0.3">
      <c r="B320" s="28" t="s">
        <v>27</v>
      </c>
      <c r="C320" s="60" t="s">
        <v>283</v>
      </c>
      <c r="D320" s="236" t="s">
        <v>48</v>
      </c>
      <c r="E320" s="221">
        <v>1</v>
      </c>
      <c r="F320" s="29"/>
      <c r="G320" s="29">
        <f t="shared" si="18"/>
        <v>0</v>
      </c>
      <c r="H320" s="50"/>
      <c r="I320" s="50"/>
      <c r="J320" s="50"/>
      <c r="K320" s="50"/>
      <c r="L320" s="50"/>
      <c r="M320" s="50"/>
      <c r="N320" s="50"/>
      <c r="O320" s="50"/>
      <c r="P320" s="50"/>
      <c r="Q320" s="50"/>
      <c r="R320" s="50"/>
      <c r="S320" s="50"/>
    </row>
    <row r="321" spans="1:63" x14ac:dyDescent="0.3">
      <c r="B321" s="28" t="s">
        <v>30</v>
      </c>
      <c r="C321" s="60" t="s">
        <v>284</v>
      </c>
      <c r="D321" s="236" t="s">
        <v>64</v>
      </c>
      <c r="E321" s="221">
        <v>0.44</v>
      </c>
      <c r="F321" s="29"/>
      <c r="G321" s="29">
        <f t="shared" si="18"/>
        <v>0</v>
      </c>
      <c r="H321" s="50"/>
      <c r="I321" s="50"/>
      <c r="J321" s="50"/>
      <c r="K321" s="50"/>
      <c r="L321" s="50"/>
      <c r="M321" s="50"/>
      <c r="N321" s="50"/>
      <c r="O321" s="50"/>
      <c r="P321" s="50"/>
      <c r="Q321" s="50"/>
      <c r="R321" s="50"/>
      <c r="S321" s="50"/>
    </row>
    <row r="322" spans="1:63" ht="27.6" x14ac:dyDescent="0.3">
      <c r="B322" s="28" t="s">
        <v>33</v>
      </c>
      <c r="C322" s="60" t="s">
        <v>285</v>
      </c>
      <c r="D322" s="236" t="s">
        <v>48</v>
      </c>
      <c r="E322" s="221">
        <v>1.29</v>
      </c>
      <c r="F322" s="29"/>
      <c r="G322" s="29">
        <f t="shared" si="18"/>
        <v>0</v>
      </c>
      <c r="H322" s="50"/>
      <c r="I322" s="50"/>
      <c r="J322" s="50"/>
      <c r="K322" s="50"/>
      <c r="L322" s="50"/>
      <c r="M322" s="50"/>
      <c r="N322" s="50"/>
      <c r="O322" s="50"/>
      <c r="P322" s="50"/>
      <c r="Q322" s="50"/>
      <c r="R322" s="50"/>
      <c r="S322" s="50"/>
    </row>
    <row r="323" spans="1:63" ht="27.6" x14ac:dyDescent="0.3">
      <c r="B323" s="28" t="s">
        <v>36</v>
      </c>
      <c r="C323" s="60" t="s">
        <v>286</v>
      </c>
      <c r="D323" s="236" t="s">
        <v>48</v>
      </c>
      <c r="E323" s="221">
        <v>3</v>
      </c>
      <c r="F323" s="29"/>
      <c r="G323" s="29">
        <f t="shared" si="18"/>
        <v>0</v>
      </c>
      <c r="H323" s="50"/>
      <c r="I323" s="50"/>
      <c r="J323" s="50"/>
      <c r="K323" s="50"/>
      <c r="L323" s="50"/>
      <c r="M323" s="50"/>
      <c r="N323" s="50"/>
      <c r="O323" s="50"/>
      <c r="P323" s="50"/>
      <c r="Q323" s="50"/>
      <c r="R323" s="50"/>
      <c r="S323" s="50"/>
    </row>
    <row r="324" spans="1:63" x14ac:dyDescent="0.3">
      <c r="B324" s="28" t="s">
        <v>39</v>
      </c>
      <c r="C324" s="28" t="s">
        <v>287</v>
      </c>
      <c r="D324" s="236" t="s">
        <v>58</v>
      </c>
      <c r="E324" s="221">
        <v>35</v>
      </c>
      <c r="F324" s="29"/>
      <c r="G324" s="29">
        <f t="shared" si="18"/>
        <v>0</v>
      </c>
      <c r="H324" s="50"/>
      <c r="I324" s="50"/>
      <c r="J324" s="50"/>
      <c r="K324" s="50"/>
      <c r="L324" s="50"/>
      <c r="M324" s="50"/>
      <c r="N324" s="50"/>
      <c r="O324" s="50"/>
      <c r="P324" s="50"/>
      <c r="Q324" s="50"/>
      <c r="R324" s="50"/>
      <c r="S324" s="50"/>
    </row>
    <row r="325" spans="1:63" x14ac:dyDescent="0.3">
      <c r="B325" s="28" t="s">
        <v>62</v>
      </c>
      <c r="C325" s="28" t="s">
        <v>288</v>
      </c>
      <c r="D325" s="236" t="s">
        <v>58</v>
      </c>
      <c r="E325" s="221">
        <v>35</v>
      </c>
      <c r="F325" s="29"/>
      <c r="G325" s="29">
        <f t="shared" si="18"/>
        <v>0</v>
      </c>
      <c r="H325" s="50"/>
      <c r="I325" s="50"/>
      <c r="J325" s="50"/>
      <c r="K325" s="50"/>
      <c r="L325" s="50"/>
      <c r="M325" s="50"/>
      <c r="N325" s="50"/>
      <c r="O325" s="50"/>
      <c r="P325" s="50"/>
      <c r="Q325" s="50"/>
      <c r="R325" s="50"/>
      <c r="S325" s="50"/>
    </row>
    <row r="326" spans="1:63" ht="27.6" x14ac:dyDescent="0.3">
      <c r="B326" s="28" t="s">
        <v>66</v>
      </c>
      <c r="C326" s="28" t="s">
        <v>289</v>
      </c>
      <c r="D326" s="236" t="s">
        <v>9</v>
      </c>
      <c r="E326" s="221">
        <v>1</v>
      </c>
      <c r="F326" s="29"/>
      <c r="G326" s="29">
        <f t="shared" si="18"/>
        <v>0</v>
      </c>
      <c r="H326" s="50"/>
      <c r="I326" s="50"/>
      <c r="J326" s="50"/>
      <c r="K326" s="50"/>
      <c r="L326" s="50"/>
      <c r="M326" s="50"/>
      <c r="N326" s="50"/>
      <c r="O326" s="50"/>
      <c r="P326" s="50"/>
      <c r="Q326" s="50"/>
      <c r="R326" s="50"/>
      <c r="S326" s="50"/>
    </row>
    <row r="327" spans="1:63" x14ac:dyDescent="0.3">
      <c r="B327" s="28" t="s">
        <v>68</v>
      </c>
      <c r="C327" s="28" t="s">
        <v>364</v>
      </c>
      <c r="D327" s="193" t="s">
        <v>9</v>
      </c>
      <c r="E327" s="221">
        <v>1</v>
      </c>
      <c r="F327" s="29"/>
      <c r="G327" s="29">
        <f t="shared" si="18"/>
        <v>0</v>
      </c>
      <c r="H327" s="50"/>
      <c r="I327" s="50"/>
      <c r="J327" s="50"/>
      <c r="K327" s="50"/>
      <c r="L327" s="50"/>
      <c r="M327" s="50"/>
      <c r="N327" s="50"/>
      <c r="O327" s="50"/>
      <c r="P327" s="50"/>
      <c r="Q327" s="50"/>
      <c r="R327" s="50"/>
      <c r="S327" s="50"/>
    </row>
    <row r="328" spans="1:63" x14ac:dyDescent="0.3">
      <c r="B328" s="28" t="s">
        <v>70</v>
      </c>
      <c r="C328" s="28" t="s">
        <v>365</v>
      </c>
      <c r="D328" s="193" t="s">
        <v>9</v>
      </c>
      <c r="E328" s="221">
        <v>1</v>
      </c>
      <c r="F328" s="29"/>
      <c r="G328" s="29">
        <f t="shared" si="18"/>
        <v>0</v>
      </c>
      <c r="H328" s="50"/>
      <c r="I328" s="50"/>
      <c r="J328" s="50"/>
      <c r="K328" s="50"/>
      <c r="L328" s="50"/>
      <c r="M328" s="50"/>
      <c r="N328" s="50"/>
      <c r="O328" s="50"/>
      <c r="P328" s="50"/>
      <c r="Q328" s="50"/>
      <c r="R328" s="50"/>
      <c r="S328" s="50"/>
    </row>
    <row r="329" spans="1:63" x14ac:dyDescent="0.3">
      <c r="B329" s="33"/>
      <c r="C329" s="33"/>
      <c r="D329" s="216"/>
      <c r="E329" s="223"/>
      <c r="F329" s="34"/>
      <c r="G329" s="34"/>
      <c r="H329" s="50"/>
      <c r="I329" s="50"/>
      <c r="J329" s="50"/>
      <c r="K329" s="50"/>
      <c r="L329" s="50"/>
      <c r="M329" s="50"/>
      <c r="N329" s="50"/>
      <c r="O329" s="50"/>
      <c r="P329" s="50"/>
      <c r="Q329" s="50"/>
      <c r="R329" s="50"/>
      <c r="S329" s="50"/>
    </row>
    <row r="330" spans="1:63" s="4" customFormat="1" x14ac:dyDescent="0.3">
      <c r="B330" s="25"/>
      <c r="C330" s="25" t="s">
        <v>292</v>
      </c>
      <c r="D330" s="232"/>
      <c r="E330" s="233"/>
      <c r="F330" s="35"/>
      <c r="G330" s="35">
        <f>SUM(G316:G329)</f>
        <v>0</v>
      </c>
      <c r="H330" s="113"/>
      <c r="I330" s="113"/>
      <c r="J330" s="113"/>
      <c r="K330" s="113"/>
      <c r="L330" s="113"/>
      <c r="M330" s="113"/>
      <c r="N330" s="113"/>
      <c r="O330" s="113"/>
      <c r="P330" s="113"/>
      <c r="Q330" s="113"/>
      <c r="R330" s="113"/>
      <c r="S330" s="113"/>
    </row>
    <row r="331" spans="1:63" s="4" customFormat="1" x14ac:dyDescent="0.3">
      <c r="B331" s="25"/>
      <c r="C331" s="25"/>
      <c r="D331" s="245"/>
      <c r="E331" s="233"/>
      <c r="F331" s="35"/>
      <c r="G331" s="55"/>
      <c r="H331" s="117"/>
      <c r="I331" s="117"/>
      <c r="J331" s="117"/>
      <c r="K331" s="117"/>
      <c r="L331" s="117"/>
      <c r="M331" s="117"/>
      <c r="N331" s="117"/>
      <c r="O331" s="117"/>
      <c r="P331" s="117"/>
      <c r="Q331" s="117"/>
      <c r="R331" s="117"/>
      <c r="S331" s="117"/>
    </row>
    <row r="332" spans="1:63" s="14" customFormat="1" ht="13.8" x14ac:dyDescent="0.25">
      <c r="A332" s="120"/>
      <c r="B332" s="57">
        <v>9</v>
      </c>
      <c r="C332" s="31" t="s">
        <v>293</v>
      </c>
      <c r="D332" s="261"/>
      <c r="E332" s="263"/>
      <c r="F332" s="58"/>
      <c r="G332" s="58"/>
      <c r="H332" s="119"/>
      <c r="I332" s="119"/>
      <c r="J332" s="119"/>
      <c r="K332" s="119"/>
      <c r="L332" s="119"/>
      <c r="M332" s="119"/>
      <c r="N332" s="119"/>
      <c r="O332" s="119"/>
      <c r="P332" s="119"/>
      <c r="Q332" s="119"/>
      <c r="R332" s="119"/>
      <c r="S332" s="119"/>
      <c r="T332" s="120"/>
      <c r="U332" s="120"/>
      <c r="V332" s="120"/>
      <c r="W332" s="120"/>
      <c r="X332" s="120"/>
      <c r="Y332" s="120"/>
      <c r="Z332" s="120"/>
      <c r="AA332" s="120"/>
      <c r="AB332" s="120"/>
      <c r="AC332" s="120"/>
      <c r="AD332" s="120"/>
      <c r="AE332" s="120"/>
      <c r="AF332" s="120"/>
      <c r="AG332" s="120"/>
      <c r="AH332" s="120"/>
      <c r="AI332" s="120"/>
      <c r="AJ332" s="120"/>
      <c r="AK332" s="120"/>
      <c r="AL332" s="120"/>
      <c r="AM332" s="120"/>
      <c r="AN332" s="120"/>
      <c r="AO332" s="120"/>
      <c r="AP332" s="120"/>
      <c r="AQ332" s="120"/>
      <c r="AR332" s="120"/>
      <c r="AS332" s="120"/>
      <c r="AT332" s="120"/>
      <c r="AU332" s="120"/>
      <c r="AV332" s="120"/>
      <c r="AW332" s="120"/>
      <c r="AX332" s="120"/>
      <c r="AY332" s="120"/>
      <c r="AZ332" s="120"/>
      <c r="BA332" s="120"/>
      <c r="BB332" s="120"/>
      <c r="BC332" s="120"/>
      <c r="BD332" s="120"/>
      <c r="BE332" s="120"/>
      <c r="BF332" s="120"/>
      <c r="BG332" s="120"/>
      <c r="BH332" s="120"/>
      <c r="BI332" s="120"/>
      <c r="BJ332" s="120"/>
      <c r="BK332" s="120"/>
    </row>
    <row r="333" spans="1:63" s="1" customFormat="1" ht="13.8" x14ac:dyDescent="0.25">
      <c r="B333" s="51"/>
      <c r="C333" s="33"/>
      <c r="D333" s="245"/>
      <c r="E333" s="264"/>
      <c r="F333" s="55"/>
      <c r="G333" s="55"/>
      <c r="H333" s="117"/>
      <c r="I333" s="117"/>
      <c r="J333" s="117"/>
      <c r="K333" s="117"/>
      <c r="L333" s="117"/>
      <c r="M333" s="117"/>
      <c r="N333" s="117"/>
      <c r="O333" s="117"/>
      <c r="P333" s="117"/>
      <c r="Q333" s="117"/>
      <c r="R333" s="117"/>
      <c r="S333" s="117"/>
    </row>
    <row r="334" spans="1:63" s="1" customFormat="1" ht="13.8" x14ac:dyDescent="0.25">
      <c r="B334" s="48" t="s">
        <v>18</v>
      </c>
      <c r="C334" s="28" t="s">
        <v>294</v>
      </c>
      <c r="D334" s="236" t="s">
        <v>48</v>
      </c>
      <c r="E334" s="237">
        <v>2.5</v>
      </c>
      <c r="F334" s="49"/>
      <c r="G334" s="49">
        <f>E334*F334</f>
        <v>0</v>
      </c>
      <c r="H334" s="117"/>
      <c r="I334" s="117"/>
      <c r="J334" s="117"/>
      <c r="K334" s="117"/>
      <c r="L334" s="117"/>
      <c r="M334" s="117"/>
      <c r="N334" s="117"/>
      <c r="O334" s="117"/>
      <c r="P334" s="117"/>
      <c r="Q334" s="117"/>
      <c r="R334" s="117"/>
      <c r="S334" s="117"/>
    </row>
    <row r="335" spans="1:63" s="1" customFormat="1" ht="13.8" x14ac:dyDescent="0.25">
      <c r="B335" s="48" t="s">
        <v>21</v>
      </c>
      <c r="C335" s="28" t="s">
        <v>295</v>
      </c>
      <c r="D335" s="236" t="s">
        <v>48</v>
      </c>
      <c r="E335" s="237">
        <f>(1.5+1.4)*2*0.5*0.7</f>
        <v>2.0299999999999998</v>
      </c>
      <c r="F335" s="49"/>
      <c r="G335" s="49">
        <f>E335*F335</f>
        <v>0</v>
      </c>
      <c r="H335" s="117"/>
      <c r="I335" s="117"/>
      <c r="J335" s="117"/>
      <c r="K335" s="117"/>
      <c r="L335" s="117"/>
      <c r="M335" s="117"/>
      <c r="N335" s="117"/>
      <c r="O335" s="117"/>
      <c r="P335" s="117"/>
      <c r="Q335" s="117"/>
      <c r="R335" s="117"/>
      <c r="S335" s="117"/>
    </row>
    <row r="336" spans="1:63" s="1" customFormat="1" ht="13.8" x14ac:dyDescent="0.25">
      <c r="B336" s="48" t="s">
        <v>23</v>
      </c>
      <c r="C336" s="28" t="s">
        <v>296</v>
      </c>
      <c r="D336" s="236" t="s">
        <v>58</v>
      </c>
      <c r="E336" s="237">
        <v>9.1519999999999992</v>
      </c>
      <c r="F336" s="49"/>
      <c r="G336" s="49">
        <f>E336*F336</f>
        <v>0</v>
      </c>
      <c r="H336" s="117"/>
      <c r="I336" s="117"/>
      <c r="J336" s="117"/>
      <c r="K336" s="117"/>
      <c r="L336" s="117"/>
      <c r="M336" s="117"/>
      <c r="N336" s="117"/>
      <c r="O336" s="117"/>
      <c r="P336" s="117"/>
      <c r="Q336" s="117"/>
      <c r="R336" s="117"/>
      <c r="S336" s="117"/>
    </row>
    <row r="337" spans="1:63" s="1" customFormat="1" ht="13.8" x14ac:dyDescent="0.25">
      <c r="B337" s="48" t="s">
        <v>25</v>
      </c>
      <c r="C337" s="28" t="s">
        <v>366</v>
      </c>
      <c r="D337" s="236" t="s">
        <v>48</v>
      </c>
      <c r="E337" s="237">
        <v>0.254</v>
      </c>
      <c r="F337" s="49"/>
      <c r="G337" s="49">
        <f t="shared" ref="G337:G362" si="19">E337*F337</f>
        <v>0</v>
      </c>
      <c r="H337" s="117"/>
      <c r="I337" s="117"/>
      <c r="J337" s="117"/>
      <c r="K337" s="117"/>
      <c r="L337" s="117"/>
      <c r="M337" s="117"/>
      <c r="N337" s="117"/>
      <c r="O337" s="117"/>
      <c r="P337" s="117"/>
      <c r="Q337" s="117"/>
      <c r="R337" s="117"/>
      <c r="S337" s="117"/>
    </row>
    <row r="338" spans="1:63" s="1" customFormat="1" ht="13.8" x14ac:dyDescent="0.25">
      <c r="B338" s="48" t="s">
        <v>27</v>
      </c>
      <c r="C338" s="28" t="s">
        <v>298</v>
      </c>
      <c r="D338" s="236" t="s">
        <v>84</v>
      </c>
      <c r="E338" s="237">
        <v>36.4</v>
      </c>
      <c r="F338" s="49"/>
      <c r="G338" s="49">
        <f t="shared" si="19"/>
        <v>0</v>
      </c>
      <c r="H338" s="117"/>
      <c r="I338" s="117"/>
      <c r="J338" s="117"/>
      <c r="K338" s="117"/>
      <c r="L338" s="117"/>
      <c r="M338" s="117"/>
      <c r="N338" s="117"/>
      <c r="O338" s="117"/>
      <c r="P338" s="117"/>
      <c r="Q338" s="117"/>
      <c r="R338" s="117"/>
      <c r="S338" s="117"/>
    </row>
    <row r="339" spans="1:63" s="1" customFormat="1" ht="27.6" x14ac:dyDescent="0.25">
      <c r="B339" s="48" t="s">
        <v>30</v>
      </c>
      <c r="C339" s="28" t="s">
        <v>367</v>
      </c>
      <c r="D339" s="236" t="s">
        <v>58</v>
      </c>
      <c r="E339" s="237">
        <v>4.2140000000000004</v>
      </c>
      <c r="F339" s="49"/>
      <c r="G339" s="49">
        <f t="shared" si="19"/>
        <v>0</v>
      </c>
      <c r="H339" s="117"/>
      <c r="I339" s="117"/>
      <c r="J339" s="117"/>
      <c r="K339" s="117"/>
      <c r="L339" s="117"/>
      <c r="M339" s="117"/>
      <c r="N339" s="117"/>
      <c r="O339" s="117"/>
      <c r="P339" s="117"/>
      <c r="Q339" s="117"/>
      <c r="R339" s="117"/>
      <c r="S339" s="117"/>
    </row>
    <row r="340" spans="1:63" s="1" customFormat="1" ht="13.8" x14ac:dyDescent="0.25">
      <c r="B340" s="48"/>
      <c r="C340" s="28"/>
      <c r="D340" s="236"/>
      <c r="E340" s="237"/>
      <c r="F340" s="49"/>
      <c r="G340" s="49"/>
      <c r="H340" s="117"/>
      <c r="I340" s="117"/>
      <c r="J340" s="117"/>
      <c r="K340" s="117"/>
      <c r="L340" s="117"/>
      <c r="M340" s="117"/>
      <c r="N340" s="117"/>
      <c r="O340" s="117"/>
      <c r="P340" s="117"/>
      <c r="Q340" s="117"/>
      <c r="R340" s="117"/>
      <c r="S340" s="117"/>
    </row>
    <row r="341" spans="1:63" s="1" customFormat="1" ht="13.8" x14ac:dyDescent="0.25">
      <c r="B341" s="48"/>
      <c r="C341" s="26" t="s">
        <v>178</v>
      </c>
      <c r="D341" s="236"/>
      <c r="E341" s="237"/>
      <c r="F341" s="49"/>
      <c r="G341" s="49"/>
      <c r="H341" s="117"/>
      <c r="I341" s="117"/>
      <c r="J341" s="117"/>
      <c r="K341" s="117"/>
      <c r="L341" s="117"/>
      <c r="M341" s="117"/>
      <c r="N341" s="117"/>
      <c r="O341" s="117"/>
      <c r="P341" s="117"/>
      <c r="Q341" s="117"/>
      <c r="R341" s="117"/>
      <c r="S341" s="117"/>
    </row>
    <row r="342" spans="1:63" s="1" customFormat="1" ht="27.6" x14ac:dyDescent="0.25">
      <c r="B342" s="48" t="s">
        <v>33</v>
      </c>
      <c r="C342" s="28" t="s">
        <v>300</v>
      </c>
      <c r="D342" s="236" t="s">
        <v>58</v>
      </c>
      <c r="E342" s="237">
        <v>19.5</v>
      </c>
      <c r="F342" s="49"/>
      <c r="G342" s="49">
        <f t="shared" si="19"/>
        <v>0</v>
      </c>
      <c r="H342" s="117"/>
      <c r="I342" s="117"/>
      <c r="J342" s="117"/>
      <c r="K342" s="117"/>
      <c r="L342" s="117"/>
      <c r="M342" s="117"/>
      <c r="N342" s="117"/>
      <c r="O342" s="117"/>
      <c r="P342" s="117"/>
      <c r="Q342" s="117"/>
      <c r="R342" s="117"/>
      <c r="S342" s="117"/>
    </row>
    <row r="343" spans="1:63" s="1" customFormat="1" ht="13.8" x14ac:dyDescent="0.25">
      <c r="B343" s="48" t="s">
        <v>36</v>
      </c>
      <c r="C343" s="28" t="s">
        <v>368</v>
      </c>
      <c r="D343" s="236" t="s">
        <v>9</v>
      </c>
      <c r="E343" s="237">
        <v>1</v>
      </c>
      <c r="F343" s="49"/>
      <c r="G343" s="49">
        <f t="shared" si="19"/>
        <v>0</v>
      </c>
      <c r="H343" s="117"/>
      <c r="I343" s="117"/>
      <c r="J343" s="117"/>
      <c r="K343" s="117"/>
      <c r="L343" s="117"/>
      <c r="M343" s="117"/>
      <c r="N343" s="117"/>
      <c r="O343" s="117"/>
      <c r="P343" s="117"/>
      <c r="Q343" s="117"/>
      <c r="R343" s="117"/>
      <c r="S343" s="117"/>
    </row>
    <row r="344" spans="1:63" s="1" customFormat="1" ht="13.8" x14ac:dyDescent="0.25">
      <c r="B344" s="48" t="s">
        <v>39</v>
      </c>
      <c r="C344" s="28" t="s">
        <v>369</v>
      </c>
      <c r="D344" s="236" t="s">
        <v>9</v>
      </c>
      <c r="E344" s="237">
        <v>1</v>
      </c>
      <c r="F344" s="49"/>
      <c r="G344" s="49">
        <f t="shared" si="19"/>
        <v>0</v>
      </c>
      <c r="H344" s="117"/>
      <c r="I344" s="117"/>
      <c r="J344" s="117"/>
      <c r="K344" s="117"/>
      <c r="L344" s="117"/>
      <c r="M344" s="117"/>
      <c r="N344" s="117"/>
      <c r="O344" s="117"/>
      <c r="P344" s="117"/>
      <c r="Q344" s="117"/>
      <c r="R344" s="117"/>
      <c r="S344" s="117"/>
    </row>
    <row r="345" spans="1:63" s="1" customFormat="1" ht="13.8" x14ac:dyDescent="0.25">
      <c r="B345" s="48" t="s">
        <v>62</v>
      </c>
      <c r="C345" s="28" t="s">
        <v>370</v>
      </c>
      <c r="D345" s="236" t="s">
        <v>9</v>
      </c>
      <c r="E345" s="237">
        <v>1</v>
      </c>
      <c r="F345" s="49"/>
      <c r="G345" s="49">
        <f t="shared" si="19"/>
        <v>0</v>
      </c>
      <c r="H345" s="117"/>
      <c r="I345" s="117"/>
      <c r="J345" s="117"/>
      <c r="K345" s="117"/>
      <c r="L345" s="117"/>
      <c r="M345" s="117"/>
      <c r="N345" s="117"/>
      <c r="O345" s="117"/>
      <c r="P345" s="117"/>
      <c r="Q345" s="117"/>
      <c r="R345" s="117"/>
      <c r="S345" s="117"/>
    </row>
    <row r="346" spans="1:63" s="1" customFormat="1" ht="13.8" x14ac:dyDescent="0.25">
      <c r="B346" s="51"/>
      <c r="C346" s="33"/>
      <c r="D346" s="245"/>
      <c r="E346" s="264"/>
      <c r="F346" s="55"/>
      <c r="G346" s="55"/>
      <c r="H346" s="117"/>
      <c r="I346" s="117"/>
      <c r="J346" s="117"/>
      <c r="K346" s="117"/>
      <c r="L346" s="117"/>
      <c r="M346" s="117"/>
      <c r="N346" s="117"/>
      <c r="O346" s="117"/>
      <c r="P346" s="117"/>
      <c r="Q346" s="117"/>
      <c r="R346" s="117"/>
      <c r="S346" s="117"/>
    </row>
    <row r="347" spans="1:63" s="1" customFormat="1" ht="13.8" x14ac:dyDescent="0.25">
      <c r="B347" s="51"/>
      <c r="C347" s="25" t="s">
        <v>303</v>
      </c>
      <c r="D347" s="245"/>
      <c r="E347" s="264"/>
      <c r="F347" s="55"/>
      <c r="G347" s="56">
        <f>SUM(G334:G346)</f>
        <v>0</v>
      </c>
      <c r="H347" s="118"/>
      <c r="I347" s="118"/>
      <c r="J347" s="118"/>
      <c r="K347" s="118"/>
      <c r="L347" s="118"/>
      <c r="M347" s="118"/>
      <c r="N347" s="118"/>
      <c r="O347" s="118"/>
      <c r="P347" s="118"/>
      <c r="Q347" s="118"/>
      <c r="R347" s="118"/>
      <c r="S347" s="118"/>
    </row>
    <row r="348" spans="1:63" s="1" customFormat="1" ht="13.8" x14ac:dyDescent="0.25">
      <c r="B348" s="51"/>
      <c r="C348" s="33"/>
      <c r="D348" s="245"/>
      <c r="E348" s="264"/>
      <c r="F348" s="55"/>
      <c r="G348" s="55"/>
      <c r="H348" s="117"/>
      <c r="I348" s="117"/>
      <c r="J348" s="117"/>
      <c r="K348" s="117"/>
      <c r="L348" s="117"/>
      <c r="M348" s="117"/>
      <c r="N348" s="117"/>
      <c r="O348" s="117"/>
      <c r="P348" s="117"/>
      <c r="Q348" s="117"/>
      <c r="R348" s="117"/>
      <c r="S348" s="117"/>
    </row>
    <row r="349" spans="1:63" s="1" customFormat="1" ht="13.8" x14ac:dyDescent="0.25">
      <c r="B349" s="51"/>
      <c r="C349" s="33"/>
      <c r="D349" s="245"/>
      <c r="E349" s="264"/>
      <c r="F349" s="55"/>
      <c r="G349" s="55"/>
      <c r="H349" s="117"/>
      <c r="I349" s="117"/>
      <c r="J349" s="117"/>
      <c r="K349" s="117"/>
      <c r="L349" s="117"/>
      <c r="M349" s="117"/>
      <c r="N349" s="117"/>
      <c r="O349" s="117"/>
      <c r="P349" s="117"/>
      <c r="Q349" s="117"/>
      <c r="R349" s="117"/>
      <c r="S349" s="117"/>
    </row>
    <row r="350" spans="1:63" s="14" customFormat="1" ht="13.8" x14ac:dyDescent="0.25">
      <c r="A350" s="120"/>
      <c r="B350" s="57">
        <v>10</v>
      </c>
      <c r="C350" s="31" t="s">
        <v>304</v>
      </c>
      <c r="D350" s="261"/>
      <c r="E350" s="263"/>
      <c r="F350" s="58"/>
      <c r="G350" s="58"/>
      <c r="H350" s="119"/>
      <c r="I350" s="119"/>
      <c r="J350" s="119"/>
      <c r="K350" s="119"/>
      <c r="L350" s="119"/>
      <c r="M350" s="119"/>
      <c r="N350" s="119"/>
      <c r="O350" s="119"/>
      <c r="P350" s="119"/>
      <c r="Q350" s="119"/>
      <c r="R350" s="119"/>
      <c r="S350" s="119"/>
      <c r="T350" s="120"/>
      <c r="U350" s="120"/>
      <c r="V350" s="120"/>
      <c r="W350" s="120"/>
      <c r="X350" s="120"/>
      <c r="Y350" s="120"/>
      <c r="Z350" s="120"/>
      <c r="AA350" s="120"/>
      <c r="AB350" s="120"/>
      <c r="AC350" s="120"/>
      <c r="AD350" s="120"/>
      <c r="AE350" s="120"/>
      <c r="AF350" s="120"/>
      <c r="AG350" s="120"/>
      <c r="AH350" s="120"/>
      <c r="AI350" s="120"/>
      <c r="AJ350" s="120"/>
      <c r="AK350" s="120"/>
      <c r="AL350" s="120"/>
      <c r="AM350" s="120"/>
      <c r="AN350" s="120"/>
      <c r="AO350" s="120"/>
      <c r="AP350" s="120"/>
      <c r="AQ350" s="120"/>
      <c r="AR350" s="120"/>
      <c r="AS350" s="120"/>
      <c r="AT350" s="120"/>
      <c r="AU350" s="120"/>
      <c r="AV350" s="120"/>
      <c r="AW350" s="120"/>
      <c r="AX350" s="120"/>
      <c r="AY350" s="120"/>
      <c r="AZ350" s="120"/>
      <c r="BA350" s="120"/>
      <c r="BB350" s="120"/>
      <c r="BC350" s="120"/>
      <c r="BD350" s="120"/>
      <c r="BE350" s="120"/>
      <c r="BF350" s="120"/>
      <c r="BG350" s="120"/>
      <c r="BH350" s="120"/>
      <c r="BI350" s="120"/>
      <c r="BJ350" s="120"/>
      <c r="BK350" s="120"/>
    </row>
    <row r="351" spans="1:63" s="1" customFormat="1" ht="13.8" x14ac:dyDescent="0.25">
      <c r="B351" s="51"/>
      <c r="C351" s="33"/>
      <c r="D351" s="245"/>
      <c r="E351" s="264"/>
      <c r="F351" s="55"/>
      <c r="G351" s="55"/>
      <c r="H351" s="117"/>
      <c r="I351" s="117"/>
      <c r="J351" s="117"/>
      <c r="K351" s="117"/>
      <c r="L351" s="117"/>
      <c r="M351" s="117"/>
      <c r="N351" s="117"/>
      <c r="O351" s="117"/>
      <c r="P351" s="117"/>
      <c r="Q351" s="117"/>
      <c r="R351" s="117"/>
      <c r="S351" s="117"/>
    </row>
    <row r="352" spans="1:63" s="1" customFormat="1" ht="13.8" x14ac:dyDescent="0.25">
      <c r="B352" s="48" t="s">
        <v>18</v>
      </c>
      <c r="C352" s="28" t="s">
        <v>305</v>
      </c>
      <c r="D352" s="236" t="s">
        <v>48</v>
      </c>
      <c r="E352" s="237">
        <v>4</v>
      </c>
      <c r="F352" s="49"/>
      <c r="G352" s="49">
        <f t="shared" si="19"/>
        <v>0</v>
      </c>
      <c r="H352" s="117"/>
      <c r="I352" s="117"/>
      <c r="J352" s="117"/>
      <c r="K352" s="117"/>
      <c r="L352" s="117"/>
      <c r="M352" s="117"/>
      <c r="N352" s="117"/>
      <c r="O352" s="117"/>
      <c r="P352" s="117"/>
      <c r="Q352" s="117"/>
      <c r="R352" s="117"/>
      <c r="S352" s="117"/>
    </row>
    <row r="353" spans="1:63" s="1" customFormat="1" ht="27.6" x14ac:dyDescent="0.25">
      <c r="B353" s="48" t="s">
        <v>21</v>
      </c>
      <c r="C353" s="28" t="s">
        <v>306</v>
      </c>
      <c r="D353" s="236" t="s">
        <v>48</v>
      </c>
      <c r="E353" s="237">
        <v>8</v>
      </c>
      <c r="F353" s="49"/>
      <c r="G353" s="49">
        <f t="shared" si="19"/>
        <v>0</v>
      </c>
      <c r="H353" s="117"/>
      <c r="I353" s="117"/>
      <c r="J353" s="117"/>
      <c r="K353" s="117"/>
      <c r="L353" s="117"/>
      <c r="M353" s="117"/>
      <c r="N353" s="117"/>
      <c r="O353" s="117"/>
      <c r="P353" s="117"/>
      <c r="Q353" s="117"/>
      <c r="R353" s="117"/>
      <c r="S353" s="117"/>
    </row>
    <row r="354" spans="1:63" s="1" customFormat="1" ht="13.8" x14ac:dyDescent="0.25">
      <c r="B354" s="48" t="s">
        <v>23</v>
      </c>
      <c r="C354" s="28" t="s">
        <v>371</v>
      </c>
      <c r="D354" s="236" t="s">
        <v>58</v>
      </c>
      <c r="E354" s="237">
        <f>0.6*45</f>
        <v>27</v>
      </c>
      <c r="F354" s="49"/>
      <c r="G354" s="49">
        <f t="shared" si="19"/>
        <v>0</v>
      </c>
      <c r="H354" s="117"/>
      <c r="I354" s="117"/>
      <c r="J354" s="117"/>
      <c r="K354" s="117"/>
      <c r="L354" s="117"/>
      <c r="M354" s="117"/>
      <c r="N354" s="117"/>
      <c r="O354" s="117"/>
      <c r="P354" s="117"/>
      <c r="Q354" s="117"/>
      <c r="R354" s="117"/>
      <c r="S354" s="117"/>
    </row>
    <row r="355" spans="1:63" s="1" customFormat="1" ht="27.6" x14ac:dyDescent="0.25">
      <c r="B355" s="48" t="s">
        <v>25</v>
      </c>
      <c r="C355" s="28" t="s">
        <v>308</v>
      </c>
      <c r="D355" s="236" t="s">
        <v>48</v>
      </c>
      <c r="E355" s="237">
        <v>1</v>
      </c>
      <c r="F355" s="49"/>
      <c r="G355" s="49">
        <f t="shared" si="19"/>
        <v>0</v>
      </c>
      <c r="H355" s="117"/>
      <c r="I355" s="117"/>
      <c r="J355" s="117"/>
      <c r="K355" s="117"/>
      <c r="L355" s="117"/>
      <c r="M355" s="117"/>
      <c r="N355" s="117"/>
      <c r="O355" s="117"/>
      <c r="P355" s="117"/>
      <c r="Q355" s="117"/>
      <c r="R355" s="117"/>
      <c r="S355" s="117"/>
    </row>
    <row r="356" spans="1:63" s="1" customFormat="1" ht="27.6" x14ac:dyDescent="0.25">
      <c r="B356" s="48" t="s">
        <v>27</v>
      </c>
      <c r="C356" s="28" t="s">
        <v>372</v>
      </c>
      <c r="D356" s="236" t="s">
        <v>48</v>
      </c>
      <c r="E356" s="237">
        <v>1</v>
      </c>
      <c r="F356" s="49"/>
      <c r="G356" s="49">
        <f t="shared" si="19"/>
        <v>0</v>
      </c>
      <c r="H356" s="117"/>
      <c r="I356" s="117"/>
      <c r="J356" s="117"/>
      <c r="K356" s="117"/>
      <c r="L356" s="117"/>
      <c r="M356" s="117"/>
      <c r="N356" s="117"/>
      <c r="O356" s="117"/>
      <c r="P356" s="117"/>
      <c r="Q356" s="117"/>
      <c r="R356" s="117"/>
      <c r="S356" s="117"/>
    </row>
    <row r="357" spans="1:63" s="1" customFormat="1" ht="13.8" x14ac:dyDescent="0.25">
      <c r="B357" s="48" t="s">
        <v>30</v>
      </c>
      <c r="C357" s="28" t="s">
        <v>373</v>
      </c>
      <c r="D357" s="236" t="s">
        <v>58</v>
      </c>
      <c r="E357" s="237">
        <v>4</v>
      </c>
      <c r="F357" s="49"/>
      <c r="G357" s="49">
        <f t="shared" si="19"/>
        <v>0</v>
      </c>
      <c r="H357" s="117"/>
      <c r="I357" s="117"/>
      <c r="J357" s="117"/>
      <c r="K357" s="117"/>
      <c r="L357" s="117"/>
      <c r="M357" s="117"/>
      <c r="N357" s="117"/>
      <c r="O357" s="117"/>
      <c r="P357" s="117"/>
      <c r="Q357" s="117"/>
      <c r="R357" s="117"/>
      <c r="S357" s="117"/>
    </row>
    <row r="358" spans="1:63" s="1" customFormat="1" ht="13.8" x14ac:dyDescent="0.25">
      <c r="B358" s="51"/>
      <c r="C358" s="33"/>
      <c r="D358" s="245"/>
      <c r="E358" s="264"/>
      <c r="F358" s="55"/>
      <c r="G358" s="55"/>
      <c r="H358" s="117"/>
      <c r="I358" s="117"/>
      <c r="J358" s="117"/>
      <c r="K358" s="117"/>
      <c r="L358" s="117"/>
      <c r="M358" s="117"/>
      <c r="N358" s="117"/>
      <c r="O358" s="117"/>
      <c r="P358" s="117"/>
      <c r="Q358" s="117"/>
      <c r="R358" s="117"/>
      <c r="S358" s="117"/>
    </row>
    <row r="359" spans="1:63" s="15" customFormat="1" ht="13.8" x14ac:dyDescent="0.25">
      <c r="B359" s="62"/>
      <c r="C359" s="63" t="s">
        <v>311</v>
      </c>
      <c r="D359" s="265"/>
      <c r="E359" s="266"/>
      <c r="F359" s="64"/>
      <c r="G359" s="64">
        <f>SUM(G352:G358)</f>
        <v>0</v>
      </c>
      <c r="H359" s="64"/>
      <c r="I359" s="64"/>
      <c r="J359" s="64"/>
      <c r="K359" s="64"/>
      <c r="L359" s="64"/>
      <c r="M359" s="64"/>
      <c r="N359" s="64"/>
      <c r="O359" s="64"/>
      <c r="P359" s="64"/>
      <c r="Q359" s="64"/>
      <c r="R359" s="64"/>
      <c r="S359" s="64"/>
    </row>
    <row r="360" spans="1:63" s="1" customFormat="1" ht="13.8" x14ac:dyDescent="0.25">
      <c r="B360" s="51"/>
      <c r="C360" s="33"/>
      <c r="D360" s="245"/>
      <c r="E360" s="264"/>
      <c r="F360" s="55"/>
      <c r="G360" s="55"/>
      <c r="H360" s="117"/>
      <c r="I360" s="117"/>
      <c r="J360" s="117"/>
      <c r="K360" s="117"/>
      <c r="L360" s="117"/>
      <c r="M360" s="117"/>
      <c r="N360" s="117"/>
      <c r="O360" s="117"/>
      <c r="P360" s="117"/>
      <c r="Q360" s="117"/>
      <c r="R360" s="117"/>
      <c r="S360" s="117"/>
    </row>
    <row r="361" spans="1:63" s="14" customFormat="1" ht="13.8" x14ac:dyDescent="0.25">
      <c r="A361" s="120"/>
      <c r="B361" s="65">
        <v>11</v>
      </c>
      <c r="C361" s="66" t="s">
        <v>312</v>
      </c>
      <c r="D361" s="267"/>
      <c r="E361" s="268"/>
      <c r="F361" s="67"/>
      <c r="G361" s="67"/>
      <c r="H361" s="119"/>
      <c r="I361" s="119"/>
      <c r="J361" s="119"/>
      <c r="K361" s="119"/>
      <c r="L361" s="119"/>
      <c r="M361" s="119"/>
      <c r="N361" s="119"/>
      <c r="O361" s="119"/>
      <c r="P361" s="119"/>
      <c r="Q361" s="119"/>
      <c r="R361" s="119"/>
      <c r="S361" s="119"/>
      <c r="T361" s="120"/>
      <c r="U361" s="120"/>
      <c r="V361" s="120"/>
      <c r="W361" s="120"/>
      <c r="X361" s="120"/>
      <c r="Y361" s="120"/>
      <c r="Z361" s="120"/>
      <c r="AA361" s="120"/>
      <c r="AB361" s="120"/>
      <c r="AC361" s="120"/>
      <c r="AD361" s="120"/>
      <c r="AE361" s="120"/>
      <c r="AF361" s="120"/>
      <c r="AG361" s="120"/>
      <c r="AH361" s="120"/>
      <c r="AI361" s="120"/>
      <c r="AJ361" s="120"/>
      <c r="AK361" s="120"/>
      <c r="AL361" s="120"/>
      <c r="AM361" s="120"/>
      <c r="AN361" s="120"/>
      <c r="AO361" s="120"/>
      <c r="AP361" s="120"/>
      <c r="AQ361" s="120"/>
      <c r="AR361" s="120"/>
      <c r="AS361" s="120"/>
      <c r="AT361" s="120"/>
      <c r="AU361" s="120"/>
      <c r="AV361" s="120"/>
      <c r="AW361" s="120"/>
      <c r="AX361" s="120"/>
      <c r="AY361" s="120"/>
      <c r="AZ361" s="120"/>
      <c r="BA361" s="120"/>
      <c r="BB361" s="120"/>
      <c r="BC361" s="120"/>
      <c r="BD361" s="120"/>
      <c r="BE361" s="120"/>
      <c r="BF361" s="120"/>
      <c r="BG361" s="120"/>
      <c r="BH361" s="120"/>
      <c r="BI361" s="120"/>
      <c r="BJ361" s="120"/>
      <c r="BK361" s="120"/>
    </row>
    <row r="362" spans="1:63" s="1" customFormat="1" ht="55.2" x14ac:dyDescent="0.25">
      <c r="B362" s="48" t="s">
        <v>18</v>
      </c>
      <c r="C362" s="28" t="s">
        <v>313</v>
      </c>
      <c r="D362" s="236" t="s">
        <v>9</v>
      </c>
      <c r="E362" s="237">
        <v>20</v>
      </c>
      <c r="F362" s="49"/>
      <c r="G362" s="49">
        <f t="shared" si="19"/>
        <v>0</v>
      </c>
      <c r="H362" s="117"/>
      <c r="I362" s="117"/>
      <c r="J362" s="117"/>
      <c r="K362" s="117"/>
      <c r="L362" s="117"/>
      <c r="M362" s="117"/>
      <c r="N362" s="117"/>
      <c r="O362" s="117"/>
      <c r="P362" s="117"/>
      <c r="Q362" s="117"/>
      <c r="R362" s="117"/>
      <c r="S362" s="117"/>
    </row>
    <row r="363" spans="1:63" s="4" customFormat="1" x14ac:dyDescent="0.3">
      <c r="B363" s="25"/>
      <c r="C363" s="25"/>
      <c r="D363" s="232"/>
      <c r="E363" s="233"/>
      <c r="F363" s="35"/>
      <c r="G363" s="35"/>
      <c r="H363" s="113"/>
      <c r="I363" s="113"/>
      <c r="J363" s="113"/>
      <c r="K363" s="113"/>
      <c r="L363" s="113"/>
      <c r="M363" s="113"/>
      <c r="N363" s="113"/>
      <c r="O363" s="113"/>
      <c r="P363" s="113"/>
      <c r="Q363" s="113"/>
      <c r="R363" s="113"/>
      <c r="S363" s="113"/>
    </row>
    <row r="364" spans="1:63" s="4" customFormat="1" x14ac:dyDescent="0.3">
      <c r="B364" s="25"/>
      <c r="C364" s="25" t="s">
        <v>314</v>
      </c>
      <c r="D364" s="232"/>
      <c r="E364" s="233"/>
      <c r="F364" s="35"/>
      <c r="G364" s="35">
        <f>G362</f>
        <v>0</v>
      </c>
      <c r="H364" s="113"/>
      <c r="I364" s="113"/>
      <c r="J364" s="113"/>
      <c r="K364" s="113"/>
      <c r="L364" s="113"/>
      <c r="M364" s="113"/>
      <c r="N364" s="113"/>
      <c r="O364" s="113"/>
      <c r="P364" s="113"/>
      <c r="Q364" s="113"/>
      <c r="R364" s="113"/>
      <c r="S364" s="113"/>
    </row>
    <row r="365" spans="1:63" x14ac:dyDescent="0.3">
      <c r="B365" s="33"/>
      <c r="C365" s="33"/>
      <c r="D365" s="216"/>
      <c r="E365" s="217"/>
      <c r="F365" s="34"/>
      <c r="G365" s="34"/>
      <c r="H365" s="50"/>
      <c r="I365" s="50"/>
      <c r="J365" s="50"/>
      <c r="K365" s="50"/>
      <c r="L365" s="50"/>
      <c r="M365" s="50"/>
      <c r="N365" s="50"/>
      <c r="O365" s="50"/>
      <c r="P365" s="50"/>
      <c r="Q365" s="50"/>
      <c r="R365" s="50"/>
      <c r="S365" s="50"/>
    </row>
    <row r="366" spans="1:63" x14ac:dyDescent="0.3">
      <c r="B366" s="33"/>
      <c r="C366" s="33"/>
      <c r="D366" s="216"/>
      <c r="E366" s="217"/>
      <c r="F366" s="34"/>
      <c r="G366" s="34"/>
      <c r="H366" s="50"/>
      <c r="I366" s="50"/>
      <c r="J366" s="50"/>
      <c r="K366" s="50"/>
      <c r="L366" s="50"/>
      <c r="M366" s="50"/>
      <c r="N366" s="50"/>
      <c r="O366" s="50"/>
      <c r="P366" s="50"/>
      <c r="Q366" s="50"/>
      <c r="R366" s="50"/>
      <c r="S366" s="50"/>
    </row>
    <row r="367" spans="1:63" s="13" customFormat="1" x14ac:dyDescent="0.3">
      <c r="A367" s="116"/>
      <c r="B367" s="36">
        <v>12</v>
      </c>
      <c r="C367" s="31" t="s">
        <v>374</v>
      </c>
      <c r="D367" s="234"/>
      <c r="E367" s="196"/>
      <c r="F367" s="32"/>
      <c r="G367" s="32"/>
      <c r="H367" s="112"/>
      <c r="I367" s="112"/>
      <c r="J367" s="112"/>
      <c r="K367" s="112"/>
      <c r="L367" s="112"/>
      <c r="M367" s="112"/>
      <c r="N367" s="112"/>
      <c r="O367" s="112"/>
      <c r="P367" s="112"/>
      <c r="Q367" s="112"/>
      <c r="R367" s="112"/>
      <c r="S367" s="112"/>
      <c r="T367" s="116"/>
      <c r="U367" s="116"/>
      <c r="V367" s="116"/>
      <c r="W367" s="116"/>
      <c r="X367" s="116"/>
      <c r="Y367" s="116"/>
      <c r="Z367" s="116"/>
      <c r="AA367" s="116"/>
      <c r="AB367" s="116"/>
      <c r="AC367" s="116"/>
      <c r="AD367" s="116"/>
      <c r="AE367" s="116"/>
      <c r="AF367" s="116"/>
      <c r="AG367" s="116"/>
      <c r="AH367" s="116"/>
      <c r="AI367" s="116"/>
      <c r="AJ367" s="116"/>
      <c r="AK367" s="116"/>
      <c r="AL367" s="116"/>
      <c r="AM367" s="116"/>
      <c r="AN367" s="116"/>
      <c r="AO367" s="116"/>
      <c r="AP367" s="116"/>
      <c r="AQ367" s="116"/>
      <c r="AR367" s="116"/>
      <c r="AS367" s="116"/>
      <c r="AT367" s="116"/>
      <c r="AU367" s="116"/>
      <c r="AV367" s="116"/>
      <c r="AW367" s="116"/>
      <c r="AX367" s="116"/>
      <c r="AY367" s="116"/>
      <c r="AZ367" s="116"/>
      <c r="BA367" s="116"/>
      <c r="BB367" s="116"/>
      <c r="BC367" s="116"/>
      <c r="BD367" s="116"/>
      <c r="BE367" s="116"/>
      <c r="BF367" s="116"/>
      <c r="BG367" s="116"/>
      <c r="BH367" s="116"/>
      <c r="BI367" s="116"/>
      <c r="BJ367" s="116"/>
      <c r="BK367" s="116"/>
    </row>
    <row r="368" spans="1:63" x14ac:dyDescent="0.3">
      <c r="B368" s="33"/>
      <c r="C368" s="25"/>
      <c r="D368" s="216"/>
      <c r="E368" s="217"/>
      <c r="F368" s="34"/>
      <c r="G368" s="34"/>
      <c r="H368" s="50"/>
      <c r="I368" s="50"/>
      <c r="J368" s="50"/>
      <c r="K368" s="50"/>
      <c r="L368" s="50"/>
      <c r="M368" s="50"/>
      <c r="N368" s="50"/>
      <c r="O368" s="50"/>
      <c r="P368" s="50"/>
      <c r="Q368" s="50"/>
      <c r="R368" s="50"/>
      <c r="S368" s="50"/>
    </row>
    <row r="369" spans="2:19" x14ac:dyDescent="0.3">
      <c r="B369" s="28" t="s">
        <v>18</v>
      </c>
      <c r="C369" s="97" t="s">
        <v>316</v>
      </c>
      <c r="D369" s="236" t="s">
        <v>48</v>
      </c>
      <c r="E369" s="194">
        <v>22.5</v>
      </c>
      <c r="F369" s="29"/>
      <c r="G369" s="29">
        <f>E369*F369</f>
        <v>0</v>
      </c>
      <c r="H369" s="50"/>
      <c r="I369" s="50"/>
      <c r="J369" s="50"/>
      <c r="K369" s="50"/>
      <c r="L369" s="50"/>
      <c r="M369" s="50"/>
      <c r="N369" s="50"/>
      <c r="O369" s="50"/>
      <c r="P369" s="50"/>
      <c r="Q369" s="50"/>
      <c r="R369" s="50"/>
      <c r="S369" s="50"/>
    </row>
    <row r="370" spans="2:19" x14ac:dyDescent="0.3">
      <c r="B370" s="28" t="s">
        <v>21</v>
      </c>
      <c r="C370" s="28" t="s">
        <v>317</v>
      </c>
      <c r="D370" s="236" t="s">
        <v>64</v>
      </c>
      <c r="E370" s="194">
        <v>4.05</v>
      </c>
      <c r="F370" s="29"/>
      <c r="G370" s="29">
        <f t="shared" ref="G370:G375" si="20">E370*F370</f>
        <v>0</v>
      </c>
      <c r="H370" s="50"/>
      <c r="I370" s="50"/>
      <c r="J370" s="50"/>
      <c r="K370" s="50"/>
      <c r="L370" s="50"/>
      <c r="M370" s="50"/>
      <c r="N370" s="50"/>
      <c r="O370" s="50"/>
      <c r="P370" s="50"/>
      <c r="Q370" s="50"/>
      <c r="R370" s="50"/>
      <c r="S370" s="50"/>
    </row>
    <row r="371" spans="2:19" ht="27.6" x14ac:dyDescent="0.3">
      <c r="B371" s="28" t="s">
        <v>23</v>
      </c>
      <c r="C371" s="28" t="s">
        <v>318</v>
      </c>
      <c r="D371" s="236" t="s">
        <v>9</v>
      </c>
      <c r="E371" s="194">
        <v>100</v>
      </c>
      <c r="F371" s="29"/>
      <c r="G371" s="29">
        <f t="shared" si="20"/>
        <v>0</v>
      </c>
      <c r="H371" s="50"/>
      <c r="I371" s="50"/>
      <c r="J371" s="50"/>
      <c r="K371" s="50"/>
      <c r="L371" s="50"/>
      <c r="M371" s="50"/>
      <c r="N371" s="50"/>
      <c r="O371" s="50"/>
      <c r="P371" s="50"/>
      <c r="Q371" s="50"/>
      <c r="R371" s="50"/>
      <c r="S371" s="50"/>
    </row>
    <row r="372" spans="2:19" ht="41.4" x14ac:dyDescent="0.3">
      <c r="B372" s="28" t="s">
        <v>25</v>
      </c>
      <c r="C372" s="28" t="s">
        <v>319</v>
      </c>
      <c r="D372" s="236" t="s">
        <v>64</v>
      </c>
      <c r="E372" s="194">
        <v>7</v>
      </c>
      <c r="F372" s="29"/>
      <c r="G372" s="29">
        <f t="shared" si="20"/>
        <v>0</v>
      </c>
      <c r="H372" s="50"/>
      <c r="I372" s="50"/>
      <c r="J372" s="50"/>
      <c r="K372" s="50"/>
      <c r="L372" s="50"/>
      <c r="M372" s="50"/>
      <c r="N372" s="50"/>
      <c r="O372" s="50"/>
      <c r="P372" s="50"/>
      <c r="Q372" s="50"/>
      <c r="R372" s="50"/>
      <c r="S372" s="50"/>
    </row>
    <row r="373" spans="2:19" ht="27.6" x14ac:dyDescent="0.3">
      <c r="B373" s="28" t="s">
        <v>27</v>
      </c>
      <c r="C373" s="28" t="s">
        <v>320</v>
      </c>
      <c r="D373" s="236" t="s">
        <v>48</v>
      </c>
      <c r="E373" s="194">
        <v>38</v>
      </c>
      <c r="F373" s="29"/>
      <c r="G373" s="29">
        <f t="shared" si="20"/>
        <v>0</v>
      </c>
      <c r="H373" s="50"/>
      <c r="I373" s="50"/>
      <c r="J373" s="50"/>
      <c r="K373" s="50"/>
      <c r="L373" s="50"/>
      <c r="M373" s="50"/>
      <c r="N373" s="50"/>
      <c r="O373" s="50"/>
      <c r="P373" s="50"/>
      <c r="Q373" s="50"/>
      <c r="R373" s="50"/>
      <c r="S373" s="50"/>
    </row>
    <row r="374" spans="2:19" ht="27.6" x14ac:dyDescent="0.3">
      <c r="B374" s="28" t="s">
        <v>30</v>
      </c>
      <c r="C374" s="28" t="s">
        <v>321</v>
      </c>
      <c r="D374" s="236" t="s">
        <v>48</v>
      </c>
      <c r="E374" s="194">
        <v>60</v>
      </c>
      <c r="F374" s="29"/>
      <c r="G374" s="29">
        <f t="shared" si="20"/>
        <v>0</v>
      </c>
      <c r="H374" s="50"/>
      <c r="I374" s="50"/>
      <c r="J374" s="50"/>
      <c r="K374" s="50"/>
      <c r="L374" s="50"/>
      <c r="M374" s="50"/>
      <c r="N374" s="50"/>
      <c r="O374" s="50"/>
      <c r="P374" s="50"/>
      <c r="Q374" s="50"/>
      <c r="R374" s="50"/>
      <c r="S374" s="50"/>
    </row>
    <row r="375" spans="2:19" ht="27.6" x14ac:dyDescent="0.3">
      <c r="B375" s="28" t="s">
        <v>33</v>
      </c>
      <c r="C375" s="28" t="s">
        <v>322</v>
      </c>
      <c r="D375" s="236" t="s">
        <v>75</v>
      </c>
      <c r="E375" s="194">
        <v>200</v>
      </c>
      <c r="F375" s="29"/>
      <c r="G375" s="29">
        <f t="shared" si="20"/>
        <v>0</v>
      </c>
      <c r="H375" s="50"/>
      <c r="I375" s="50"/>
      <c r="J375" s="50"/>
      <c r="K375" s="50"/>
      <c r="L375" s="50"/>
      <c r="M375" s="50"/>
      <c r="N375" s="50"/>
      <c r="O375" s="50"/>
      <c r="P375" s="50"/>
      <c r="Q375" s="50"/>
      <c r="R375" s="50"/>
      <c r="S375" s="50"/>
    </row>
    <row r="376" spans="2:19" s="4" customFormat="1" x14ac:dyDescent="0.3">
      <c r="B376" s="25"/>
      <c r="C376" s="25" t="s">
        <v>323</v>
      </c>
      <c r="D376" s="232"/>
      <c r="E376" s="233"/>
      <c r="F376" s="35"/>
      <c r="G376" s="35">
        <f>SUM(G369:G375)</f>
        <v>0</v>
      </c>
      <c r="H376" s="113"/>
      <c r="I376" s="113"/>
      <c r="J376" s="113"/>
      <c r="K376" s="113"/>
      <c r="L376" s="113"/>
      <c r="M376" s="113"/>
      <c r="N376" s="113"/>
      <c r="O376" s="113"/>
      <c r="P376" s="113"/>
      <c r="Q376" s="113"/>
      <c r="R376" s="113"/>
      <c r="S376" s="113"/>
    </row>
    <row r="377" spans="2:19" s="4" customFormat="1" x14ac:dyDescent="0.3">
      <c r="B377" s="25"/>
      <c r="C377" s="25"/>
      <c r="D377" s="232"/>
      <c r="E377" s="233"/>
      <c r="F377" s="35"/>
      <c r="G377" s="35"/>
      <c r="H377" s="113"/>
      <c r="I377" s="113"/>
      <c r="J377" s="113"/>
      <c r="K377" s="113"/>
      <c r="L377" s="113"/>
      <c r="M377" s="113"/>
      <c r="N377" s="113"/>
      <c r="O377" s="113"/>
      <c r="P377" s="113"/>
      <c r="Q377" s="113"/>
      <c r="R377" s="113"/>
      <c r="S377" s="113"/>
    </row>
    <row r="378" spans="2:19" x14ac:dyDescent="0.3">
      <c r="B378" s="33"/>
      <c r="C378" s="33"/>
      <c r="D378" s="216"/>
      <c r="E378" s="217"/>
      <c r="F378" s="34"/>
      <c r="G378" s="34"/>
      <c r="H378" s="50"/>
      <c r="I378" s="50"/>
      <c r="J378" s="50"/>
      <c r="K378" s="50"/>
      <c r="L378" s="50"/>
      <c r="M378" s="50"/>
      <c r="N378" s="50"/>
      <c r="O378" s="50"/>
      <c r="P378" s="50"/>
      <c r="Q378" s="50"/>
      <c r="R378" s="50"/>
      <c r="S378" s="50"/>
    </row>
    <row r="379" spans="2:19" x14ac:dyDescent="0.3">
      <c r="B379" s="33"/>
      <c r="C379" s="68" t="s">
        <v>324</v>
      </c>
      <c r="D379" s="269"/>
      <c r="E379" s="270"/>
      <c r="F379" s="70"/>
      <c r="G379" s="71"/>
      <c r="H379" s="50"/>
      <c r="I379" s="50"/>
      <c r="J379" s="50"/>
      <c r="K379" s="50"/>
      <c r="L379" s="50"/>
      <c r="M379" s="50"/>
      <c r="N379" s="50"/>
      <c r="O379" s="50"/>
      <c r="P379" s="50"/>
      <c r="Q379" s="50"/>
      <c r="R379" s="50"/>
      <c r="S379" s="50"/>
    </row>
    <row r="380" spans="2:19" x14ac:dyDescent="0.3">
      <c r="B380" s="33"/>
      <c r="C380" s="72"/>
      <c r="D380" s="216"/>
      <c r="E380" s="217"/>
      <c r="F380" s="34"/>
      <c r="G380" s="73"/>
      <c r="H380" s="50"/>
      <c r="I380" s="50"/>
      <c r="J380" s="50"/>
      <c r="K380" s="50"/>
      <c r="L380" s="50"/>
      <c r="M380" s="50"/>
      <c r="N380" s="50"/>
      <c r="O380" s="50"/>
      <c r="P380" s="50"/>
      <c r="Q380" s="50"/>
      <c r="R380" s="50"/>
      <c r="S380" s="50"/>
    </row>
    <row r="381" spans="2:19" x14ac:dyDescent="0.3">
      <c r="B381" s="33"/>
      <c r="C381" s="74" t="str">
        <f>C169</f>
        <v xml:space="preserve"> SUM FOR 84 GIRL'S DORMITORY  </v>
      </c>
      <c r="D381" s="271"/>
      <c r="E381" s="272"/>
      <c r="F381" s="76"/>
      <c r="G381" s="77">
        <f>G169</f>
        <v>0</v>
      </c>
      <c r="H381" s="121"/>
      <c r="I381" s="121"/>
      <c r="J381" s="121"/>
      <c r="K381" s="121"/>
      <c r="L381" s="121"/>
      <c r="M381" s="121"/>
      <c r="N381" s="121"/>
      <c r="O381" s="121"/>
      <c r="P381" s="121"/>
      <c r="Q381" s="121"/>
      <c r="R381" s="121"/>
      <c r="S381" s="121"/>
    </row>
    <row r="382" spans="2:19" x14ac:dyDescent="0.3">
      <c r="B382" s="33"/>
      <c r="C382" s="74"/>
      <c r="D382" s="271"/>
      <c r="E382" s="272"/>
      <c r="F382" s="76"/>
      <c r="G382" s="77"/>
      <c r="H382" s="121"/>
      <c r="I382" s="121"/>
      <c r="J382" s="121"/>
      <c r="K382" s="121"/>
      <c r="L382" s="121"/>
      <c r="M382" s="121"/>
      <c r="N382" s="121"/>
      <c r="O382" s="121"/>
      <c r="P382" s="121"/>
      <c r="Q382" s="121"/>
      <c r="R382" s="121"/>
      <c r="S382" s="121"/>
    </row>
    <row r="383" spans="2:19" x14ac:dyDescent="0.3">
      <c r="B383" s="33"/>
      <c r="C383" s="74" t="str">
        <f>C313</f>
        <v xml:space="preserve">SUM TOILET AND LAUNDRY </v>
      </c>
      <c r="D383" s="271"/>
      <c r="E383" s="272"/>
      <c r="F383" s="76"/>
      <c r="G383" s="77">
        <f>G313</f>
        <v>0</v>
      </c>
      <c r="H383" s="121"/>
      <c r="I383" s="121"/>
      <c r="J383" s="121"/>
      <c r="K383" s="121"/>
      <c r="L383" s="121"/>
      <c r="M383" s="121"/>
      <c r="N383" s="121"/>
      <c r="O383" s="121"/>
      <c r="P383" s="121"/>
      <c r="Q383" s="121"/>
      <c r="R383" s="121"/>
      <c r="S383" s="121"/>
    </row>
    <row r="384" spans="2:19" x14ac:dyDescent="0.3">
      <c r="B384" s="33"/>
      <c r="C384" s="74"/>
      <c r="D384" s="271"/>
      <c r="E384" s="272"/>
      <c r="F384" s="76"/>
      <c r="G384" s="77"/>
      <c r="H384" s="121"/>
      <c r="I384" s="121"/>
      <c r="J384" s="121"/>
      <c r="K384" s="121"/>
      <c r="L384" s="121"/>
      <c r="M384" s="121"/>
      <c r="N384" s="121"/>
      <c r="O384" s="121"/>
      <c r="P384" s="121"/>
      <c r="Q384" s="121"/>
      <c r="R384" s="121"/>
      <c r="S384" s="121"/>
    </row>
    <row r="385" spans="2:19" x14ac:dyDescent="0.3">
      <c r="B385" s="33"/>
      <c r="C385" s="74" t="str">
        <f>C330</f>
        <v>TOTAL WATER TOWER</v>
      </c>
      <c r="D385" s="271"/>
      <c r="E385" s="272"/>
      <c r="F385" s="76"/>
      <c r="G385" s="77">
        <f>G330</f>
        <v>0</v>
      </c>
      <c r="H385" s="121"/>
      <c r="I385" s="121"/>
      <c r="J385" s="121"/>
      <c r="K385" s="121"/>
      <c r="L385" s="121"/>
      <c r="M385" s="121"/>
      <c r="N385" s="121"/>
      <c r="O385" s="121"/>
      <c r="P385" s="121"/>
      <c r="Q385" s="121"/>
      <c r="R385" s="121"/>
      <c r="S385" s="121"/>
    </row>
    <row r="386" spans="2:19" x14ac:dyDescent="0.3">
      <c r="B386" s="33"/>
      <c r="C386" s="74"/>
      <c r="D386" s="271"/>
      <c r="E386" s="272"/>
      <c r="F386" s="76"/>
      <c r="G386" s="77"/>
      <c r="H386" s="121"/>
      <c r="I386" s="121"/>
      <c r="J386" s="121"/>
      <c r="K386" s="121"/>
      <c r="L386" s="121"/>
      <c r="M386" s="121"/>
      <c r="N386" s="121"/>
      <c r="O386" s="121"/>
      <c r="P386" s="121"/>
      <c r="Q386" s="121"/>
      <c r="R386" s="121"/>
      <c r="S386" s="121"/>
    </row>
    <row r="387" spans="2:19" x14ac:dyDescent="0.3">
      <c r="B387" s="33"/>
      <c r="C387" s="74" t="str">
        <f>C347</f>
        <v>TOTAL INCINERATOR</v>
      </c>
      <c r="D387" s="271"/>
      <c r="E387" s="272"/>
      <c r="F387" s="76"/>
      <c r="G387" s="77">
        <f>G347</f>
        <v>0</v>
      </c>
      <c r="H387" s="121"/>
      <c r="I387" s="121"/>
      <c r="J387" s="121"/>
      <c r="K387" s="121"/>
      <c r="L387" s="121"/>
      <c r="M387" s="121"/>
      <c r="N387" s="121"/>
      <c r="O387" s="121"/>
      <c r="P387" s="121"/>
      <c r="Q387" s="121"/>
      <c r="R387" s="121"/>
      <c r="S387" s="121"/>
    </row>
    <row r="388" spans="2:19" x14ac:dyDescent="0.3">
      <c r="B388" s="33"/>
      <c r="C388" s="74"/>
      <c r="D388" s="271"/>
      <c r="E388" s="272"/>
      <c r="F388" s="76"/>
      <c r="G388" s="77"/>
      <c r="H388" s="121"/>
      <c r="I388" s="121"/>
      <c r="J388" s="121"/>
      <c r="K388" s="121"/>
      <c r="L388" s="121"/>
      <c r="M388" s="121"/>
      <c r="N388" s="121"/>
      <c r="O388" s="121"/>
      <c r="P388" s="121"/>
      <c r="Q388" s="121"/>
      <c r="R388" s="121"/>
      <c r="S388" s="121"/>
    </row>
    <row r="389" spans="2:19" x14ac:dyDescent="0.3">
      <c r="B389" s="33"/>
      <c r="C389" s="74" t="str">
        <f>C359</f>
        <v>TOTAL FENCE</v>
      </c>
      <c r="D389" s="271"/>
      <c r="E389" s="272"/>
      <c r="F389" s="76"/>
      <c r="G389" s="77">
        <f>G359</f>
        <v>0</v>
      </c>
      <c r="H389" s="121"/>
      <c r="I389" s="121"/>
      <c r="J389" s="121"/>
      <c r="K389" s="121"/>
      <c r="L389" s="121"/>
      <c r="M389" s="121"/>
      <c r="N389" s="121"/>
      <c r="O389" s="121"/>
      <c r="P389" s="121"/>
      <c r="Q389" s="121"/>
      <c r="R389" s="121"/>
      <c r="S389" s="121"/>
    </row>
    <row r="390" spans="2:19" x14ac:dyDescent="0.3">
      <c r="B390" s="33"/>
      <c r="C390" s="74"/>
      <c r="D390" s="271"/>
      <c r="E390" s="272"/>
      <c r="F390" s="76"/>
      <c r="G390" s="77"/>
      <c r="H390" s="121"/>
      <c r="I390" s="121"/>
      <c r="J390" s="121"/>
      <c r="K390" s="121"/>
      <c r="L390" s="121"/>
      <c r="M390" s="121"/>
      <c r="N390" s="121"/>
      <c r="O390" s="121"/>
      <c r="P390" s="121"/>
      <c r="Q390" s="121"/>
      <c r="R390" s="121"/>
      <c r="S390" s="121"/>
    </row>
    <row r="391" spans="2:19" x14ac:dyDescent="0.3">
      <c r="B391" s="33"/>
      <c r="C391" s="74" t="str">
        <f>C364</f>
        <v xml:space="preserve">TOTAL STREET SOLAR LIGHTINGS </v>
      </c>
      <c r="D391" s="271"/>
      <c r="E391" s="272"/>
      <c r="F391" s="76"/>
      <c r="G391" s="77">
        <f>G364</f>
        <v>0</v>
      </c>
      <c r="H391" s="121"/>
      <c r="I391" s="121"/>
      <c r="J391" s="121"/>
      <c r="K391" s="121"/>
      <c r="L391" s="121"/>
      <c r="M391" s="121"/>
      <c r="N391" s="121"/>
      <c r="O391" s="121"/>
      <c r="P391" s="121"/>
      <c r="Q391" s="121"/>
      <c r="R391" s="121"/>
      <c r="S391" s="121"/>
    </row>
    <row r="392" spans="2:19" x14ac:dyDescent="0.3">
      <c r="B392" s="33"/>
      <c r="C392" s="74"/>
      <c r="D392" s="271"/>
      <c r="E392" s="272"/>
      <c r="F392" s="76"/>
      <c r="G392" s="77"/>
      <c r="H392" s="121"/>
      <c r="I392" s="121"/>
      <c r="J392" s="121"/>
      <c r="K392" s="121"/>
      <c r="L392" s="121"/>
      <c r="M392" s="121"/>
      <c r="N392" s="121"/>
      <c r="O392" s="121"/>
      <c r="P392" s="121"/>
      <c r="Q392" s="121"/>
      <c r="R392" s="121"/>
      <c r="S392" s="121"/>
    </row>
    <row r="393" spans="2:19" x14ac:dyDescent="0.3">
      <c r="B393" s="33"/>
      <c r="C393" s="74" t="str">
        <f>C376</f>
        <v>TOTAL  LANDISCAPING</v>
      </c>
      <c r="D393" s="271"/>
      <c r="E393" s="272"/>
      <c r="F393" s="76"/>
      <c r="G393" s="77">
        <f>G376</f>
        <v>0</v>
      </c>
      <c r="H393" s="121"/>
      <c r="I393" s="121"/>
      <c r="J393" s="121"/>
      <c r="K393" s="121"/>
      <c r="L393" s="121"/>
      <c r="M393" s="121"/>
      <c r="N393" s="121"/>
      <c r="O393" s="121"/>
      <c r="P393" s="121"/>
      <c r="Q393" s="121"/>
      <c r="R393" s="121"/>
      <c r="S393" s="121"/>
    </row>
    <row r="394" spans="2:19" x14ac:dyDescent="0.3">
      <c r="B394" s="33"/>
      <c r="C394" s="74"/>
      <c r="D394" s="271"/>
      <c r="E394" s="272"/>
      <c r="F394" s="76"/>
      <c r="G394" s="77"/>
      <c r="H394" s="121"/>
      <c r="I394" s="121"/>
      <c r="J394" s="121"/>
      <c r="K394" s="121"/>
      <c r="L394" s="121"/>
      <c r="M394" s="121"/>
      <c r="N394" s="121"/>
      <c r="O394" s="121"/>
      <c r="P394" s="121"/>
      <c r="Q394" s="121"/>
      <c r="R394" s="121"/>
      <c r="S394" s="121"/>
    </row>
    <row r="395" spans="2:19" x14ac:dyDescent="0.3">
      <c r="B395" s="33"/>
      <c r="C395" s="74" t="s">
        <v>325</v>
      </c>
      <c r="D395" s="271"/>
      <c r="E395" s="272"/>
      <c r="F395" s="76"/>
      <c r="G395" s="77">
        <f>SUM(G381:G394)</f>
        <v>0</v>
      </c>
      <c r="H395" s="121"/>
      <c r="I395" s="121"/>
      <c r="J395" s="121"/>
      <c r="K395" s="121"/>
      <c r="L395" s="121"/>
      <c r="M395" s="121"/>
      <c r="N395" s="121"/>
      <c r="O395" s="121"/>
      <c r="P395" s="121"/>
      <c r="Q395" s="121"/>
      <c r="R395" s="121"/>
      <c r="S395" s="121"/>
    </row>
    <row r="396" spans="2:19" x14ac:dyDescent="0.3">
      <c r="B396" s="33"/>
      <c r="C396" s="74"/>
      <c r="D396" s="271"/>
      <c r="E396" s="272"/>
      <c r="F396" s="76"/>
      <c r="G396" s="77"/>
      <c r="H396" s="121"/>
      <c r="I396" s="121"/>
      <c r="J396" s="121"/>
      <c r="K396" s="121"/>
      <c r="L396" s="121"/>
      <c r="M396" s="121"/>
      <c r="N396" s="121"/>
      <c r="O396" s="121"/>
      <c r="P396" s="121"/>
      <c r="Q396" s="121"/>
      <c r="R396" s="121"/>
      <c r="S396" s="121"/>
    </row>
    <row r="397" spans="2:19" x14ac:dyDescent="0.3">
      <c r="B397" s="33"/>
      <c r="C397" s="74" t="s">
        <v>326</v>
      </c>
      <c r="D397" s="271"/>
      <c r="E397" s="272"/>
      <c r="F397" s="76"/>
      <c r="G397" s="77">
        <f>0.1*G395</f>
        <v>0</v>
      </c>
      <c r="H397" s="121"/>
      <c r="I397" s="121"/>
      <c r="J397" s="121"/>
      <c r="K397" s="121"/>
      <c r="L397" s="121"/>
      <c r="M397" s="121"/>
      <c r="N397" s="121"/>
      <c r="O397" s="121"/>
      <c r="P397" s="121"/>
      <c r="Q397" s="121"/>
      <c r="R397" s="121"/>
      <c r="S397" s="121"/>
    </row>
    <row r="398" spans="2:19" x14ac:dyDescent="0.3">
      <c r="B398" s="33"/>
      <c r="C398" s="74"/>
      <c r="D398" s="271"/>
      <c r="E398" s="272"/>
      <c r="F398" s="76"/>
      <c r="G398" s="77"/>
      <c r="H398" s="121"/>
      <c r="I398" s="121"/>
      <c r="J398" s="121"/>
      <c r="K398" s="121"/>
      <c r="L398" s="121"/>
      <c r="M398" s="121"/>
      <c r="N398" s="121"/>
      <c r="O398" s="121"/>
      <c r="P398" s="121"/>
      <c r="Q398" s="121"/>
      <c r="R398" s="121"/>
      <c r="S398" s="121"/>
    </row>
    <row r="399" spans="2:19" x14ac:dyDescent="0.3">
      <c r="B399" s="33"/>
      <c r="C399" s="74" t="s">
        <v>327</v>
      </c>
      <c r="D399" s="271"/>
      <c r="E399" s="272"/>
      <c r="F399" s="76"/>
      <c r="G399" s="77">
        <f>0.18*G395</f>
        <v>0</v>
      </c>
      <c r="H399" s="121"/>
      <c r="I399" s="121"/>
      <c r="J399" s="121"/>
      <c r="K399" s="121"/>
      <c r="L399" s="121"/>
      <c r="M399" s="121"/>
      <c r="N399" s="121"/>
      <c r="O399" s="121"/>
      <c r="P399" s="121"/>
      <c r="Q399" s="121"/>
      <c r="R399" s="121"/>
      <c r="S399" s="121"/>
    </row>
    <row r="400" spans="2:19" x14ac:dyDescent="0.3">
      <c r="B400" s="33"/>
      <c r="C400" s="72"/>
      <c r="D400" s="216"/>
      <c r="E400" s="217"/>
      <c r="F400" s="34"/>
      <c r="G400" s="73"/>
      <c r="H400" s="50"/>
      <c r="I400" s="50"/>
      <c r="J400" s="50"/>
      <c r="K400" s="50"/>
      <c r="L400" s="50"/>
      <c r="M400" s="50"/>
      <c r="N400" s="50"/>
      <c r="O400" s="50"/>
      <c r="P400" s="50"/>
      <c r="Q400" s="50"/>
      <c r="R400" s="50"/>
      <c r="S400" s="50"/>
    </row>
    <row r="401" spans="2:19" s="4" customFormat="1" x14ac:dyDescent="0.3">
      <c r="B401" s="25"/>
      <c r="C401" s="78" t="s">
        <v>328</v>
      </c>
      <c r="D401" s="273"/>
      <c r="E401" s="274"/>
      <c r="F401" s="80"/>
      <c r="G401" s="81">
        <f>SUM(G395:G400)</f>
        <v>0</v>
      </c>
      <c r="H401" s="113"/>
      <c r="I401" s="113"/>
      <c r="J401" s="113"/>
      <c r="K401" s="113"/>
      <c r="L401" s="113"/>
      <c r="M401" s="113"/>
      <c r="N401" s="113"/>
      <c r="O401" s="113"/>
      <c r="P401" s="113"/>
      <c r="Q401" s="113"/>
      <c r="R401" s="113"/>
      <c r="S401" s="113"/>
    </row>
    <row r="402" spans="2:19" x14ac:dyDescent="0.3">
      <c r="B402" s="33"/>
      <c r="C402" s="33"/>
      <c r="D402" s="216"/>
      <c r="E402" s="217"/>
      <c r="F402" s="34"/>
      <c r="G402" s="34"/>
      <c r="H402" s="50"/>
      <c r="I402" s="50"/>
      <c r="J402" s="50"/>
      <c r="K402" s="50"/>
      <c r="L402" s="50"/>
      <c r="M402" s="50"/>
      <c r="N402" s="50"/>
      <c r="O402" s="50"/>
      <c r="P402" s="50"/>
      <c r="Q402" s="50"/>
      <c r="R402" s="50"/>
      <c r="S402" s="50"/>
    </row>
    <row r="403" spans="2:19" x14ac:dyDescent="0.3">
      <c r="B403" s="33"/>
      <c r="C403" s="33"/>
      <c r="D403" s="216"/>
      <c r="E403" s="288"/>
      <c r="F403" s="288"/>
      <c r="G403" s="288"/>
      <c r="H403" s="33"/>
      <c r="I403" s="33"/>
      <c r="J403" s="33"/>
      <c r="K403" s="33"/>
      <c r="L403" s="33"/>
      <c r="M403" s="33"/>
      <c r="N403" s="33"/>
      <c r="O403" s="33"/>
      <c r="P403" s="33"/>
      <c r="Q403" s="33"/>
      <c r="R403" s="33"/>
      <c r="S403" s="33"/>
    </row>
    <row r="404" spans="2:19" x14ac:dyDescent="0.3">
      <c r="B404" s="33"/>
      <c r="C404" s="33"/>
      <c r="D404" s="216"/>
      <c r="E404" s="288"/>
      <c r="F404" s="288"/>
      <c r="G404" s="288"/>
      <c r="H404" s="33"/>
      <c r="I404" s="33"/>
      <c r="J404" s="33"/>
      <c r="K404" s="33"/>
      <c r="L404" s="33"/>
      <c r="M404" s="33"/>
      <c r="N404" s="33"/>
      <c r="O404" s="33"/>
      <c r="P404" s="33"/>
      <c r="Q404" s="33"/>
      <c r="R404" s="33"/>
      <c r="S404" s="33"/>
    </row>
    <row r="405" spans="2:19" x14ac:dyDescent="0.3">
      <c r="B405" s="33"/>
      <c r="C405" s="33"/>
      <c r="D405" s="216"/>
      <c r="E405" s="217"/>
      <c r="F405" s="34"/>
      <c r="G405" s="34"/>
      <c r="H405" s="50"/>
      <c r="I405" s="50"/>
      <c r="J405" s="50"/>
      <c r="K405" s="50"/>
      <c r="L405" s="50"/>
      <c r="M405" s="50"/>
      <c r="N405" s="50"/>
      <c r="O405" s="50"/>
      <c r="P405" s="50"/>
      <c r="Q405" s="50"/>
      <c r="R405" s="50"/>
      <c r="S405" s="50"/>
    </row>
    <row r="406" spans="2:19" x14ac:dyDescent="0.3">
      <c r="B406" s="33"/>
      <c r="C406" s="33"/>
      <c r="D406" s="216"/>
      <c r="E406" s="288"/>
      <c r="F406" s="288"/>
      <c r="G406" s="34"/>
      <c r="H406" s="50"/>
      <c r="I406" s="50"/>
      <c r="J406" s="50"/>
      <c r="K406" s="50"/>
      <c r="L406" s="50"/>
      <c r="M406" s="50"/>
      <c r="N406" s="50"/>
      <c r="O406" s="50"/>
      <c r="P406" s="50"/>
      <c r="Q406" s="50"/>
      <c r="R406" s="50"/>
      <c r="S406" s="50"/>
    </row>
    <row r="407" spans="2:19" x14ac:dyDescent="0.3">
      <c r="B407" s="33"/>
      <c r="C407" s="33"/>
      <c r="D407" s="216"/>
      <c r="E407" s="217"/>
      <c r="F407" s="34"/>
      <c r="G407" s="34"/>
      <c r="H407" s="50"/>
      <c r="I407" s="50"/>
      <c r="J407" s="50"/>
      <c r="K407" s="50"/>
      <c r="L407" s="50"/>
      <c r="M407" s="50"/>
      <c r="N407" s="50"/>
      <c r="O407" s="50"/>
      <c r="P407" s="50"/>
      <c r="Q407" s="50"/>
      <c r="R407" s="50"/>
      <c r="S407" s="50"/>
    </row>
    <row r="408" spans="2:19" x14ac:dyDescent="0.3">
      <c r="B408" s="33"/>
      <c r="C408" s="33"/>
      <c r="D408" s="216"/>
      <c r="E408" s="288"/>
      <c r="F408" s="288"/>
      <c r="G408" s="288"/>
      <c r="H408" s="33"/>
      <c r="I408" s="33"/>
      <c r="J408" s="33"/>
      <c r="K408" s="33"/>
      <c r="L408" s="33"/>
      <c r="M408" s="33"/>
      <c r="N408" s="33"/>
      <c r="O408" s="33"/>
      <c r="P408" s="33"/>
      <c r="Q408" s="33"/>
      <c r="R408" s="33"/>
      <c r="S408" s="33"/>
    </row>
    <row r="409" spans="2:19" x14ac:dyDescent="0.3">
      <c r="B409" s="33"/>
      <c r="C409" s="33"/>
      <c r="D409" s="216"/>
      <c r="E409" s="288"/>
      <c r="F409" s="288"/>
      <c r="G409" s="288"/>
      <c r="H409" s="33"/>
      <c r="I409" s="33"/>
      <c r="J409" s="33"/>
      <c r="K409" s="33"/>
      <c r="L409" s="33"/>
      <c r="M409" s="33"/>
      <c r="N409" s="33"/>
      <c r="O409" s="33"/>
      <c r="P409" s="33"/>
      <c r="Q409" s="33"/>
      <c r="R409" s="33"/>
      <c r="S409" s="33"/>
    </row>
    <row r="410" spans="2:19" x14ac:dyDescent="0.3">
      <c r="B410" s="33"/>
      <c r="C410" s="33"/>
      <c r="D410" s="216"/>
      <c r="E410" s="217"/>
      <c r="F410" s="34"/>
      <c r="G410" s="34"/>
      <c r="H410" s="50"/>
      <c r="I410" s="50"/>
      <c r="J410" s="50"/>
      <c r="K410" s="50"/>
      <c r="L410" s="50"/>
      <c r="M410" s="50"/>
      <c r="N410" s="50"/>
      <c r="O410" s="50"/>
      <c r="P410" s="50"/>
      <c r="Q410" s="50"/>
      <c r="R410" s="50"/>
      <c r="S410" s="50"/>
    </row>
    <row r="411" spans="2:19" x14ac:dyDescent="0.3">
      <c r="B411" s="33"/>
      <c r="C411" s="33"/>
      <c r="D411" s="216"/>
      <c r="E411" s="288"/>
      <c r="F411" s="288"/>
      <c r="G411" s="34"/>
      <c r="H411" s="50"/>
      <c r="I411" s="50"/>
      <c r="J411" s="50"/>
      <c r="K411" s="50"/>
      <c r="L411" s="50"/>
      <c r="M411" s="50"/>
      <c r="N411" s="50"/>
      <c r="O411" s="50"/>
      <c r="P411" s="50"/>
      <c r="Q411" s="50"/>
      <c r="R411" s="50"/>
      <c r="S411" s="50"/>
    </row>
    <row r="412" spans="2:19" x14ac:dyDescent="0.3">
      <c r="B412" s="33"/>
      <c r="C412" s="33"/>
      <c r="D412" s="216"/>
      <c r="E412" s="217"/>
      <c r="F412" s="34"/>
      <c r="G412" s="34"/>
      <c r="H412" s="50"/>
      <c r="I412" s="50"/>
      <c r="J412" s="50"/>
      <c r="K412" s="50"/>
      <c r="L412" s="50"/>
      <c r="M412" s="50"/>
      <c r="N412" s="50"/>
      <c r="O412" s="50"/>
      <c r="P412" s="50"/>
      <c r="Q412" s="50"/>
      <c r="R412" s="50"/>
      <c r="S412" s="50"/>
    </row>
    <row r="413" spans="2:19" x14ac:dyDescent="0.3">
      <c r="B413" s="33"/>
      <c r="C413" s="33"/>
      <c r="D413" s="216"/>
      <c r="E413" s="217"/>
      <c r="F413" s="34"/>
      <c r="G413" s="34"/>
      <c r="H413" s="50"/>
      <c r="I413" s="50"/>
      <c r="J413" s="50"/>
      <c r="K413" s="50"/>
      <c r="L413" s="50"/>
      <c r="M413" s="50"/>
      <c r="N413" s="50"/>
      <c r="O413" s="50"/>
      <c r="P413" s="50"/>
      <c r="Q413" s="50"/>
      <c r="R413" s="50"/>
      <c r="S413" s="50"/>
    </row>
    <row r="414" spans="2:19" x14ac:dyDescent="0.3">
      <c r="B414" s="33"/>
      <c r="C414" s="33"/>
      <c r="D414" s="216"/>
      <c r="E414" s="217"/>
      <c r="F414" s="34"/>
      <c r="G414" s="34"/>
      <c r="H414" s="50"/>
      <c r="I414" s="50"/>
      <c r="J414" s="50"/>
      <c r="K414" s="50"/>
      <c r="L414" s="50"/>
      <c r="M414" s="50"/>
      <c r="N414" s="50"/>
      <c r="O414" s="50"/>
      <c r="P414" s="50"/>
      <c r="Q414" s="50"/>
      <c r="R414" s="50"/>
      <c r="S414" s="50"/>
    </row>
    <row r="415" spans="2:19" x14ac:dyDescent="0.3">
      <c r="B415" s="33"/>
      <c r="C415" s="33"/>
      <c r="D415" s="216"/>
      <c r="E415" s="217"/>
      <c r="F415" s="34"/>
      <c r="G415" s="34"/>
      <c r="H415" s="50"/>
      <c r="I415" s="50"/>
      <c r="J415" s="50"/>
      <c r="K415" s="50"/>
      <c r="L415" s="50"/>
      <c r="M415" s="50"/>
      <c r="N415" s="50"/>
      <c r="O415" s="50"/>
      <c r="P415" s="50"/>
      <c r="Q415" s="50"/>
      <c r="R415" s="50"/>
      <c r="S415" s="50"/>
    </row>
    <row r="416" spans="2:19" x14ac:dyDescent="0.3">
      <c r="B416" s="33"/>
      <c r="C416" s="33"/>
      <c r="D416" s="216"/>
      <c r="E416" s="217"/>
      <c r="F416" s="34"/>
      <c r="G416" s="34"/>
      <c r="H416" s="50"/>
      <c r="I416" s="50"/>
      <c r="J416" s="50"/>
      <c r="K416" s="50"/>
      <c r="L416" s="50"/>
      <c r="M416" s="50"/>
      <c r="N416" s="50"/>
      <c r="O416" s="50"/>
      <c r="P416" s="50"/>
      <c r="Q416" s="50"/>
      <c r="R416" s="50"/>
      <c r="S416" s="50"/>
    </row>
  </sheetData>
  <mergeCells count="8">
    <mergeCell ref="E408:G408"/>
    <mergeCell ref="E409:G409"/>
    <mergeCell ref="E411:F411"/>
    <mergeCell ref="C2:G2"/>
    <mergeCell ref="B150:G150"/>
    <mergeCell ref="E403:G403"/>
    <mergeCell ref="E404:G404"/>
    <mergeCell ref="E406:F406"/>
  </mergeCells>
  <pageMargins left="0.7" right="0.7" top="0.75" bottom="0.75" header="0.3" footer="0.3"/>
  <pageSetup paperSize="9" scale="74" fitToHeight="0" orientation="portrait" r:id="rId1"/>
  <rowBreaks count="1" manualBreakCount="1">
    <brk id="120"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2:CA221"/>
  <sheetViews>
    <sheetView view="pageBreakPreview" zoomScaleNormal="100" zoomScaleSheetLayoutView="100" workbookViewId="0">
      <selection activeCell="G216" sqref="G216"/>
    </sheetView>
  </sheetViews>
  <sheetFormatPr defaultColWidth="8.88671875" defaultRowHeight="14.4" x14ac:dyDescent="0.3"/>
  <cols>
    <col min="1" max="1" width="8.88671875" style="7"/>
    <col min="2" max="2" width="4.5546875" style="6" bestFit="1" customWidth="1"/>
    <col min="3" max="3" width="45.109375" style="7" customWidth="1"/>
    <col min="4" max="4" width="4.6640625" style="7" bestFit="1" customWidth="1"/>
    <col min="5" max="5" width="8.109375" style="5" bestFit="1" customWidth="1"/>
    <col min="6" max="6" width="15.33203125" style="5" bestFit="1" customWidth="1"/>
    <col min="7" max="7" width="16.5546875" style="5" bestFit="1" customWidth="1"/>
    <col min="8" max="19" width="8.88671875" style="7" customWidth="1"/>
    <col min="20" max="20" width="62.33203125" style="7" customWidth="1"/>
    <col min="21" max="34" width="8.88671875" style="7" customWidth="1"/>
    <col min="35" max="35" width="4.5546875" style="7" bestFit="1" customWidth="1"/>
    <col min="36" max="36" width="7.5546875" style="7" bestFit="1" customWidth="1"/>
    <col min="37" max="42" width="8.88671875" style="7" customWidth="1"/>
    <col min="43" max="43" width="5.33203125" style="7" bestFit="1" customWidth="1"/>
    <col min="44" max="44" width="4.6640625" style="8" bestFit="1" customWidth="1"/>
    <col min="45" max="45" width="22.44140625" style="7" customWidth="1"/>
    <col min="46" max="16384" width="8.88671875" style="7"/>
  </cols>
  <sheetData>
    <row r="2" spans="1:79" s="4" customFormat="1" ht="15" x14ac:dyDescent="0.3">
      <c r="B2" s="25"/>
      <c r="C2" s="289" t="s">
        <v>375</v>
      </c>
      <c r="D2" s="289"/>
      <c r="E2" s="289"/>
      <c r="F2" s="289"/>
      <c r="G2" s="289"/>
      <c r="AR2" s="12"/>
    </row>
    <row r="3" spans="1:79" s="4" customFormat="1" x14ac:dyDescent="0.3">
      <c r="B3" s="25"/>
      <c r="C3" s="25" t="s">
        <v>376</v>
      </c>
      <c r="D3" s="25"/>
      <c r="E3" s="35"/>
      <c r="F3" s="35"/>
      <c r="G3" s="35"/>
      <c r="AR3" s="12"/>
    </row>
    <row r="4" spans="1:79" s="4" customFormat="1" x14ac:dyDescent="0.3">
      <c r="B4" s="25"/>
      <c r="C4" s="25"/>
      <c r="D4" s="25"/>
      <c r="E4" s="35"/>
      <c r="F4" s="35"/>
      <c r="G4" s="35"/>
      <c r="AR4" s="12"/>
    </row>
    <row r="5" spans="1:79" s="166" customFormat="1" x14ac:dyDescent="0.3">
      <c r="A5" s="115"/>
      <c r="B5" s="31">
        <v>1</v>
      </c>
      <c r="C5" s="31" t="s">
        <v>150</v>
      </c>
      <c r="D5" s="31"/>
      <c r="E5" s="165"/>
      <c r="F5" s="53"/>
      <c r="G5" s="53"/>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row>
    <row r="6" spans="1:79" s="4" customFormat="1" x14ac:dyDescent="0.3">
      <c r="B6" s="28" t="s">
        <v>18</v>
      </c>
      <c r="C6" s="28" t="s">
        <v>151</v>
      </c>
      <c r="D6" s="48" t="s">
        <v>48</v>
      </c>
      <c r="E6" s="135">
        <v>41</v>
      </c>
      <c r="F6" s="27"/>
      <c r="G6" s="29">
        <f t="shared" ref="G6:G10" si="0">E6*F6</f>
        <v>0</v>
      </c>
    </row>
    <row r="7" spans="1:79" s="4" customFormat="1" x14ac:dyDescent="0.3">
      <c r="B7" s="28" t="s">
        <v>21</v>
      </c>
      <c r="C7" s="28" t="s">
        <v>152</v>
      </c>
      <c r="D7" s="48" t="s">
        <v>48</v>
      </c>
      <c r="E7" s="135">
        <v>43</v>
      </c>
      <c r="F7" s="27"/>
      <c r="G7" s="29">
        <f t="shared" si="0"/>
        <v>0</v>
      </c>
    </row>
    <row r="8" spans="1:79" s="4" customFormat="1" x14ac:dyDescent="0.3">
      <c r="B8" s="28" t="s">
        <v>23</v>
      </c>
      <c r="C8" s="28" t="s">
        <v>153</v>
      </c>
      <c r="D8" s="48" t="s">
        <v>58</v>
      </c>
      <c r="E8" s="135">
        <v>72</v>
      </c>
      <c r="F8" s="27"/>
      <c r="G8" s="29">
        <f t="shared" si="0"/>
        <v>0</v>
      </c>
    </row>
    <row r="9" spans="1:79" s="4" customFormat="1" ht="41.4" x14ac:dyDescent="0.3">
      <c r="B9" s="28" t="s">
        <v>25</v>
      </c>
      <c r="C9" s="28" t="s">
        <v>89</v>
      </c>
      <c r="D9" s="48" t="s">
        <v>9</v>
      </c>
      <c r="E9" s="135">
        <v>2</v>
      </c>
      <c r="F9" s="27"/>
      <c r="G9" s="29">
        <f t="shared" si="0"/>
        <v>0</v>
      </c>
    </row>
    <row r="10" spans="1:79" s="4" customFormat="1" x14ac:dyDescent="0.3">
      <c r="B10" s="168" t="s">
        <v>27</v>
      </c>
      <c r="C10" s="168" t="s">
        <v>154</v>
      </c>
      <c r="D10" s="169" t="s">
        <v>58</v>
      </c>
      <c r="E10" s="282">
        <v>157.82</v>
      </c>
      <c r="F10" s="170"/>
      <c r="G10" s="171">
        <f t="shared" si="0"/>
        <v>0</v>
      </c>
    </row>
    <row r="11" spans="1:79" s="4" customFormat="1" x14ac:dyDescent="0.3">
      <c r="B11" s="148"/>
      <c r="C11" s="148"/>
      <c r="D11" s="149"/>
      <c r="E11" s="283"/>
      <c r="F11" s="151"/>
      <c r="G11" s="152"/>
    </row>
    <row r="12" spans="1:79" ht="15" x14ac:dyDescent="0.3">
      <c r="B12" s="172"/>
      <c r="C12" s="173" t="s">
        <v>79</v>
      </c>
      <c r="D12" s="174"/>
      <c r="E12" s="175"/>
      <c r="F12" s="174"/>
      <c r="G12" s="174"/>
      <c r="AJ12" s="17"/>
      <c r="AR12" s="7"/>
    </row>
    <row r="13" spans="1:79" ht="45" x14ac:dyDescent="0.3">
      <c r="B13" s="172"/>
      <c r="C13" s="173" t="s">
        <v>80</v>
      </c>
      <c r="D13" s="174"/>
      <c r="E13" s="175"/>
      <c r="F13" s="174"/>
      <c r="G13" s="174"/>
      <c r="AJ13" s="17"/>
      <c r="AR13" s="7"/>
    </row>
    <row r="14" spans="1:79" ht="15" x14ac:dyDescent="0.3">
      <c r="B14" s="142" t="s">
        <v>30</v>
      </c>
      <c r="C14" s="143" t="s">
        <v>155</v>
      </c>
      <c r="D14" s="176" t="s">
        <v>64</v>
      </c>
      <c r="E14" s="154">
        <v>2.2999999999999998</v>
      </c>
      <c r="F14" s="146"/>
      <c r="G14" s="177">
        <f>E14*F14</f>
        <v>0</v>
      </c>
      <c r="AJ14" s="17"/>
      <c r="AR14" s="7"/>
    </row>
    <row r="15" spans="1:79" ht="15" x14ac:dyDescent="0.3">
      <c r="B15" s="142"/>
      <c r="C15" s="143"/>
      <c r="D15" s="176"/>
      <c r="E15" s="154"/>
      <c r="F15" s="146"/>
      <c r="G15" s="177"/>
      <c r="AJ15" s="17"/>
      <c r="AR15" s="7"/>
    </row>
    <row r="16" spans="1:79" ht="60" x14ac:dyDescent="0.3">
      <c r="B16" s="142"/>
      <c r="C16" s="178" t="s">
        <v>82</v>
      </c>
      <c r="D16" s="176"/>
      <c r="E16" s="154"/>
      <c r="F16" s="146"/>
      <c r="G16" s="177"/>
      <c r="AI16" s="7">
        <v>0.6</v>
      </c>
      <c r="AJ16" s="17">
        <f>AI16*E16</f>
        <v>0</v>
      </c>
      <c r="AR16" s="7"/>
    </row>
    <row r="17" spans="1:79" ht="15" x14ac:dyDescent="0.3">
      <c r="B17" s="142" t="s">
        <v>33</v>
      </c>
      <c r="C17" s="143" t="s">
        <v>83</v>
      </c>
      <c r="D17" s="144" t="s">
        <v>84</v>
      </c>
      <c r="E17" s="145">
        <v>150</v>
      </c>
      <c r="F17" s="146"/>
      <c r="G17" s="177">
        <f>(E17*F17)</f>
        <v>0</v>
      </c>
      <c r="AJ17" s="17"/>
      <c r="AR17" s="7"/>
    </row>
    <row r="18" spans="1:79" ht="15" x14ac:dyDescent="0.3">
      <c r="B18" s="142" t="s">
        <v>36</v>
      </c>
      <c r="C18" s="143" t="s">
        <v>156</v>
      </c>
      <c r="D18" s="144" t="s">
        <v>84</v>
      </c>
      <c r="E18" s="145">
        <v>82</v>
      </c>
      <c r="F18" s="146"/>
      <c r="G18" s="177">
        <f>(E18*F18)</f>
        <v>0</v>
      </c>
      <c r="AJ18" s="17"/>
      <c r="AR18" s="7"/>
    </row>
    <row r="19" spans="1:79" ht="45" x14ac:dyDescent="0.3">
      <c r="B19" s="142"/>
      <c r="C19" s="143" t="s">
        <v>157</v>
      </c>
      <c r="D19" s="144" t="s">
        <v>84</v>
      </c>
      <c r="E19" s="145">
        <v>30</v>
      </c>
      <c r="F19" s="146"/>
      <c r="G19" s="177">
        <f>(E19*F19)</f>
        <v>0</v>
      </c>
      <c r="AJ19" s="17"/>
      <c r="AR19" s="7"/>
    </row>
    <row r="20" spans="1:79" ht="15" x14ac:dyDescent="0.3">
      <c r="B20" s="142"/>
      <c r="C20" s="143"/>
      <c r="D20" s="153"/>
      <c r="E20" s="154"/>
      <c r="F20" s="146"/>
      <c r="G20" s="147"/>
      <c r="AJ20" s="17"/>
      <c r="AR20" s="7"/>
    </row>
    <row r="21" spans="1:79" ht="15" x14ac:dyDescent="0.3">
      <c r="B21" s="142"/>
      <c r="C21" s="178" t="s">
        <v>86</v>
      </c>
      <c r="D21" s="153"/>
      <c r="E21" s="154"/>
      <c r="F21" s="146"/>
      <c r="G21" s="147"/>
      <c r="AI21" s="7">
        <v>0.6</v>
      </c>
      <c r="AJ21" s="17">
        <f>AI21*E21</f>
        <v>0</v>
      </c>
      <c r="AR21" s="7"/>
    </row>
    <row r="22" spans="1:79" ht="15" x14ac:dyDescent="0.3">
      <c r="B22" s="142"/>
      <c r="C22" s="178" t="s">
        <v>87</v>
      </c>
      <c r="D22" s="179"/>
      <c r="E22" s="180"/>
      <c r="F22" s="146"/>
      <c r="G22" s="147"/>
      <c r="AI22" s="7">
        <v>0.6</v>
      </c>
      <c r="AJ22" s="17">
        <f>AI22*E22</f>
        <v>0</v>
      </c>
      <c r="AR22" s="7"/>
    </row>
    <row r="23" spans="1:79" ht="45" x14ac:dyDescent="0.3">
      <c r="B23" s="142" t="s">
        <v>39</v>
      </c>
      <c r="C23" s="143" t="s">
        <v>158</v>
      </c>
      <c r="D23" s="144" t="s">
        <v>60</v>
      </c>
      <c r="E23" s="145">
        <v>25</v>
      </c>
      <c r="F23" s="146"/>
      <c r="G23" s="147">
        <f>(E23*F23)</f>
        <v>0</v>
      </c>
      <c r="AI23" s="7">
        <v>0.6</v>
      </c>
      <c r="AJ23" s="17" t="e">
        <f>AI23*#REF!</f>
        <v>#REF!</v>
      </c>
      <c r="AR23" s="7"/>
    </row>
    <row r="24" spans="1:79" s="4" customFormat="1" x14ac:dyDescent="0.3">
      <c r="B24" s="33"/>
      <c r="C24" s="33"/>
      <c r="D24" s="51"/>
      <c r="E24" s="164"/>
      <c r="F24" s="35"/>
      <c r="G24" s="34"/>
    </row>
    <row r="25" spans="1:79" s="4" customFormat="1" x14ac:dyDescent="0.3">
      <c r="B25" s="25"/>
      <c r="C25" s="25" t="s">
        <v>159</v>
      </c>
      <c r="D25" s="52"/>
      <c r="E25" s="164"/>
      <c r="F25" s="35"/>
      <c r="G25" s="35">
        <f>SUM(G6:G24)</f>
        <v>0</v>
      </c>
    </row>
    <row r="26" spans="1:79" s="4" customFormat="1" x14ac:dyDescent="0.3">
      <c r="B26" s="25"/>
      <c r="C26" s="33"/>
      <c r="D26" s="51"/>
      <c r="E26" s="164"/>
      <c r="F26" s="35"/>
      <c r="G26" s="34"/>
    </row>
    <row r="27" spans="1:79" s="181" customFormat="1" x14ac:dyDescent="0.3">
      <c r="A27" s="116"/>
      <c r="B27" s="36">
        <v>2</v>
      </c>
      <c r="C27" s="31" t="s">
        <v>92</v>
      </c>
      <c r="D27" s="36"/>
      <c r="E27" s="130"/>
      <c r="F27" s="32"/>
      <c r="G27" s="32"/>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row>
    <row r="28" spans="1:79" s="9" customFormat="1" ht="386.4" x14ac:dyDescent="0.3">
      <c r="B28" s="48" t="s">
        <v>18</v>
      </c>
      <c r="C28" s="156" t="s">
        <v>93</v>
      </c>
      <c r="D28" s="48" t="s">
        <v>9</v>
      </c>
      <c r="E28" s="157">
        <v>9</v>
      </c>
      <c r="F28" s="49"/>
      <c r="G28" s="29">
        <f>E28*F28</f>
        <v>0</v>
      </c>
      <c r="I28" s="158"/>
      <c r="AI28" s="7">
        <v>0.6</v>
      </c>
      <c r="AJ28" s="17">
        <f>AI28*E28</f>
        <v>5.3999999999999995</v>
      </c>
    </row>
    <row r="29" spans="1:79" s="9" customFormat="1" x14ac:dyDescent="0.3">
      <c r="B29" s="98" t="s">
        <v>21</v>
      </c>
      <c r="C29" s="97" t="s">
        <v>160</v>
      </c>
      <c r="D29" s="98" t="s">
        <v>75</v>
      </c>
      <c r="E29" s="182">
        <v>65.099999999999994</v>
      </c>
      <c r="F29" s="101"/>
      <c r="G29" s="101">
        <f t="shared" ref="G29:G36" si="1">E29*F29</f>
        <v>0</v>
      </c>
    </row>
    <row r="30" spans="1:79" s="9" customFormat="1" ht="41.4" x14ac:dyDescent="0.3">
      <c r="B30" s="98" t="s">
        <v>23</v>
      </c>
      <c r="C30" s="97" t="s">
        <v>161</v>
      </c>
      <c r="D30" s="98" t="s">
        <v>58</v>
      </c>
      <c r="E30" s="182">
        <v>137</v>
      </c>
      <c r="F30" s="101"/>
      <c r="G30" s="101">
        <f t="shared" si="1"/>
        <v>0</v>
      </c>
    </row>
    <row r="31" spans="1:79" s="9" customFormat="1" ht="41.4" x14ac:dyDescent="0.3">
      <c r="B31" s="48" t="s">
        <v>25</v>
      </c>
      <c r="C31" s="97" t="s">
        <v>162</v>
      </c>
      <c r="D31" s="48" t="s">
        <v>75</v>
      </c>
      <c r="E31" s="182">
        <v>30.1</v>
      </c>
      <c r="F31" s="49"/>
      <c r="G31" s="49">
        <f t="shared" si="1"/>
        <v>0</v>
      </c>
    </row>
    <row r="32" spans="1:79" s="4" customFormat="1" x14ac:dyDescent="0.3">
      <c r="B32" s="25"/>
      <c r="C32" s="33"/>
      <c r="D32" s="51"/>
      <c r="E32" s="164"/>
      <c r="F32" s="35"/>
      <c r="G32" s="55">
        <f t="shared" si="1"/>
        <v>0</v>
      </c>
    </row>
    <row r="33" spans="1:79" s="4" customFormat="1" x14ac:dyDescent="0.3">
      <c r="B33" s="25"/>
      <c r="C33" s="25" t="s">
        <v>163</v>
      </c>
      <c r="D33" s="52"/>
      <c r="E33" s="164"/>
      <c r="F33" s="35"/>
      <c r="G33" s="56">
        <f>SUM(G29:G32)</f>
        <v>0</v>
      </c>
    </row>
    <row r="34" spans="1:79" s="4" customFormat="1" x14ac:dyDescent="0.3">
      <c r="B34" s="25"/>
      <c r="C34" s="33"/>
      <c r="D34" s="51"/>
      <c r="E34" s="164"/>
      <c r="F34" s="35"/>
      <c r="G34" s="55"/>
    </row>
    <row r="35" spans="1:79" s="11" customFormat="1" x14ac:dyDescent="0.3">
      <c r="A35" s="115"/>
      <c r="B35" s="31">
        <v>3</v>
      </c>
      <c r="C35" s="31" t="s">
        <v>164</v>
      </c>
      <c r="D35" s="57"/>
      <c r="E35" s="165"/>
      <c r="F35" s="53"/>
      <c r="G35" s="58">
        <f t="shared" si="1"/>
        <v>0</v>
      </c>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row>
    <row r="36" spans="1:79" s="4" customFormat="1" ht="151.80000000000001" x14ac:dyDescent="0.3">
      <c r="B36" s="26" t="s">
        <v>18</v>
      </c>
      <c r="C36" s="28" t="s">
        <v>165</v>
      </c>
      <c r="D36" s="48" t="s">
        <v>48</v>
      </c>
      <c r="E36" s="135">
        <v>3.2</v>
      </c>
      <c r="F36" s="29"/>
      <c r="G36" s="49">
        <f t="shared" si="1"/>
        <v>0</v>
      </c>
    </row>
    <row r="37" spans="1:79" s="4" customFormat="1" x14ac:dyDescent="0.3">
      <c r="B37" s="25"/>
      <c r="C37" s="33"/>
      <c r="D37" s="51"/>
      <c r="E37" s="161"/>
      <c r="F37" s="34"/>
      <c r="G37" s="55"/>
    </row>
    <row r="38" spans="1:79" s="4" customFormat="1" x14ac:dyDescent="0.3">
      <c r="B38" s="25"/>
      <c r="C38" s="25" t="s">
        <v>377</v>
      </c>
      <c r="D38" s="52"/>
      <c r="E38" s="183"/>
      <c r="F38" s="35"/>
      <c r="G38" s="56">
        <f>SUM(G36:G37)</f>
        <v>0</v>
      </c>
    </row>
    <row r="39" spans="1:79" s="4" customFormat="1" x14ac:dyDescent="0.3">
      <c r="B39" s="25"/>
      <c r="C39" s="25"/>
      <c r="D39" s="51"/>
      <c r="E39" s="183"/>
      <c r="F39" s="35"/>
      <c r="G39" s="35"/>
    </row>
    <row r="40" spans="1:79" s="11" customFormat="1" x14ac:dyDescent="0.3">
      <c r="A40" s="115"/>
      <c r="B40" s="31">
        <v>4</v>
      </c>
      <c r="C40" s="31" t="s">
        <v>167</v>
      </c>
      <c r="D40" s="57"/>
      <c r="E40" s="165"/>
      <c r="F40" s="53"/>
      <c r="G40" s="53"/>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row>
    <row r="41" spans="1:79" s="4" customFormat="1" ht="234.6" x14ac:dyDescent="0.3">
      <c r="B41" s="26"/>
      <c r="C41" s="26" t="s">
        <v>168</v>
      </c>
      <c r="D41" s="48"/>
      <c r="E41" s="167"/>
      <c r="F41" s="27"/>
      <c r="G41" s="27"/>
    </row>
    <row r="42" spans="1:79" ht="27.6" x14ac:dyDescent="0.3">
      <c r="B42" s="28" t="s">
        <v>18</v>
      </c>
      <c r="C42" s="28" t="s">
        <v>169</v>
      </c>
      <c r="D42" s="28" t="s">
        <v>131</v>
      </c>
      <c r="E42" s="135">
        <v>11</v>
      </c>
      <c r="F42" s="29"/>
      <c r="G42" s="29">
        <f>F42*E42</f>
        <v>0</v>
      </c>
      <c r="AR42" s="7"/>
    </row>
    <row r="43" spans="1:79" ht="41.4" x14ac:dyDescent="0.3">
      <c r="B43" s="28" t="s">
        <v>21</v>
      </c>
      <c r="C43" s="28" t="s">
        <v>170</v>
      </c>
      <c r="D43" s="28" t="s">
        <v>131</v>
      </c>
      <c r="E43" s="135">
        <v>1</v>
      </c>
      <c r="F43" s="29"/>
      <c r="G43" s="29">
        <f>F43*E43</f>
        <v>0</v>
      </c>
      <c r="AR43" s="7"/>
    </row>
    <row r="44" spans="1:79" ht="27.6" x14ac:dyDescent="0.3">
      <c r="B44" s="28" t="s">
        <v>23</v>
      </c>
      <c r="C44" s="28" t="s">
        <v>171</v>
      </c>
      <c r="D44" s="28" t="s">
        <v>9</v>
      </c>
      <c r="E44" s="135">
        <v>1</v>
      </c>
      <c r="F44" s="29"/>
      <c r="G44" s="29">
        <f>F44*E44</f>
        <v>0</v>
      </c>
      <c r="AR44" s="7"/>
    </row>
    <row r="45" spans="1:79" s="4" customFormat="1" x14ac:dyDescent="0.3">
      <c r="B45" s="26"/>
      <c r="C45" s="26"/>
      <c r="D45" s="48"/>
      <c r="E45" s="167"/>
      <c r="F45" s="27"/>
      <c r="G45" s="27"/>
    </row>
    <row r="46" spans="1:79" ht="110.4" x14ac:dyDescent="0.3">
      <c r="B46" s="28"/>
      <c r="C46" s="28" t="s">
        <v>135</v>
      </c>
      <c r="D46" s="28"/>
      <c r="E46" s="135"/>
      <c r="F46"/>
      <c r="G46" s="29"/>
      <c r="AR46" s="7"/>
    </row>
    <row r="47" spans="1:79" ht="27.6" x14ac:dyDescent="0.3">
      <c r="B47" s="28" t="s">
        <v>25</v>
      </c>
      <c r="C47" s="28" t="s">
        <v>172</v>
      </c>
      <c r="D47" s="28" t="s">
        <v>9</v>
      </c>
      <c r="E47" s="135">
        <v>2</v>
      </c>
      <c r="F47" s="29"/>
      <c r="G47" s="29">
        <f>F47*E47</f>
        <v>0</v>
      </c>
      <c r="AR47" s="7"/>
    </row>
    <row r="48" spans="1:79" ht="27.6" x14ac:dyDescent="0.3">
      <c r="B48" s="28" t="s">
        <v>27</v>
      </c>
      <c r="C48" s="28" t="s">
        <v>173</v>
      </c>
      <c r="D48" s="28" t="s">
        <v>9</v>
      </c>
      <c r="E48" s="135">
        <v>10</v>
      </c>
      <c r="F48" s="29"/>
      <c r="G48" s="29">
        <f>F48*E48</f>
        <v>0</v>
      </c>
      <c r="AR48" s="7"/>
    </row>
    <row r="49" spans="1:79" ht="27.6" x14ac:dyDescent="0.3">
      <c r="B49" s="28" t="s">
        <v>30</v>
      </c>
      <c r="C49" s="28" t="s">
        <v>174</v>
      </c>
      <c r="D49" s="28" t="s">
        <v>9</v>
      </c>
      <c r="E49" s="135">
        <v>1</v>
      </c>
      <c r="F49" s="29"/>
      <c r="G49" s="29">
        <f>F49*E49</f>
        <v>0</v>
      </c>
      <c r="AR49" s="7"/>
    </row>
    <row r="50" spans="1:79" x14ac:dyDescent="0.3">
      <c r="B50" s="33"/>
      <c r="C50" s="33"/>
      <c r="D50" s="33"/>
      <c r="E50" s="184"/>
      <c r="F50" s="34"/>
      <c r="G50" s="34"/>
      <c r="AR50" s="7"/>
    </row>
    <row r="51" spans="1:79" s="4" customFormat="1" x14ac:dyDescent="0.3">
      <c r="B51" s="25"/>
      <c r="C51" s="25" t="s">
        <v>175</v>
      </c>
      <c r="D51" s="52"/>
      <c r="E51" s="164"/>
      <c r="F51" s="35"/>
      <c r="G51" s="35">
        <f>SUM(G42:G50)</f>
        <v>0</v>
      </c>
    </row>
    <row r="52" spans="1:79" s="4" customFormat="1" x14ac:dyDescent="0.3">
      <c r="B52" s="25"/>
      <c r="C52" s="25"/>
      <c r="D52" s="51"/>
      <c r="E52" s="164"/>
      <c r="F52" s="35"/>
      <c r="G52" s="35"/>
    </row>
    <row r="53" spans="1:79" x14ac:dyDescent="0.3">
      <c r="B53" s="36">
        <v>5</v>
      </c>
      <c r="C53" s="31" t="s">
        <v>138</v>
      </c>
      <c r="D53" s="32"/>
      <c r="E53" s="130"/>
      <c r="F53" s="32"/>
      <c r="G53" s="32"/>
      <c r="AR53" s="7"/>
    </row>
    <row r="54" spans="1:79" x14ac:dyDescent="0.3">
      <c r="B54" s="33"/>
      <c r="C54" s="33"/>
      <c r="D54" s="33"/>
      <c r="E54" s="161"/>
      <c r="F54" s="34"/>
      <c r="G54" s="34"/>
      <c r="AR54" s="7"/>
    </row>
    <row r="55" spans="1:79" x14ac:dyDescent="0.3">
      <c r="B55" s="28" t="s">
        <v>18</v>
      </c>
      <c r="C55" s="28" t="s">
        <v>176</v>
      </c>
      <c r="D55" s="28" t="s">
        <v>9</v>
      </c>
      <c r="E55" s="135">
        <v>10</v>
      </c>
      <c r="F55" s="29"/>
      <c r="G55" s="29">
        <f t="shared" ref="G55:G118" si="2">F55*E55</f>
        <v>0</v>
      </c>
      <c r="AR55" s="7"/>
    </row>
    <row r="56" spans="1:79" x14ac:dyDescent="0.3">
      <c r="B56" s="33"/>
      <c r="C56" s="33"/>
      <c r="D56" s="33"/>
      <c r="E56" s="161"/>
      <c r="F56" s="34"/>
      <c r="G56" s="34"/>
      <c r="AR56" s="7"/>
    </row>
    <row r="57" spans="1:79" s="4" customFormat="1" x14ac:dyDescent="0.3">
      <c r="B57" s="25"/>
      <c r="C57" s="25" t="s">
        <v>177</v>
      </c>
      <c r="D57" s="52"/>
      <c r="E57" s="183"/>
      <c r="F57" s="35"/>
      <c r="G57" s="35">
        <f>SUM(G55:G56)</f>
        <v>0</v>
      </c>
    </row>
    <row r="58" spans="1:79" s="4" customFormat="1" x14ac:dyDescent="0.3">
      <c r="B58" s="25"/>
      <c r="C58" s="25"/>
      <c r="D58" s="51"/>
      <c r="E58" s="183"/>
      <c r="F58" s="35"/>
      <c r="G58" s="34"/>
    </row>
    <row r="59" spans="1:79" s="11" customFormat="1" x14ac:dyDescent="0.3">
      <c r="A59" s="115"/>
      <c r="B59" s="31">
        <v>6</v>
      </c>
      <c r="C59" s="31" t="s">
        <v>178</v>
      </c>
      <c r="D59" s="57"/>
      <c r="E59" s="165"/>
      <c r="F59" s="53"/>
      <c r="G59" s="32"/>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row>
    <row r="60" spans="1:79" s="4" customFormat="1" ht="27.6" x14ac:dyDescent="0.3">
      <c r="B60" s="26" t="s">
        <v>18</v>
      </c>
      <c r="C60" s="28" t="s">
        <v>179</v>
      </c>
      <c r="D60" s="48" t="s">
        <v>58</v>
      </c>
      <c r="E60" s="135">
        <v>117.18</v>
      </c>
      <c r="F60" s="27"/>
      <c r="G60" s="29">
        <f t="shared" si="2"/>
        <v>0</v>
      </c>
    </row>
    <row r="61" spans="1:79" s="4" customFormat="1" ht="27.6" x14ac:dyDescent="0.3">
      <c r="B61" s="26" t="s">
        <v>21</v>
      </c>
      <c r="C61" s="28" t="s">
        <v>180</v>
      </c>
      <c r="D61" s="48" t="s">
        <v>58</v>
      </c>
      <c r="E61" s="135">
        <v>69.16</v>
      </c>
      <c r="F61" s="27"/>
      <c r="G61" s="29">
        <f t="shared" si="2"/>
        <v>0</v>
      </c>
    </row>
    <row r="62" spans="1:79" s="4" customFormat="1" x14ac:dyDescent="0.3">
      <c r="B62" s="26" t="s">
        <v>23</v>
      </c>
      <c r="C62" s="97" t="s">
        <v>181</v>
      </c>
      <c r="D62" s="48" t="s">
        <v>58</v>
      </c>
      <c r="E62" s="135">
        <v>91</v>
      </c>
      <c r="F62" s="27"/>
      <c r="G62" s="29">
        <f t="shared" si="2"/>
        <v>0</v>
      </c>
    </row>
    <row r="63" spans="1:79" s="4" customFormat="1" x14ac:dyDescent="0.3">
      <c r="B63" s="26" t="s">
        <v>25</v>
      </c>
      <c r="C63" s="28" t="s">
        <v>182</v>
      </c>
      <c r="D63" s="48" t="s">
        <v>58</v>
      </c>
      <c r="E63" s="135">
        <v>80.290000000000006</v>
      </c>
      <c r="F63" s="27"/>
      <c r="G63" s="29">
        <f t="shared" si="2"/>
        <v>0</v>
      </c>
    </row>
    <row r="64" spans="1:79" s="4" customFormat="1" ht="41.4" x14ac:dyDescent="0.3">
      <c r="B64" s="26" t="s">
        <v>27</v>
      </c>
      <c r="C64" s="28" t="s">
        <v>183</v>
      </c>
      <c r="D64" s="48" t="s">
        <v>58</v>
      </c>
      <c r="E64" s="135">
        <v>31.08</v>
      </c>
      <c r="F64" s="27"/>
      <c r="G64" s="29">
        <f t="shared" si="2"/>
        <v>0</v>
      </c>
    </row>
    <row r="65" spans="1:79" s="4" customFormat="1" x14ac:dyDescent="0.3">
      <c r="B65" s="25"/>
      <c r="C65" s="33"/>
      <c r="D65" s="51"/>
      <c r="E65" s="164"/>
      <c r="F65" s="35"/>
      <c r="G65" s="34"/>
    </row>
    <row r="66" spans="1:79" s="4" customFormat="1" x14ac:dyDescent="0.3">
      <c r="B66" s="25"/>
      <c r="C66" s="25" t="s">
        <v>184</v>
      </c>
      <c r="D66" s="52"/>
      <c r="E66" s="164"/>
      <c r="F66" s="35"/>
      <c r="G66" s="35">
        <f>SUM(G60:G65)</f>
        <v>0</v>
      </c>
    </row>
    <row r="67" spans="1:79" s="4" customFormat="1" x14ac:dyDescent="0.3">
      <c r="B67" s="25"/>
      <c r="C67" s="33"/>
      <c r="D67" s="51"/>
      <c r="E67" s="164"/>
      <c r="F67" s="35"/>
      <c r="G67" s="34"/>
    </row>
    <row r="68" spans="1:79" s="11" customFormat="1" x14ac:dyDescent="0.3">
      <c r="A68" s="115"/>
      <c r="B68" s="31">
        <v>7</v>
      </c>
      <c r="C68" s="31" t="s">
        <v>185</v>
      </c>
      <c r="D68" s="59"/>
      <c r="E68" s="165"/>
      <c r="F68" s="53"/>
      <c r="G68" s="53"/>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row>
    <row r="69" spans="1:79" s="4" customFormat="1" x14ac:dyDescent="0.3">
      <c r="B69" s="25"/>
      <c r="C69" s="25" t="s">
        <v>186</v>
      </c>
      <c r="D69" s="51"/>
      <c r="E69" s="183"/>
      <c r="F69" s="35"/>
      <c r="G69" s="34"/>
    </row>
    <row r="70" spans="1:79" s="4" customFormat="1" ht="96.6" x14ac:dyDescent="0.3">
      <c r="B70" s="26" t="s">
        <v>18</v>
      </c>
      <c r="C70" s="28" t="s">
        <v>187</v>
      </c>
      <c r="D70" s="48" t="s">
        <v>9</v>
      </c>
      <c r="E70" s="135">
        <v>2</v>
      </c>
      <c r="F70" s="27"/>
      <c r="G70" s="29">
        <f t="shared" si="2"/>
        <v>0</v>
      </c>
    </row>
    <row r="71" spans="1:79" s="4" customFormat="1" ht="55.2" x14ac:dyDescent="0.3">
      <c r="B71" s="26" t="s">
        <v>21</v>
      </c>
      <c r="C71" s="28" t="s">
        <v>188</v>
      </c>
      <c r="D71" s="48" t="s">
        <v>9</v>
      </c>
      <c r="E71" s="135">
        <v>6</v>
      </c>
      <c r="F71" s="27"/>
      <c r="G71" s="29">
        <f t="shared" si="2"/>
        <v>0</v>
      </c>
    </row>
    <row r="72" spans="1:79" s="4" customFormat="1" ht="27.6" x14ac:dyDescent="0.3">
      <c r="B72" s="26" t="s">
        <v>23</v>
      </c>
      <c r="C72" s="28" t="s">
        <v>189</v>
      </c>
      <c r="D72" s="48" t="s">
        <v>9</v>
      </c>
      <c r="E72" s="135">
        <v>1</v>
      </c>
      <c r="F72" s="27"/>
      <c r="G72" s="29">
        <f t="shared" si="2"/>
        <v>0</v>
      </c>
    </row>
    <row r="73" spans="1:79" s="4" customFormat="1" ht="27.6" x14ac:dyDescent="0.3">
      <c r="B73" s="26" t="s">
        <v>25</v>
      </c>
      <c r="C73" s="28" t="s">
        <v>190</v>
      </c>
      <c r="D73" s="48" t="s">
        <v>9</v>
      </c>
      <c r="E73" s="135">
        <v>6</v>
      </c>
      <c r="F73" s="27"/>
      <c r="G73" s="29">
        <f t="shared" si="2"/>
        <v>0</v>
      </c>
    </row>
    <row r="74" spans="1:79" s="4" customFormat="1" ht="41.4" x14ac:dyDescent="0.3">
      <c r="B74" s="26" t="s">
        <v>27</v>
      </c>
      <c r="C74" s="28" t="s">
        <v>191</v>
      </c>
      <c r="D74" s="48" t="s">
        <v>9</v>
      </c>
      <c r="E74" s="135">
        <v>4</v>
      </c>
      <c r="F74" s="27"/>
      <c r="G74" s="29">
        <f t="shared" si="2"/>
        <v>0</v>
      </c>
    </row>
    <row r="75" spans="1:79" s="4" customFormat="1" ht="27.6" x14ac:dyDescent="0.3">
      <c r="B75" s="26" t="s">
        <v>30</v>
      </c>
      <c r="C75" s="28" t="s">
        <v>192</v>
      </c>
      <c r="D75" s="48" t="s">
        <v>9</v>
      </c>
      <c r="E75" s="135">
        <v>5</v>
      </c>
      <c r="F75" s="27"/>
      <c r="G75" s="29">
        <f t="shared" si="2"/>
        <v>0</v>
      </c>
    </row>
    <row r="76" spans="1:79" s="4" customFormat="1" ht="27.6" x14ac:dyDescent="0.3">
      <c r="B76" s="26" t="s">
        <v>39</v>
      </c>
      <c r="C76" s="28" t="s">
        <v>193</v>
      </c>
      <c r="D76" s="48" t="s">
        <v>9</v>
      </c>
      <c r="E76" s="135">
        <v>5</v>
      </c>
      <c r="F76" s="27"/>
      <c r="G76" s="29">
        <f t="shared" si="2"/>
        <v>0</v>
      </c>
    </row>
    <row r="77" spans="1:79" s="4" customFormat="1" ht="27.6" x14ac:dyDescent="0.3">
      <c r="B77" s="26" t="s">
        <v>62</v>
      </c>
      <c r="C77" s="28" t="s">
        <v>194</v>
      </c>
      <c r="D77" s="48" t="s">
        <v>9</v>
      </c>
      <c r="E77" s="135">
        <v>8</v>
      </c>
      <c r="F77" s="27"/>
      <c r="G77" s="29">
        <f t="shared" si="2"/>
        <v>0</v>
      </c>
    </row>
    <row r="78" spans="1:79" s="4" customFormat="1" x14ac:dyDescent="0.3">
      <c r="B78" s="26"/>
      <c r="C78" s="28"/>
      <c r="D78" s="48"/>
      <c r="E78" s="167"/>
      <c r="F78" s="27"/>
      <c r="G78" s="29"/>
    </row>
    <row r="79" spans="1:79" s="4" customFormat="1" x14ac:dyDescent="0.3">
      <c r="B79" s="26"/>
      <c r="C79" s="26" t="s">
        <v>195</v>
      </c>
      <c r="D79" s="48"/>
      <c r="E79" s="167"/>
      <c r="F79" s="27"/>
      <c r="G79" s="29"/>
    </row>
    <row r="80" spans="1:79" s="4" customFormat="1" x14ac:dyDescent="0.3">
      <c r="B80" s="26"/>
      <c r="C80" s="26" t="s">
        <v>196</v>
      </c>
      <c r="D80" s="48"/>
      <c r="E80" s="167"/>
      <c r="F80" s="27"/>
      <c r="G80" s="29"/>
    </row>
    <row r="81" spans="2:7" s="4" customFormat="1" x14ac:dyDescent="0.3">
      <c r="B81" s="26" t="s">
        <v>66</v>
      </c>
      <c r="C81" s="28" t="s">
        <v>197</v>
      </c>
      <c r="D81" s="48" t="s">
        <v>75</v>
      </c>
      <c r="E81" s="135">
        <v>31.5</v>
      </c>
      <c r="F81" s="27"/>
      <c r="G81" s="29">
        <f t="shared" si="2"/>
        <v>0</v>
      </c>
    </row>
    <row r="82" spans="2:7" s="4" customFormat="1" x14ac:dyDescent="0.3">
      <c r="B82" s="26" t="s">
        <v>68</v>
      </c>
      <c r="C82" s="28" t="s">
        <v>198</v>
      </c>
      <c r="D82" s="48" t="s">
        <v>9</v>
      </c>
      <c r="E82" s="135">
        <v>12</v>
      </c>
      <c r="F82" s="27"/>
      <c r="G82" s="29">
        <f>F82*E82</f>
        <v>0</v>
      </c>
    </row>
    <row r="83" spans="2:7" s="4" customFormat="1" x14ac:dyDescent="0.3">
      <c r="B83" s="26" t="s">
        <v>199</v>
      </c>
      <c r="C83" s="28" t="s">
        <v>200</v>
      </c>
      <c r="D83" s="48" t="s">
        <v>9</v>
      </c>
      <c r="E83" s="135">
        <v>18</v>
      </c>
      <c r="F83" s="27"/>
      <c r="G83" s="29">
        <f>F83*E83</f>
        <v>0</v>
      </c>
    </row>
    <row r="84" spans="2:7" s="4" customFormat="1" x14ac:dyDescent="0.3">
      <c r="B84" s="26" t="s">
        <v>70</v>
      </c>
      <c r="C84" s="28" t="s">
        <v>202</v>
      </c>
      <c r="D84" s="48" t="s">
        <v>9</v>
      </c>
      <c r="E84" s="135">
        <v>12</v>
      </c>
      <c r="F84" s="27"/>
      <c r="G84" s="29">
        <f t="shared" si="2"/>
        <v>0</v>
      </c>
    </row>
    <row r="85" spans="2:7" s="4" customFormat="1" x14ac:dyDescent="0.3">
      <c r="B85" s="26" t="s">
        <v>199</v>
      </c>
      <c r="C85" s="28" t="s">
        <v>204</v>
      </c>
      <c r="D85" s="48" t="s">
        <v>9</v>
      </c>
      <c r="E85" s="135">
        <v>23</v>
      </c>
      <c r="F85" s="27"/>
      <c r="G85" s="29">
        <f t="shared" si="2"/>
        <v>0</v>
      </c>
    </row>
    <row r="86" spans="2:7" s="4" customFormat="1" x14ac:dyDescent="0.3">
      <c r="B86" s="26" t="s">
        <v>201</v>
      </c>
      <c r="C86" s="28" t="s">
        <v>206</v>
      </c>
      <c r="D86" s="48" t="s">
        <v>9</v>
      </c>
      <c r="E86" s="135">
        <v>5</v>
      </c>
      <c r="F86" s="27"/>
      <c r="G86" s="29">
        <f t="shared" si="2"/>
        <v>0</v>
      </c>
    </row>
    <row r="87" spans="2:7" s="4" customFormat="1" x14ac:dyDescent="0.3">
      <c r="B87" s="26" t="s">
        <v>203</v>
      </c>
      <c r="C87" s="28" t="s">
        <v>208</v>
      </c>
      <c r="D87" s="48" t="s">
        <v>9</v>
      </c>
      <c r="E87" s="135">
        <v>18</v>
      </c>
      <c r="F87" s="27"/>
      <c r="G87" s="29">
        <f t="shared" si="2"/>
        <v>0</v>
      </c>
    </row>
    <row r="88" spans="2:7" s="4" customFormat="1" x14ac:dyDescent="0.3">
      <c r="B88" s="26" t="s">
        <v>205</v>
      </c>
      <c r="C88" s="28" t="s">
        <v>210</v>
      </c>
      <c r="D88" s="48" t="s">
        <v>9</v>
      </c>
      <c r="E88" s="135">
        <v>18</v>
      </c>
      <c r="F88" s="27"/>
      <c r="G88" s="29">
        <f t="shared" si="2"/>
        <v>0</v>
      </c>
    </row>
    <row r="89" spans="2:7" s="4" customFormat="1" x14ac:dyDescent="0.3">
      <c r="B89" s="26" t="s">
        <v>207</v>
      </c>
      <c r="C89" s="28" t="s">
        <v>212</v>
      </c>
      <c r="D89" s="48" t="s">
        <v>9</v>
      </c>
      <c r="E89" s="135">
        <v>13</v>
      </c>
      <c r="F89" s="27"/>
      <c r="G89" s="29">
        <f t="shared" si="2"/>
        <v>0</v>
      </c>
    </row>
    <row r="90" spans="2:7" s="4" customFormat="1" x14ac:dyDescent="0.3">
      <c r="B90" s="26" t="s">
        <v>209</v>
      </c>
      <c r="C90" s="28" t="s">
        <v>214</v>
      </c>
      <c r="D90" s="48" t="s">
        <v>9</v>
      </c>
      <c r="E90" s="135">
        <v>19</v>
      </c>
      <c r="F90" s="27"/>
      <c r="G90" s="29">
        <f t="shared" si="2"/>
        <v>0</v>
      </c>
    </row>
    <row r="91" spans="2:7" s="4" customFormat="1" x14ac:dyDescent="0.3">
      <c r="B91" s="26" t="s">
        <v>211</v>
      </c>
      <c r="C91" s="28" t="s">
        <v>216</v>
      </c>
      <c r="D91" s="48" t="s">
        <v>9</v>
      </c>
      <c r="E91" s="135">
        <v>19</v>
      </c>
      <c r="F91" s="27"/>
      <c r="G91" s="29">
        <f t="shared" si="2"/>
        <v>0</v>
      </c>
    </row>
    <row r="92" spans="2:7" s="4" customFormat="1" x14ac:dyDescent="0.3">
      <c r="B92" s="26" t="s">
        <v>213</v>
      </c>
      <c r="C92" s="28" t="s">
        <v>208</v>
      </c>
      <c r="D92" s="48" t="s">
        <v>9</v>
      </c>
      <c r="E92" s="135">
        <v>19</v>
      </c>
      <c r="F92" s="27"/>
      <c r="G92" s="29">
        <f t="shared" si="2"/>
        <v>0</v>
      </c>
    </row>
    <row r="93" spans="2:7" s="4" customFormat="1" x14ac:dyDescent="0.3">
      <c r="B93" s="26" t="s">
        <v>215</v>
      </c>
      <c r="C93" s="28" t="s">
        <v>219</v>
      </c>
      <c r="D93" s="48" t="s">
        <v>9</v>
      </c>
      <c r="E93" s="135">
        <v>19</v>
      </c>
      <c r="F93" s="27"/>
      <c r="G93" s="29">
        <f t="shared" si="2"/>
        <v>0</v>
      </c>
    </row>
    <row r="94" spans="2:7" s="4" customFormat="1" ht="27.6" x14ac:dyDescent="0.3">
      <c r="B94" s="26" t="s">
        <v>217</v>
      </c>
      <c r="C94" s="28" t="s">
        <v>221</v>
      </c>
      <c r="D94" s="48" t="s">
        <v>75</v>
      </c>
      <c r="E94" s="135">
        <v>32</v>
      </c>
      <c r="F94" s="27"/>
      <c r="G94" s="29">
        <f t="shared" si="2"/>
        <v>0</v>
      </c>
    </row>
    <row r="95" spans="2:7" s="4" customFormat="1" x14ac:dyDescent="0.3">
      <c r="B95" s="26" t="s">
        <v>218</v>
      </c>
      <c r="C95" s="28" t="s">
        <v>200</v>
      </c>
      <c r="D95" s="48" t="s">
        <v>9</v>
      </c>
      <c r="E95" s="135">
        <v>39</v>
      </c>
      <c r="F95" s="27"/>
      <c r="G95" s="29">
        <f t="shared" si="2"/>
        <v>0</v>
      </c>
    </row>
    <row r="96" spans="2:7" s="4" customFormat="1" x14ac:dyDescent="0.3">
      <c r="B96" s="26" t="s">
        <v>220</v>
      </c>
      <c r="C96" s="28" t="s">
        <v>224</v>
      </c>
      <c r="D96" s="48" t="s">
        <v>9</v>
      </c>
      <c r="E96" s="135">
        <v>20</v>
      </c>
      <c r="F96" s="27"/>
      <c r="G96" s="29">
        <f t="shared" si="2"/>
        <v>0</v>
      </c>
    </row>
    <row r="97" spans="2:7" s="4" customFormat="1" x14ac:dyDescent="0.3">
      <c r="B97" s="26" t="s">
        <v>222</v>
      </c>
      <c r="C97" s="28" t="s">
        <v>226</v>
      </c>
      <c r="D97" s="48" t="s">
        <v>9</v>
      </c>
      <c r="E97" s="135">
        <v>20</v>
      </c>
      <c r="F97" s="27"/>
      <c r="G97" s="29">
        <f t="shared" si="2"/>
        <v>0</v>
      </c>
    </row>
    <row r="98" spans="2:7" s="4" customFormat="1" x14ac:dyDescent="0.3">
      <c r="B98" s="26" t="s">
        <v>227</v>
      </c>
      <c r="C98" s="28" t="s">
        <v>228</v>
      </c>
      <c r="D98" s="48" t="s">
        <v>9</v>
      </c>
      <c r="E98" s="135">
        <v>20</v>
      </c>
      <c r="F98" s="27"/>
      <c r="G98" s="29">
        <f t="shared" si="2"/>
        <v>0</v>
      </c>
    </row>
    <row r="99" spans="2:7" s="4" customFormat="1" x14ac:dyDescent="0.3">
      <c r="B99" s="26" t="s">
        <v>229</v>
      </c>
      <c r="C99" s="26" t="s">
        <v>230</v>
      </c>
      <c r="D99" s="48" t="s">
        <v>9</v>
      </c>
      <c r="E99" s="135">
        <v>20</v>
      </c>
      <c r="F99" s="27"/>
      <c r="G99" s="29">
        <f t="shared" si="2"/>
        <v>0</v>
      </c>
    </row>
    <row r="100" spans="2:7" s="4" customFormat="1" x14ac:dyDescent="0.3">
      <c r="B100" s="26"/>
      <c r="C100" s="26"/>
      <c r="D100" s="48"/>
      <c r="E100" s="135"/>
      <c r="F100" s="27"/>
      <c r="G100" s="29"/>
    </row>
    <row r="101" spans="2:7" s="4" customFormat="1" x14ac:dyDescent="0.3">
      <c r="B101" s="26"/>
      <c r="C101" s="26" t="s">
        <v>231</v>
      </c>
      <c r="D101" s="48"/>
      <c r="E101" s="135"/>
      <c r="F101" s="27"/>
      <c r="G101" s="29"/>
    </row>
    <row r="102" spans="2:7" s="4" customFormat="1" x14ac:dyDescent="0.3">
      <c r="B102" s="26"/>
      <c r="C102" s="26" t="s">
        <v>232</v>
      </c>
      <c r="D102" s="48"/>
      <c r="E102" s="135"/>
      <c r="F102" s="27"/>
      <c r="G102" s="29"/>
    </row>
    <row r="103" spans="2:7" s="4" customFormat="1" x14ac:dyDescent="0.3">
      <c r="B103" s="26" t="s">
        <v>233</v>
      </c>
      <c r="C103" s="28" t="s">
        <v>234</v>
      </c>
      <c r="D103" s="48" t="s">
        <v>75</v>
      </c>
      <c r="E103" s="135">
        <v>20</v>
      </c>
      <c r="F103" s="27"/>
      <c r="G103" s="29">
        <f t="shared" si="2"/>
        <v>0</v>
      </c>
    </row>
    <row r="104" spans="2:7" s="4" customFormat="1" x14ac:dyDescent="0.3">
      <c r="B104" s="26" t="s">
        <v>235</v>
      </c>
      <c r="C104" s="28" t="s">
        <v>236</v>
      </c>
      <c r="D104" s="48" t="s">
        <v>9</v>
      </c>
      <c r="E104" s="135">
        <v>10</v>
      </c>
      <c r="F104" s="27"/>
      <c r="G104" s="29">
        <f t="shared" si="2"/>
        <v>0</v>
      </c>
    </row>
    <row r="105" spans="2:7" s="4" customFormat="1" x14ac:dyDescent="0.3">
      <c r="B105" s="26" t="s">
        <v>237</v>
      </c>
      <c r="C105" s="28" t="s">
        <v>238</v>
      </c>
      <c r="D105" s="48" t="s">
        <v>9</v>
      </c>
      <c r="E105" s="135">
        <v>6</v>
      </c>
      <c r="F105" s="27"/>
      <c r="G105" s="29">
        <f t="shared" si="2"/>
        <v>0</v>
      </c>
    </row>
    <row r="106" spans="2:7" s="4" customFormat="1" x14ac:dyDescent="0.3">
      <c r="B106" s="26" t="s">
        <v>239</v>
      </c>
      <c r="C106" s="28" t="s">
        <v>240</v>
      </c>
      <c r="D106" s="48"/>
      <c r="E106" s="135">
        <v>6</v>
      </c>
      <c r="F106" s="27"/>
      <c r="G106" s="29">
        <f t="shared" si="2"/>
        <v>0</v>
      </c>
    </row>
    <row r="107" spans="2:7" s="4" customFormat="1" x14ac:dyDescent="0.3">
      <c r="B107" s="26"/>
      <c r="C107" s="28"/>
      <c r="D107" s="48"/>
      <c r="E107" s="135"/>
      <c r="F107" s="27"/>
      <c r="G107" s="29"/>
    </row>
    <row r="108" spans="2:7" s="4" customFormat="1" x14ac:dyDescent="0.3">
      <c r="B108" s="26" t="s">
        <v>241</v>
      </c>
      <c r="C108" s="26" t="s">
        <v>242</v>
      </c>
      <c r="D108" s="48"/>
      <c r="E108" s="135"/>
      <c r="F108" s="27"/>
      <c r="G108" s="29"/>
    </row>
    <row r="109" spans="2:7" s="4" customFormat="1" x14ac:dyDescent="0.3">
      <c r="B109" s="26" t="s">
        <v>243</v>
      </c>
      <c r="C109" s="28" t="s">
        <v>244</v>
      </c>
      <c r="D109" s="48"/>
      <c r="E109" s="167"/>
      <c r="F109" s="27"/>
      <c r="G109" s="29"/>
    </row>
    <row r="110" spans="2:7" s="4" customFormat="1" x14ac:dyDescent="0.3">
      <c r="B110" s="26" t="s">
        <v>245</v>
      </c>
      <c r="C110" s="28" t="s">
        <v>246</v>
      </c>
      <c r="D110" s="48" t="s">
        <v>75</v>
      </c>
      <c r="E110" s="135">
        <v>9</v>
      </c>
      <c r="F110" s="27"/>
      <c r="G110" s="29">
        <f t="shared" si="2"/>
        <v>0</v>
      </c>
    </row>
    <row r="111" spans="2:7" s="4" customFormat="1" x14ac:dyDescent="0.3">
      <c r="B111" s="26" t="s">
        <v>247</v>
      </c>
      <c r="C111" s="28" t="s">
        <v>248</v>
      </c>
      <c r="D111" s="48" t="s">
        <v>75</v>
      </c>
      <c r="E111" s="135">
        <v>32</v>
      </c>
      <c r="F111" s="27"/>
      <c r="G111" s="29">
        <f t="shared" si="2"/>
        <v>0</v>
      </c>
    </row>
    <row r="112" spans="2:7" s="4" customFormat="1" x14ac:dyDescent="0.3">
      <c r="B112" s="26" t="s">
        <v>249</v>
      </c>
      <c r="C112" s="28" t="s">
        <v>250</v>
      </c>
      <c r="D112" s="48" t="s">
        <v>9</v>
      </c>
      <c r="E112" s="135">
        <v>10</v>
      </c>
      <c r="F112" s="27"/>
      <c r="G112" s="29">
        <f t="shared" si="2"/>
        <v>0</v>
      </c>
    </row>
    <row r="113" spans="2:7" s="4" customFormat="1" x14ac:dyDescent="0.3">
      <c r="B113" s="26" t="s">
        <v>251</v>
      </c>
      <c r="C113" s="28" t="s">
        <v>252</v>
      </c>
      <c r="D113" s="48" t="s">
        <v>9</v>
      </c>
      <c r="E113" s="135">
        <v>10</v>
      </c>
      <c r="F113" s="27"/>
      <c r="G113" s="29">
        <f t="shared" si="2"/>
        <v>0</v>
      </c>
    </row>
    <row r="114" spans="2:7" s="4" customFormat="1" x14ac:dyDescent="0.3">
      <c r="B114" s="26"/>
      <c r="C114" s="28"/>
      <c r="D114" s="48"/>
      <c r="E114" s="135"/>
      <c r="F114" s="27"/>
      <c r="G114" s="29"/>
    </row>
    <row r="115" spans="2:7" s="4" customFormat="1" x14ac:dyDescent="0.3">
      <c r="B115" s="26"/>
      <c r="C115" s="26" t="s">
        <v>253</v>
      </c>
      <c r="D115" s="48"/>
      <c r="E115" s="135"/>
      <c r="F115" s="27"/>
      <c r="G115" s="29"/>
    </row>
    <row r="116" spans="2:7" s="4" customFormat="1" ht="27.6" x14ac:dyDescent="0.3">
      <c r="B116" s="26"/>
      <c r="C116" s="26" t="s">
        <v>254</v>
      </c>
      <c r="D116" s="48"/>
      <c r="E116" s="135"/>
      <c r="F116" s="27"/>
      <c r="G116" s="29"/>
    </row>
    <row r="117" spans="2:7" s="4" customFormat="1" x14ac:dyDescent="0.3">
      <c r="B117" s="26" t="s">
        <v>255</v>
      </c>
      <c r="C117" s="28" t="s">
        <v>256</v>
      </c>
      <c r="D117" s="48" t="s">
        <v>9</v>
      </c>
      <c r="E117" s="135">
        <v>21</v>
      </c>
      <c r="F117" s="27"/>
      <c r="G117" s="29">
        <f t="shared" si="2"/>
        <v>0</v>
      </c>
    </row>
    <row r="118" spans="2:7" s="4" customFormat="1" x14ac:dyDescent="0.3">
      <c r="B118" s="26" t="s">
        <v>257</v>
      </c>
      <c r="C118" s="28" t="s">
        <v>258</v>
      </c>
      <c r="D118" s="48" t="s">
        <v>9</v>
      </c>
      <c r="E118" s="135">
        <v>21</v>
      </c>
      <c r="F118" s="27"/>
      <c r="G118" s="29">
        <f t="shared" si="2"/>
        <v>0</v>
      </c>
    </row>
    <row r="119" spans="2:7" s="4" customFormat="1" x14ac:dyDescent="0.3">
      <c r="B119" s="26" t="s">
        <v>259</v>
      </c>
      <c r="C119" s="28" t="s">
        <v>260</v>
      </c>
      <c r="D119" s="48" t="s">
        <v>9</v>
      </c>
      <c r="E119" s="135">
        <v>8</v>
      </c>
      <c r="F119" s="27"/>
      <c r="G119" s="29">
        <f t="shared" ref="G119:G129" si="3">F119*E119</f>
        <v>0</v>
      </c>
    </row>
    <row r="120" spans="2:7" s="4" customFormat="1" ht="27.6" x14ac:dyDescent="0.3">
      <c r="B120" s="26" t="s">
        <v>261</v>
      </c>
      <c r="C120" s="60" t="s">
        <v>262</v>
      </c>
      <c r="D120" s="48" t="s">
        <v>9</v>
      </c>
      <c r="E120" s="135">
        <v>2</v>
      </c>
      <c r="F120" s="27"/>
      <c r="G120" s="29">
        <f t="shared" si="3"/>
        <v>0</v>
      </c>
    </row>
    <row r="121" spans="2:7" s="4" customFormat="1" x14ac:dyDescent="0.3">
      <c r="B121" s="26"/>
      <c r="C121" s="60"/>
      <c r="D121" s="48"/>
      <c r="E121" s="135"/>
      <c r="F121" s="27"/>
      <c r="G121" s="29"/>
    </row>
    <row r="122" spans="2:7" s="4" customFormat="1" x14ac:dyDescent="0.3">
      <c r="B122" s="26"/>
      <c r="C122" s="61" t="s">
        <v>263</v>
      </c>
      <c r="D122" s="48"/>
      <c r="E122" s="135"/>
      <c r="F122" s="27"/>
      <c r="G122" s="29"/>
    </row>
    <row r="123" spans="2:7" s="4" customFormat="1" x14ac:dyDescent="0.3">
      <c r="B123" s="26"/>
      <c r="C123" s="61" t="s">
        <v>264</v>
      </c>
      <c r="D123" s="48"/>
      <c r="E123" s="135"/>
      <c r="F123" s="27"/>
      <c r="G123" s="29"/>
    </row>
    <row r="124" spans="2:7" s="4" customFormat="1" ht="41.4" x14ac:dyDescent="0.3">
      <c r="B124" s="26" t="s">
        <v>265</v>
      </c>
      <c r="C124" s="60" t="s">
        <v>266</v>
      </c>
      <c r="D124" s="48" t="s">
        <v>9</v>
      </c>
      <c r="E124" s="135">
        <v>7</v>
      </c>
      <c r="F124" s="27"/>
      <c r="G124" s="29">
        <f t="shared" si="3"/>
        <v>0</v>
      </c>
    </row>
    <row r="125" spans="2:7" s="4" customFormat="1" ht="41.4" x14ac:dyDescent="0.3">
      <c r="B125" s="26" t="s">
        <v>267</v>
      </c>
      <c r="C125" s="60" t="s">
        <v>268</v>
      </c>
      <c r="D125" s="48" t="s">
        <v>9</v>
      </c>
      <c r="E125" s="135">
        <v>10</v>
      </c>
      <c r="F125" s="27"/>
      <c r="G125" s="29">
        <f t="shared" si="3"/>
        <v>0</v>
      </c>
    </row>
    <row r="126" spans="2:7" s="4" customFormat="1" x14ac:dyDescent="0.3">
      <c r="B126" s="26"/>
      <c r="C126" s="60"/>
      <c r="D126" s="48"/>
      <c r="E126" s="135"/>
      <c r="F126" s="27"/>
      <c r="G126" s="29">
        <f t="shared" si="3"/>
        <v>0</v>
      </c>
    </row>
    <row r="127" spans="2:7" s="4" customFormat="1" x14ac:dyDescent="0.3">
      <c r="B127" s="26"/>
      <c r="C127" s="26"/>
      <c r="D127" s="48"/>
      <c r="E127" s="135"/>
      <c r="F127" s="27"/>
      <c r="G127" s="29">
        <f t="shared" si="3"/>
        <v>0</v>
      </c>
    </row>
    <row r="128" spans="2:7" s="4" customFormat="1" x14ac:dyDescent="0.3">
      <c r="B128" s="26"/>
      <c r="C128" s="26" t="s">
        <v>269</v>
      </c>
      <c r="D128" s="48"/>
      <c r="E128" s="135"/>
      <c r="F128" s="27"/>
      <c r="G128" s="29">
        <f t="shared" si="3"/>
        <v>0</v>
      </c>
    </row>
    <row r="129" spans="1:70" s="4" customFormat="1" ht="82.8" x14ac:dyDescent="0.3">
      <c r="B129" s="26" t="s">
        <v>270</v>
      </c>
      <c r="C129" s="60" t="s">
        <v>271</v>
      </c>
      <c r="D129" s="48" t="s">
        <v>272</v>
      </c>
      <c r="E129" s="135">
        <v>1</v>
      </c>
      <c r="F129" s="27"/>
      <c r="G129" s="29">
        <f t="shared" si="3"/>
        <v>0</v>
      </c>
    </row>
    <row r="130" spans="1:70" s="4" customFormat="1" x14ac:dyDescent="0.3">
      <c r="B130" s="26"/>
      <c r="C130" s="26"/>
      <c r="D130" s="48"/>
      <c r="E130" s="167"/>
      <c r="F130" s="27"/>
      <c r="G130" s="49">
        <f>SUM(G74:G121)</f>
        <v>0</v>
      </c>
    </row>
    <row r="131" spans="1:70" s="4" customFormat="1" x14ac:dyDescent="0.3">
      <c r="B131" s="26"/>
      <c r="C131" s="26" t="s">
        <v>273</v>
      </c>
      <c r="D131" s="48"/>
      <c r="E131" s="167"/>
      <c r="F131" s="27"/>
      <c r="G131" s="49"/>
    </row>
    <row r="132" spans="1:70" s="4" customFormat="1" ht="69" x14ac:dyDescent="0.3">
      <c r="B132" s="26" t="s">
        <v>274</v>
      </c>
      <c r="C132" s="60" t="s">
        <v>275</v>
      </c>
      <c r="D132" s="48" t="s">
        <v>272</v>
      </c>
      <c r="E132" s="135">
        <v>1</v>
      </c>
      <c r="F132" s="27"/>
      <c r="G132" s="49">
        <f t="shared" ref="G132" si="4">E132*F132</f>
        <v>0</v>
      </c>
    </row>
    <row r="133" spans="1:70" s="4" customFormat="1" x14ac:dyDescent="0.3">
      <c r="B133" s="25"/>
      <c r="C133" s="277"/>
      <c r="D133" s="51"/>
      <c r="E133" s="164"/>
      <c r="F133" s="35"/>
      <c r="G133" s="55"/>
    </row>
    <row r="134" spans="1:70" s="11" customFormat="1" x14ac:dyDescent="0.3">
      <c r="A134" s="115"/>
      <c r="B134" s="31">
        <v>3</v>
      </c>
      <c r="C134" s="31" t="s">
        <v>164</v>
      </c>
      <c r="D134" s="57"/>
      <c r="E134" s="53"/>
      <c r="F134" s="53"/>
      <c r="G134" s="58">
        <f>E134*F134</f>
        <v>0</v>
      </c>
      <c r="H134" s="115"/>
      <c r="I134" s="115"/>
      <c r="J134" s="115"/>
      <c r="K134" s="115"/>
      <c r="L134" s="115"/>
      <c r="M134" s="115"/>
      <c r="N134" s="115"/>
      <c r="O134" s="115"/>
      <c r="P134" s="115"/>
      <c r="Q134" s="4"/>
      <c r="R134" s="115"/>
      <c r="S134" s="115"/>
      <c r="T134" s="115"/>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v>0.7</v>
      </c>
      <c r="AR134" s="16">
        <f>AQ134*E134</f>
        <v>0</v>
      </c>
      <c r="AS134" s="115"/>
      <c r="AT134" s="115"/>
      <c r="AU134" s="115"/>
      <c r="AV134" s="115"/>
      <c r="AW134" s="115"/>
      <c r="AX134" s="115"/>
      <c r="AY134" s="115"/>
      <c r="AZ134" s="115"/>
      <c r="BA134" s="115"/>
      <c r="BB134" s="115"/>
      <c r="BC134" s="115"/>
      <c r="BD134" s="115"/>
      <c r="BE134" s="115"/>
      <c r="BF134" s="115"/>
      <c r="BG134" s="115"/>
      <c r="BH134" s="115"/>
      <c r="BI134" s="115"/>
      <c r="BJ134" s="115"/>
      <c r="BK134" s="115"/>
      <c r="BL134" s="115"/>
      <c r="BM134" s="115"/>
      <c r="BN134" s="115"/>
      <c r="BO134" s="115"/>
      <c r="BP134" s="115"/>
      <c r="BQ134" s="115"/>
      <c r="BR134" s="115"/>
    </row>
    <row r="135" spans="1:70" s="4" customFormat="1" ht="151.80000000000001" x14ac:dyDescent="0.3">
      <c r="B135" s="278" t="s">
        <v>18</v>
      </c>
      <c r="C135" s="148" t="s">
        <v>165</v>
      </c>
      <c r="D135" s="149" t="s">
        <v>48</v>
      </c>
      <c r="E135" s="152">
        <v>3.7</v>
      </c>
      <c r="F135" s="152"/>
      <c r="G135" s="279">
        <f>E135*F135</f>
        <v>0</v>
      </c>
      <c r="AQ135" s="115">
        <v>0.7</v>
      </c>
      <c r="AR135" s="16"/>
    </row>
    <row r="136" spans="1:70" s="4" customFormat="1" x14ac:dyDescent="0.3">
      <c r="B136" s="25"/>
      <c r="C136" s="33"/>
      <c r="D136" s="51"/>
      <c r="E136" s="34"/>
      <c r="F136" s="34"/>
      <c r="G136" s="55"/>
      <c r="AQ136" s="115">
        <v>0.7</v>
      </c>
      <c r="AR136" s="16">
        <f t="shared" ref="AR136:AR137" si="5">AQ136*E136</f>
        <v>0</v>
      </c>
    </row>
    <row r="137" spans="1:70" s="4" customFormat="1" x14ac:dyDescent="0.3">
      <c r="B137" s="25"/>
      <c r="C137" s="25" t="s">
        <v>377</v>
      </c>
      <c r="D137" s="52"/>
      <c r="E137" s="35"/>
      <c r="F137" s="35"/>
      <c r="G137" s="56">
        <f>SUM(G135:G136)</f>
        <v>0</v>
      </c>
      <c r="AQ137" s="115">
        <v>0.7</v>
      </c>
      <c r="AR137" s="16">
        <f t="shared" si="5"/>
        <v>0</v>
      </c>
    </row>
    <row r="138" spans="1:70" s="4" customFormat="1" x14ac:dyDescent="0.3">
      <c r="B138" s="25"/>
      <c r="C138" s="25"/>
      <c r="D138" s="51"/>
      <c r="E138" s="164"/>
      <c r="F138" s="35"/>
      <c r="G138" s="55"/>
    </row>
    <row r="139" spans="1:70" s="4" customFormat="1" ht="27.6" x14ac:dyDescent="0.3">
      <c r="B139" s="25"/>
      <c r="C139" s="25" t="s">
        <v>276</v>
      </c>
      <c r="D139" s="52"/>
      <c r="E139" s="164"/>
      <c r="F139" s="35"/>
      <c r="G139" s="35">
        <f>SUM(G70:G132)</f>
        <v>0</v>
      </c>
    </row>
    <row r="140" spans="1:70" s="4" customFormat="1" x14ac:dyDescent="0.3">
      <c r="B140" s="25"/>
      <c r="C140" s="25"/>
      <c r="D140" s="52"/>
      <c r="E140" s="164"/>
      <c r="F140" s="35"/>
      <c r="G140" s="35"/>
    </row>
    <row r="141" spans="1:70" x14ac:dyDescent="0.3">
      <c r="B141" s="33"/>
      <c r="C141" s="33" t="s">
        <v>277</v>
      </c>
      <c r="D141" s="33"/>
      <c r="E141" s="184"/>
      <c r="F141" s="34"/>
      <c r="G141" s="34"/>
      <c r="AR141" s="7"/>
    </row>
    <row r="142" spans="1:70" x14ac:dyDescent="0.3">
      <c r="B142" s="33"/>
      <c r="C142" s="33" t="str">
        <f>C5</f>
        <v>Foundation and walling</v>
      </c>
      <c r="D142" s="33"/>
      <c r="E142" s="184"/>
      <c r="F142" s="34"/>
      <c r="G142" s="34">
        <f>G25</f>
        <v>0</v>
      </c>
      <c r="AR142" s="7"/>
    </row>
    <row r="143" spans="1:70" x14ac:dyDescent="0.3">
      <c r="B143" s="33"/>
      <c r="C143" s="33"/>
      <c r="D143" s="33"/>
      <c r="E143" s="184"/>
      <c r="F143" s="34"/>
      <c r="G143" s="34"/>
      <c r="AR143" s="7"/>
    </row>
    <row r="144" spans="1:70" x14ac:dyDescent="0.3">
      <c r="B144" s="33"/>
      <c r="C144" s="33" t="str">
        <f>C27</f>
        <v>Roof structure</v>
      </c>
      <c r="D144" s="33"/>
      <c r="E144" s="184"/>
      <c r="F144" s="34"/>
      <c r="G144" s="34">
        <f>G33</f>
        <v>0</v>
      </c>
      <c r="AR144" s="7"/>
    </row>
    <row r="145" spans="1:79" x14ac:dyDescent="0.3">
      <c r="B145" s="33"/>
      <c r="C145" s="33"/>
      <c r="D145" s="33"/>
      <c r="E145" s="184"/>
      <c r="F145" s="34"/>
      <c r="G145" s="34"/>
      <c r="AR145" s="7"/>
    </row>
    <row r="146" spans="1:79" x14ac:dyDescent="0.3">
      <c r="B146" s="33"/>
      <c r="C146" s="33" t="str">
        <f>C38</f>
        <v>Total Dhobi Sinks</v>
      </c>
      <c r="D146" s="33"/>
      <c r="E146" s="184"/>
      <c r="F146" s="34"/>
      <c r="G146" s="34">
        <f>G38</f>
        <v>0</v>
      </c>
      <c r="AR146" s="7"/>
    </row>
    <row r="147" spans="1:79" x14ac:dyDescent="0.3">
      <c r="B147" s="33"/>
      <c r="C147" s="33"/>
      <c r="D147" s="33"/>
      <c r="E147" s="184"/>
      <c r="F147" s="34"/>
      <c r="G147" s="34"/>
      <c r="AR147" s="7"/>
    </row>
    <row r="148" spans="1:79" x14ac:dyDescent="0.3">
      <c r="B148" s="33"/>
      <c r="C148" s="33" t="str">
        <f>C59</f>
        <v>Finishing</v>
      </c>
      <c r="D148" s="33"/>
      <c r="E148" s="184"/>
      <c r="F148" s="34"/>
      <c r="G148" s="34">
        <f>G66</f>
        <v>0</v>
      </c>
      <c r="AR148" s="7"/>
    </row>
    <row r="149" spans="1:79" x14ac:dyDescent="0.3">
      <c r="B149" s="33"/>
      <c r="C149" s="33"/>
      <c r="D149" s="33"/>
      <c r="E149" s="184"/>
      <c r="F149" s="34"/>
      <c r="G149" s="34"/>
      <c r="AR149" s="7"/>
    </row>
    <row r="150" spans="1:79" x14ac:dyDescent="0.3">
      <c r="B150" s="33"/>
      <c r="C150" s="33" t="str">
        <f>C68</f>
        <v xml:space="preserve">Plumbing and Sanitary Installation </v>
      </c>
      <c r="D150" s="33"/>
      <c r="E150" s="184"/>
      <c r="F150" s="34"/>
      <c r="G150" s="34">
        <f>G139</f>
        <v>0</v>
      </c>
      <c r="AR150" s="7"/>
    </row>
    <row r="151" spans="1:79" x14ac:dyDescent="0.3">
      <c r="B151" s="33"/>
      <c r="C151" s="33"/>
      <c r="D151" s="33"/>
      <c r="E151" s="184"/>
      <c r="F151" s="34"/>
      <c r="G151" s="34"/>
      <c r="AR151" s="7"/>
    </row>
    <row r="152" spans="1:79" s="4" customFormat="1" x14ac:dyDescent="0.3">
      <c r="B152" s="25"/>
      <c r="C152" s="25" t="s">
        <v>278</v>
      </c>
      <c r="D152" s="25"/>
      <c r="E152" s="164"/>
      <c r="F152" s="35"/>
      <c r="G152" s="35">
        <f>SUM(G142:G151)</f>
        <v>0</v>
      </c>
    </row>
    <row r="153" spans="1:79" x14ac:dyDescent="0.3">
      <c r="B153" s="33"/>
      <c r="C153" s="33"/>
      <c r="D153" s="33"/>
      <c r="E153" s="184"/>
      <c r="F153" s="34"/>
      <c r="G153" s="34"/>
      <c r="AR153" s="7"/>
    </row>
    <row r="154" spans="1:79" s="13" customFormat="1" x14ac:dyDescent="0.3">
      <c r="A154" s="116"/>
      <c r="B154" s="36">
        <v>8</v>
      </c>
      <c r="C154" s="31" t="s">
        <v>279</v>
      </c>
      <c r="D154" s="36"/>
      <c r="E154" s="130"/>
      <c r="F154" s="32"/>
      <c r="G154" s="32"/>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row>
    <row r="155" spans="1:79" x14ac:dyDescent="0.3">
      <c r="B155" s="28" t="s">
        <v>18</v>
      </c>
      <c r="C155" s="28" t="s">
        <v>151</v>
      </c>
      <c r="D155" s="48" t="s">
        <v>48</v>
      </c>
      <c r="E155" s="135">
        <v>13</v>
      </c>
      <c r="F155" s="29"/>
      <c r="G155" s="29">
        <f>E155*F155</f>
        <v>0</v>
      </c>
      <c r="AR155" s="7"/>
    </row>
    <row r="156" spans="1:79" x14ac:dyDescent="0.3">
      <c r="B156" s="28" t="s">
        <v>21</v>
      </c>
      <c r="C156" s="28" t="s">
        <v>280</v>
      </c>
      <c r="D156" s="48" t="s">
        <v>58</v>
      </c>
      <c r="E156" s="135">
        <v>46</v>
      </c>
      <c r="F156" s="29"/>
      <c r="G156" s="29">
        <f t="shared" ref="G156:G167" si="6">E156*F156</f>
        <v>0</v>
      </c>
      <c r="AR156" s="7"/>
    </row>
    <row r="157" spans="1:79" x14ac:dyDescent="0.3">
      <c r="B157" s="28" t="s">
        <v>23</v>
      </c>
      <c r="C157" s="28" t="s">
        <v>281</v>
      </c>
      <c r="D157" s="48" t="s">
        <v>58</v>
      </c>
      <c r="E157" s="135">
        <v>140</v>
      </c>
      <c r="F157" s="29"/>
      <c r="G157" s="29">
        <f t="shared" si="6"/>
        <v>0</v>
      </c>
      <c r="AR157" s="7"/>
    </row>
    <row r="158" spans="1:79" ht="27.6" x14ac:dyDescent="0.3">
      <c r="B158" s="28" t="s">
        <v>25</v>
      </c>
      <c r="C158" s="28" t="s">
        <v>282</v>
      </c>
      <c r="D158" s="48" t="s">
        <v>58</v>
      </c>
      <c r="E158" s="135">
        <v>28</v>
      </c>
      <c r="F158" s="29"/>
      <c r="G158" s="29">
        <f t="shared" si="6"/>
        <v>0</v>
      </c>
      <c r="AR158" s="7"/>
    </row>
    <row r="159" spans="1:79" ht="27.6" x14ac:dyDescent="0.3">
      <c r="B159" s="28" t="s">
        <v>27</v>
      </c>
      <c r="C159" s="60" t="s">
        <v>283</v>
      </c>
      <c r="D159" s="48" t="s">
        <v>48</v>
      </c>
      <c r="E159" s="135">
        <v>1</v>
      </c>
      <c r="F159" s="29"/>
      <c r="G159" s="29">
        <f t="shared" si="6"/>
        <v>0</v>
      </c>
      <c r="AR159" s="7"/>
    </row>
    <row r="160" spans="1:79" ht="27.6" x14ac:dyDescent="0.3">
      <c r="B160" s="28" t="s">
        <v>30</v>
      </c>
      <c r="C160" s="60" t="s">
        <v>284</v>
      </c>
      <c r="D160" s="48" t="s">
        <v>64</v>
      </c>
      <c r="E160" s="135">
        <v>0.44</v>
      </c>
      <c r="F160" s="29"/>
      <c r="G160" s="29">
        <f t="shared" si="6"/>
        <v>0</v>
      </c>
      <c r="AR160" s="7"/>
    </row>
    <row r="161" spans="1:79" ht="27.6" x14ac:dyDescent="0.3">
      <c r="B161" s="28" t="s">
        <v>33</v>
      </c>
      <c r="C161" s="60" t="s">
        <v>285</v>
      </c>
      <c r="D161" s="48" t="s">
        <v>48</v>
      </c>
      <c r="E161" s="135">
        <v>1.29</v>
      </c>
      <c r="F161" s="29"/>
      <c r="G161" s="29">
        <f t="shared" si="6"/>
        <v>0</v>
      </c>
      <c r="AR161" s="7"/>
    </row>
    <row r="162" spans="1:79" ht="41.4" x14ac:dyDescent="0.3">
      <c r="B162" s="28" t="s">
        <v>36</v>
      </c>
      <c r="C162" s="60" t="s">
        <v>286</v>
      </c>
      <c r="D162" s="48" t="s">
        <v>48</v>
      </c>
      <c r="E162" s="135">
        <v>3</v>
      </c>
      <c r="F162" s="29"/>
      <c r="G162" s="29">
        <f t="shared" si="6"/>
        <v>0</v>
      </c>
      <c r="AR162" s="7"/>
    </row>
    <row r="163" spans="1:79" x14ac:dyDescent="0.3">
      <c r="B163" s="28" t="s">
        <v>39</v>
      </c>
      <c r="C163" s="28" t="s">
        <v>287</v>
      </c>
      <c r="D163" s="48" t="s">
        <v>58</v>
      </c>
      <c r="E163" s="135">
        <v>35</v>
      </c>
      <c r="F163" s="29"/>
      <c r="G163" s="29">
        <f t="shared" si="6"/>
        <v>0</v>
      </c>
      <c r="AR163" s="7"/>
    </row>
    <row r="164" spans="1:79" x14ac:dyDescent="0.3">
      <c r="B164" s="28" t="s">
        <v>62</v>
      </c>
      <c r="C164" s="28" t="s">
        <v>288</v>
      </c>
      <c r="D164" s="48" t="s">
        <v>58</v>
      </c>
      <c r="E164" s="135">
        <v>35</v>
      </c>
      <c r="F164" s="29"/>
      <c r="G164" s="29">
        <f t="shared" si="6"/>
        <v>0</v>
      </c>
      <c r="AR164" s="7"/>
    </row>
    <row r="165" spans="1:79" ht="27.6" x14ac:dyDescent="0.3">
      <c r="B165" s="28" t="s">
        <v>66</v>
      </c>
      <c r="C165" s="28" t="s">
        <v>289</v>
      </c>
      <c r="D165" s="48" t="s">
        <v>9</v>
      </c>
      <c r="E165" s="135">
        <v>1</v>
      </c>
      <c r="F165" s="29"/>
      <c r="G165" s="29">
        <f t="shared" si="6"/>
        <v>0</v>
      </c>
      <c r="AR165" s="7"/>
    </row>
    <row r="166" spans="1:79" ht="27.6" x14ac:dyDescent="0.3">
      <c r="B166" s="28" t="s">
        <v>68</v>
      </c>
      <c r="C166" s="28" t="s">
        <v>290</v>
      </c>
      <c r="D166" s="28" t="s">
        <v>9</v>
      </c>
      <c r="E166" s="135">
        <v>1</v>
      </c>
      <c r="F166" s="29"/>
      <c r="G166" s="29">
        <f t="shared" si="6"/>
        <v>0</v>
      </c>
      <c r="AR166" s="7"/>
    </row>
    <row r="167" spans="1:79" ht="27.6" x14ac:dyDescent="0.3">
      <c r="B167" s="28" t="s">
        <v>70</v>
      </c>
      <c r="C167" s="28" t="s">
        <v>291</v>
      </c>
      <c r="D167" s="28" t="s">
        <v>9</v>
      </c>
      <c r="E167" s="135">
        <v>1</v>
      </c>
      <c r="F167" s="29"/>
      <c r="G167" s="29">
        <f t="shared" si="6"/>
        <v>0</v>
      </c>
      <c r="AR167" s="7"/>
    </row>
    <row r="168" spans="1:79" x14ac:dyDescent="0.3">
      <c r="B168" s="33"/>
      <c r="C168" s="33"/>
      <c r="D168" s="33"/>
      <c r="E168" s="132"/>
      <c r="F168" s="34"/>
      <c r="G168" s="34"/>
      <c r="AR168" s="7"/>
    </row>
    <row r="169" spans="1:79" s="4" customFormat="1" x14ac:dyDescent="0.3">
      <c r="B169" s="25"/>
      <c r="C169" s="25" t="s">
        <v>292</v>
      </c>
      <c r="D169" s="25"/>
      <c r="E169" s="155"/>
      <c r="F169" s="35"/>
      <c r="G169" s="35">
        <f>SUM(G155:G168)</f>
        <v>0</v>
      </c>
    </row>
    <row r="170" spans="1:79" s="4" customFormat="1" x14ac:dyDescent="0.3">
      <c r="B170" s="25"/>
      <c r="C170" s="25"/>
      <c r="D170" s="51"/>
      <c r="E170" s="155"/>
      <c r="F170" s="35"/>
      <c r="G170" s="55"/>
    </row>
    <row r="171" spans="1:79" s="14" customFormat="1" ht="13.8" x14ac:dyDescent="0.25">
      <c r="A171" s="120"/>
      <c r="B171" s="57">
        <v>9</v>
      </c>
      <c r="C171" s="31" t="s">
        <v>293</v>
      </c>
      <c r="D171" s="57"/>
      <c r="E171" s="185"/>
      <c r="F171" s="58"/>
      <c r="G171" s="58"/>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c r="BI171" s="120"/>
      <c r="BJ171" s="120"/>
      <c r="BK171" s="120"/>
      <c r="BL171" s="120"/>
      <c r="BM171" s="120"/>
      <c r="BN171" s="120"/>
      <c r="BO171" s="120"/>
      <c r="BP171" s="120"/>
      <c r="BQ171" s="120"/>
      <c r="BR171" s="120"/>
      <c r="BS171" s="120"/>
      <c r="BT171" s="120"/>
      <c r="BU171" s="120"/>
      <c r="BV171" s="120"/>
      <c r="BW171" s="120"/>
      <c r="BX171" s="120"/>
      <c r="BY171" s="120"/>
      <c r="BZ171" s="120"/>
      <c r="CA171" s="120"/>
    </row>
    <row r="172" spans="1:79" s="1" customFormat="1" ht="13.8" x14ac:dyDescent="0.25">
      <c r="B172" s="51"/>
      <c r="C172" s="33"/>
      <c r="D172" s="51"/>
      <c r="E172" s="186"/>
      <c r="F172" s="55"/>
      <c r="G172" s="55"/>
    </row>
    <row r="173" spans="1:79" s="1" customFormat="1" ht="13.8" x14ac:dyDescent="0.25">
      <c r="B173" s="48" t="s">
        <v>18</v>
      </c>
      <c r="C173" s="28" t="s">
        <v>294</v>
      </c>
      <c r="D173" s="48" t="s">
        <v>48</v>
      </c>
      <c r="E173" s="157">
        <v>2.5</v>
      </c>
      <c r="F173" s="49"/>
      <c r="G173" s="49">
        <f>E173*F173</f>
        <v>0</v>
      </c>
    </row>
    <row r="174" spans="1:79" s="1" customFormat="1" ht="27.6" x14ac:dyDescent="0.25">
      <c r="B174" s="48" t="s">
        <v>21</v>
      </c>
      <c r="C174" s="28" t="s">
        <v>295</v>
      </c>
      <c r="D174" s="48" t="s">
        <v>48</v>
      </c>
      <c r="E174" s="157">
        <f>(1.5+1.4)*2*0.5*0.7</f>
        <v>2.0299999999999998</v>
      </c>
      <c r="F174" s="49"/>
      <c r="G174" s="49">
        <f>E174*F174</f>
        <v>0</v>
      </c>
    </row>
    <row r="175" spans="1:79" s="1" customFormat="1" ht="27.6" x14ac:dyDescent="0.25">
      <c r="B175" s="48" t="s">
        <v>23</v>
      </c>
      <c r="C175" s="28" t="s">
        <v>296</v>
      </c>
      <c r="D175" s="48" t="s">
        <v>58</v>
      </c>
      <c r="E175" s="157">
        <v>9.1519999999999992</v>
      </c>
      <c r="F175" s="49"/>
      <c r="G175" s="49">
        <f>E175*F175</f>
        <v>0</v>
      </c>
    </row>
    <row r="176" spans="1:79" s="1" customFormat="1" ht="13.8" x14ac:dyDescent="0.25">
      <c r="B176" s="48" t="s">
        <v>25</v>
      </c>
      <c r="C176" s="28" t="s">
        <v>297</v>
      </c>
      <c r="D176" s="48" t="s">
        <v>48</v>
      </c>
      <c r="E176" s="157">
        <v>0.254</v>
      </c>
      <c r="F176" s="49"/>
      <c r="G176" s="49">
        <f t="shared" ref="G176:G183" si="7">E176*F176</f>
        <v>0</v>
      </c>
    </row>
    <row r="177" spans="2:44" s="1" customFormat="1" ht="13.8" x14ac:dyDescent="0.25">
      <c r="B177" s="48" t="s">
        <v>27</v>
      </c>
      <c r="C177" s="28" t="s">
        <v>298</v>
      </c>
      <c r="D177" s="48" t="s">
        <v>84</v>
      </c>
      <c r="E177" s="157">
        <v>36.4</v>
      </c>
      <c r="F177" s="49"/>
      <c r="G177" s="49">
        <f t="shared" si="7"/>
        <v>0</v>
      </c>
    </row>
    <row r="178" spans="2:44" s="1" customFormat="1" ht="27.6" x14ac:dyDescent="0.25">
      <c r="B178" s="48" t="s">
        <v>30</v>
      </c>
      <c r="C178" s="28" t="s">
        <v>299</v>
      </c>
      <c r="D178" s="48" t="s">
        <v>58</v>
      </c>
      <c r="E178" s="157">
        <v>4.2140000000000004</v>
      </c>
      <c r="F178" s="49"/>
      <c r="G178" s="49">
        <f t="shared" si="7"/>
        <v>0</v>
      </c>
    </row>
    <row r="179" spans="2:44" s="1" customFormat="1" ht="13.8" x14ac:dyDescent="0.25">
      <c r="B179" s="48"/>
      <c r="C179" s="28"/>
      <c r="D179" s="48"/>
      <c r="E179" s="157"/>
      <c r="F179" s="49"/>
      <c r="G179" s="49"/>
    </row>
    <row r="180" spans="2:44" s="1" customFormat="1" ht="13.8" x14ac:dyDescent="0.25">
      <c r="B180" s="48"/>
      <c r="C180" s="26" t="s">
        <v>178</v>
      </c>
      <c r="D180" s="48"/>
      <c r="E180" s="157"/>
      <c r="F180" s="49"/>
      <c r="G180" s="49"/>
    </row>
    <row r="181" spans="2:44" s="1" customFormat="1" ht="27.6" x14ac:dyDescent="0.25">
      <c r="B181" s="48" t="s">
        <v>33</v>
      </c>
      <c r="C181" s="28" t="s">
        <v>300</v>
      </c>
      <c r="D181" s="48" t="s">
        <v>58</v>
      </c>
      <c r="E181" s="157">
        <v>19.5</v>
      </c>
      <c r="F181" s="49"/>
      <c r="G181" s="49">
        <f t="shared" si="7"/>
        <v>0</v>
      </c>
    </row>
    <row r="182" spans="2:44" s="1" customFormat="1" ht="27.6" x14ac:dyDescent="0.25">
      <c r="B182" s="48" t="s">
        <v>36</v>
      </c>
      <c r="C182" s="28" t="s">
        <v>301</v>
      </c>
      <c r="D182" s="48" t="s">
        <v>9</v>
      </c>
      <c r="E182" s="157">
        <v>1</v>
      </c>
      <c r="F182" s="49"/>
      <c r="G182" s="49">
        <f t="shared" si="7"/>
        <v>0</v>
      </c>
    </row>
    <row r="183" spans="2:44" s="1" customFormat="1" ht="13.8" x14ac:dyDescent="0.25">
      <c r="B183" s="48" t="s">
        <v>39</v>
      </c>
      <c r="C183" s="28" t="s">
        <v>302</v>
      </c>
      <c r="D183" s="48" t="s">
        <v>9</v>
      </c>
      <c r="E183" s="157">
        <v>1</v>
      </c>
      <c r="F183" s="49"/>
      <c r="G183" s="49">
        <f t="shared" si="7"/>
        <v>0</v>
      </c>
    </row>
    <row r="184" spans="2:44" s="1" customFormat="1" ht="13.8" x14ac:dyDescent="0.25">
      <c r="B184" s="51"/>
      <c r="C184" s="33"/>
      <c r="D184" s="51"/>
      <c r="E184" s="186"/>
      <c r="F184" s="55"/>
      <c r="G184" s="55"/>
    </row>
    <row r="185" spans="2:44" s="1" customFormat="1" ht="13.8" x14ac:dyDescent="0.25">
      <c r="B185" s="51"/>
      <c r="C185" s="25" t="s">
        <v>303</v>
      </c>
      <c r="D185" s="51"/>
      <c r="E185" s="186"/>
      <c r="F185" s="55"/>
      <c r="G185" s="56">
        <f>SUM(G173:G184)</f>
        <v>0</v>
      </c>
    </row>
    <row r="186" spans="2:44" s="1" customFormat="1" ht="13.8" x14ac:dyDescent="0.25">
      <c r="B186" s="51"/>
      <c r="C186" s="33"/>
      <c r="D186" s="51"/>
      <c r="E186" s="186"/>
      <c r="F186" s="55"/>
      <c r="G186" s="55"/>
    </row>
    <row r="187" spans="2:44" x14ac:dyDescent="0.3">
      <c r="B187" s="33"/>
      <c r="C187" s="33"/>
      <c r="D187" s="33"/>
      <c r="E187" s="132"/>
      <c r="F187" s="34"/>
      <c r="G187" s="34"/>
      <c r="AR187" s="7"/>
    </row>
    <row r="188" spans="2:44" x14ac:dyDescent="0.3">
      <c r="B188" s="33"/>
      <c r="C188" s="68" t="s">
        <v>324</v>
      </c>
      <c r="D188" s="69"/>
      <c r="E188" s="189"/>
      <c r="F188" s="70"/>
      <c r="G188" s="71"/>
      <c r="AR188" s="7"/>
    </row>
    <row r="189" spans="2:44" x14ac:dyDescent="0.3">
      <c r="B189" s="33"/>
      <c r="C189" s="72"/>
      <c r="D189" s="33"/>
      <c r="E189" s="132"/>
      <c r="F189" s="34"/>
      <c r="G189" s="73"/>
      <c r="AR189" s="7"/>
    </row>
    <row r="190" spans="2:44" x14ac:dyDescent="0.3">
      <c r="B190" s="33"/>
      <c r="C190" s="74" t="str">
        <f>C152</f>
        <v xml:space="preserve">SUM TOILET AND LAUNDRY </v>
      </c>
      <c r="D190" s="75"/>
      <c r="E190" s="190"/>
      <c r="F190" s="76"/>
      <c r="G190" s="77">
        <f>G152</f>
        <v>0</v>
      </c>
      <c r="AR190" s="7"/>
    </row>
    <row r="191" spans="2:44" x14ac:dyDescent="0.3">
      <c r="B191" s="33"/>
      <c r="C191" s="74"/>
      <c r="D191" s="75"/>
      <c r="E191" s="190"/>
      <c r="F191" s="76"/>
      <c r="G191" s="77"/>
      <c r="AR191" s="7"/>
    </row>
    <row r="192" spans="2:44" x14ac:dyDescent="0.3">
      <c r="B192" s="33"/>
      <c r="C192" s="74" t="str">
        <f>C169</f>
        <v>TOTAL WATER TOWER</v>
      </c>
      <c r="D192" s="75"/>
      <c r="E192" s="190"/>
      <c r="F192" s="76"/>
      <c r="G192" s="77">
        <f>G169</f>
        <v>0</v>
      </c>
      <c r="AR192" s="7"/>
    </row>
    <row r="193" spans="2:44" x14ac:dyDescent="0.3">
      <c r="B193" s="33"/>
      <c r="C193" s="74"/>
      <c r="D193" s="75"/>
      <c r="E193" s="190"/>
      <c r="F193" s="76"/>
      <c r="G193" s="77"/>
      <c r="AR193" s="7"/>
    </row>
    <row r="194" spans="2:44" x14ac:dyDescent="0.3">
      <c r="B194" s="33"/>
      <c r="C194" s="74" t="str">
        <f>C185</f>
        <v>TOTAL INCINERATOR</v>
      </c>
      <c r="D194" s="75"/>
      <c r="E194" s="190"/>
      <c r="F194" s="76"/>
      <c r="G194" s="77">
        <f>G185</f>
        <v>0</v>
      </c>
      <c r="AR194" s="7"/>
    </row>
    <row r="195" spans="2:44" x14ac:dyDescent="0.3">
      <c r="B195" s="33"/>
      <c r="C195" s="74"/>
      <c r="D195" s="75"/>
      <c r="E195" s="190"/>
      <c r="F195" s="76"/>
      <c r="G195" s="77"/>
      <c r="AR195" s="7"/>
    </row>
    <row r="196" spans="2:44" x14ac:dyDescent="0.3">
      <c r="B196" s="33"/>
      <c r="C196" s="74"/>
      <c r="D196" s="75"/>
      <c r="E196" s="190"/>
      <c r="F196" s="76"/>
      <c r="G196" s="77"/>
      <c r="AR196" s="7"/>
    </row>
    <row r="197" spans="2:44" x14ac:dyDescent="0.3">
      <c r="B197" s="33"/>
      <c r="C197" s="74" t="s">
        <v>325</v>
      </c>
      <c r="D197" s="75"/>
      <c r="E197" s="190"/>
      <c r="F197" s="76"/>
      <c r="G197" s="77">
        <f>SUM(G190:G196)</f>
        <v>0</v>
      </c>
      <c r="AR197" s="7"/>
    </row>
    <row r="198" spans="2:44" x14ac:dyDescent="0.3">
      <c r="B198" s="33"/>
      <c r="C198" s="74"/>
      <c r="D198" s="75"/>
      <c r="E198" s="190"/>
      <c r="F198" s="76"/>
      <c r="G198" s="77"/>
      <c r="AR198" s="7"/>
    </row>
    <row r="199" spans="2:44" x14ac:dyDescent="0.3">
      <c r="B199" s="33"/>
      <c r="C199" s="74" t="s">
        <v>326</v>
      </c>
      <c r="D199" s="75"/>
      <c r="E199" s="190"/>
      <c r="F199" s="76"/>
      <c r="G199" s="77">
        <f>0.1*G197</f>
        <v>0</v>
      </c>
      <c r="AR199" s="7"/>
    </row>
    <row r="200" spans="2:44" x14ac:dyDescent="0.3">
      <c r="B200" s="33"/>
      <c r="C200" s="74"/>
      <c r="D200" s="75"/>
      <c r="E200" s="190"/>
      <c r="F200" s="76"/>
      <c r="G200" s="77"/>
      <c r="AR200" s="7"/>
    </row>
    <row r="201" spans="2:44" x14ac:dyDescent="0.3">
      <c r="B201" s="33"/>
      <c r="C201" s="74" t="s">
        <v>327</v>
      </c>
      <c r="D201" s="75"/>
      <c r="E201" s="190"/>
      <c r="F201" s="76"/>
      <c r="G201" s="77">
        <f>0.18*G197</f>
        <v>0</v>
      </c>
      <c r="AR201" s="7"/>
    </row>
    <row r="202" spans="2:44" x14ac:dyDescent="0.3">
      <c r="B202" s="33"/>
      <c r="C202" s="72"/>
      <c r="D202" s="33"/>
      <c r="E202" s="132"/>
      <c r="F202" s="34"/>
      <c r="G202" s="73"/>
      <c r="AR202" s="7"/>
    </row>
    <row r="203" spans="2:44" s="4" customFormat="1" x14ac:dyDescent="0.3">
      <c r="B203" s="25"/>
      <c r="C203" s="78" t="s">
        <v>328</v>
      </c>
      <c r="D203" s="79"/>
      <c r="E203" s="191"/>
      <c r="F203" s="80"/>
      <c r="G203" s="81">
        <f>SUM(G197:G202)</f>
        <v>0</v>
      </c>
    </row>
    <row r="206" spans="2:44" x14ac:dyDescent="0.3">
      <c r="B206" s="33"/>
      <c r="C206" s="33"/>
      <c r="D206" s="216"/>
      <c r="E206" s="288"/>
      <c r="F206" s="288"/>
      <c r="G206" s="288"/>
      <c r="AR206" s="7"/>
    </row>
    <row r="207" spans="2:44" x14ac:dyDescent="0.3">
      <c r="B207" s="33"/>
      <c r="C207" s="33"/>
      <c r="D207" s="216"/>
      <c r="E207" s="288"/>
      <c r="F207" s="288"/>
      <c r="G207" s="288"/>
      <c r="AR207" s="7"/>
    </row>
    <row r="208" spans="2:44" x14ac:dyDescent="0.3">
      <c r="B208" s="33"/>
      <c r="C208" s="33"/>
      <c r="D208" s="216"/>
      <c r="E208" s="217"/>
      <c r="F208" s="34"/>
      <c r="G208" s="34"/>
      <c r="AR208" s="7"/>
    </row>
    <row r="209" spans="2:44" x14ac:dyDescent="0.3">
      <c r="B209" s="33"/>
      <c r="C209" s="33"/>
      <c r="D209" s="216"/>
      <c r="E209" s="288"/>
      <c r="F209" s="288"/>
      <c r="G209" s="34"/>
      <c r="AR209" s="7"/>
    </row>
    <row r="210" spans="2:44" x14ac:dyDescent="0.3">
      <c r="B210" s="33"/>
      <c r="C210" s="33"/>
      <c r="D210" s="216"/>
      <c r="E210" s="217"/>
      <c r="F210" s="34"/>
      <c r="G210" s="34"/>
      <c r="AR210" s="7"/>
    </row>
    <row r="211" spans="2:44" x14ac:dyDescent="0.3">
      <c r="B211" s="33"/>
      <c r="C211" s="33"/>
      <c r="D211" s="216"/>
      <c r="E211" s="288"/>
      <c r="F211" s="288"/>
      <c r="G211" s="288"/>
      <c r="AR211" s="7"/>
    </row>
    <row r="212" spans="2:44" x14ac:dyDescent="0.3">
      <c r="B212" s="33"/>
      <c r="C212" s="33"/>
      <c r="D212" s="216"/>
      <c r="E212" s="288"/>
      <c r="F212" s="288"/>
      <c r="G212" s="288"/>
      <c r="AR212" s="7"/>
    </row>
    <row r="213" spans="2:44" x14ac:dyDescent="0.3">
      <c r="B213" s="33"/>
      <c r="C213" s="33"/>
      <c r="D213" s="216"/>
      <c r="E213" s="217"/>
      <c r="F213" s="34"/>
      <c r="G213" s="34"/>
      <c r="AR213" s="7"/>
    </row>
    <row r="214" spans="2:44" x14ac:dyDescent="0.3">
      <c r="B214" s="33"/>
      <c r="C214" s="33"/>
      <c r="D214" s="216"/>
      <c r="E214" s="288"/>
      <c r="F214" s="288"/>
      <c r="G214" s="34"/>
      <c r="AR214" s="7"/>
    </row>
    <row r="215" spans="2:44" x14ac:dyDescent="0.3">
      <c r="B215" s="33"/>
      <c r="C215" s="33"/>
      <c r="D215" s="216"/>
      <c r="E215" s="217"/>
      <c r="F215" s="34"/>
      <c r="G215" s="34"/>
      <c r="AR215" s="7"/>
    </row>
    <row r="216" spans="2:44" x14ac:dyDescent="0.3">
      <c r="B216" s="33"/>
      <c r="C216" s="33"/>
      <c r="D216" s="216"/>
      <c r="E216" s="217"/>
      <c r="F216" s="34"/>
      <c r="G216" s="34"/>
      <c r="AR216" s="7"/>
    </row>
    <row r="217" spans="2:44" x14ac:dyDescent="0.3">
      <c r="B217" s="33"/>
      <c r="C217" s="33"/>
      <c r="D217" s="216"/>
      <c r="E217" s="217"/>
      <c r="F217" s="34"/>
      <c r="G217" s="34"/>
      <c r="AR217" s="7"/>
    </row>
    <row r="218" spans="2:44" x14ac:dyDescent="0.3">
      <c r="B218" s="33"/>
      <c r="C218" s="33"/>
      <c r="D218" s="216"/>
      <c r="E218" s="217"/>
      <c r="F218" s="34"/>
      <c r="G218" s="34"/>
      <c r="AR218" s="7"/>
    </row>
    <row r="219" spans="2:44" x14ac:dyDescent="0.3">
      <c r="B219" s="33"/>
      <c r="C219" s="33"/>
      <c r="D219" s="216"/>
      <c r="E219" s="217"/>
      <c r="F219" s="34"/>
      <c r="G219" s="34"/>
      <c r="AR219" s="7"/>
    </row>
    <row r="220" spans="2:44" x14ac:dyDescent="0.3">
      <c r="C220" s="275"/>
      <c r="D220" s="228"/>
      <c r="E220" s="276"/>
      <c r="AR220" s="7"/>
    </row>
    <row r="221" spans="2:44" x14ac:dyDescent="0.3">
      <c r="C221" s="275"/>
      <c r="D221" s="228"/>
      <c r="E221" s="276"/>
      <c r="AR221" s="7"/>
    </row>
  </sheetData>
  <mergeCells count="7">
    <mergeCell ref="E212:G212"/>
    <mergeCell ref="E214:F214"/>
    <mergeCell ref="C2:G2"/>
    <mergeCell ref="E206:G206"/>
    <mergeCell ref="E207:G207"/>
    <mergeCell ref="E209:F209"/>
    <mergeCell ref="E211:G211"/>
  </mergeCells>
  <pageMargins left="0.7" right="0.7" top="0.75" bottom="0.75" header="0.3" footer="0.3"/>
  <pageSetup paperSize="9" scale="9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AU180"/>
  <sheetViews>
    <sheetView view="pageBreakPreview" zoomScale="117" zoomScaleNormal="100" zoomScaleSheetLayoutView="117" workbookViewId="0">
      <selection activeCell="G182" sqref="G182"/>
    </sheetView>
  </sheetViews>
  <sheetFormatPr defaultColWidth="8.88671875" defaultRowHeight="14.4" x14ac:dyDescent="0.3"/>
  <cols>
    <col min="1" max="1" width="8.88671875" style="7"/>
    <col min="2" max="2" width="6.109375" style="6" customWidth="1"/>
    <col min="3" max="3" width="39" style="7" customWidth="1"/>
    <col min="4" max="4" width="5.109375" style="7" bestFit="1" customWidth="1"/>
    <col min="5" max="5" width="8.44140625" style="5" bestFit="1" customWidth="1"/>
    <col min="6" max="6" width="15.33203125" style="5" bestFit="1" customWidth="1"/>
    <col min="7" max="7" width="16.5546875" style="5" bestFit="1" customWidth="1"/>
    <col min="8" max="19" width="8.88671875" style="7" customWidth="1"/>
    <col min="20" max="20" width="62.33203125" style="7" customWidth="1"/>
    <col min="21" max="34" width="8.88671875" style="7" customWidth="1"/>
    <col min="35" max="35" width="4.5546875" style="7" bestFit="1" customWidth="1"/>
    <col min="36" max="36" width="6.33203125" style="7" bestFit="1" customWidth="1"/>
    <col min="37" max="42" width="8.88671875" style="7" customWidth="1"/>
    <col min="43" max="43" width="5.33203125" style="7" bestFit="1" customWidth="1"/>
    <col min="44" max="44" width="8.109375" style="8" bestFit="1" customWidth="1"/>
    <col min="45" max="45" width="18.109375" style="7" bestFit="1" customWidth="1"/>
    <col min="46" max="46" width="8.88671875" style="7"/>
    <col min="47" max="47" width="7.44140625" style="7" bestFit="1" customWidth="1"/>
    <col min="48" max="16384" width="8.88671875" style="7"/>
  </cols>
  <sheetData>
    <row r="2" spans="1:44" s="4" customFormat="1" ht="70.5" customHeight="1" x14ac:dyDescent="0.3">
      <c r="B2" s="25"/>
      <c r="C2" s="289" t="s">
        <v>378</v>
      </c>
      <c r="D2" s="289"/>
      <c r="E2" s="289"/>
      <c r="F2" s="289"/>
      <c r="G2" s="289"/>
      <c r="AR2" s="12"/>
    </row>
    <row r="3" spans="1:44" s="4" customFormat="1" x14ac:dyDescent="0.3">
      <c r="B3" s="25"/>
      <c r="C3" s="25" t="s">
        <v>376</v>
      </c>
      <c r="D3" s="25"/>
      <c r="E3" s="35"/>
      <c r="F3" s="35"/>
      <c r="G3" s="35"/>
      <c r="AR3" s="12"/>
    </row>
    <row r="4" spans="1:44" s="4" customFormat="1" x14ac:dyDescent="0.3">
      <c r="B4" s="25"/>
      <c r="C4" s="25"/>
      <c r="D4" s="25"/>
      <c r="E4" s="35"/>
      <c r="F4" s="35"/>
      <c r="G4" s="35"/>
      <c r="AR4" s="12"/>
    </row>
    <row r="5" spans="1:44" s="11" customFormat="1" x14ac:dyDescent="0.3">
      <c r="A5" s="115"/>
      <c r="B5" s="31">
        <v>1</v>
      </c>
      <c r="C5" s="31" t="s">
        <v>150</v>
      </c>
      <c r="D5" s="31"/>
      <c r="E5" s="53"/>
      <c r="F5" s="53"/>
      <c r="G5" s="53"/>
      <c r="H5" s="115"/>
      <c r="I5" s="115"/>
      <c r="J5" s="115"/>
      <c r="K5" s="115"/>
      <c r="L5" s="115"/>
      <c r="M5" s="115"/>
      <c r="N5" s="115"/>
      <c r="O5" s="115"/>
      <c r="P5" s="115"/>
      <c r="Q5" s="115"/>
      <c r="R5" s="115"/>
      <c r="S5" s="115"/>
      <c r="T5" s="115"/>
      <c r="AR5" s="10"/>
    </row>
    <row r="6" spans="1:44" ht="96.6" x14ac:dyDescent="0.3">
      <c r="B6" s="28" t="s">
        <v>379</v>
      </c>
      <c r="C6" s="28" t="s">
        <v>19</v>
      </c>
      <c r="D6" s="28"/>
      <c r="E6" s="29" t="s">
        <v>20</v>
      </c>
      <c r="F6" s="29" t="s">
        <v>20</v>
      </c>
      <c r="G6" s="29" t="s">
        <v>20</v>
      </c>
      <c r="AR6" s="7"/>
    </row>
    <row r="7" spans="1:44" s="4" customFormat="1" x14ac:dyDescent="0.3">
      <c r="B7" s="25"/>
      <c r="C7" s="33"/>
      <c r="D7" s="51"/>
      <c r="E7" s="35"/>
      <c r="F7" s="35"/>
      <c r="G7" s="34"/>
      <c r="AQ7" s="11">
        <v>0.7</v>
      </c>
      <c r="AR7" s="16">
        <f>AQ7*E7</f>
        <v>0</v>
      </c>
    </row>
    <row r="8" spans="1:44" s="4" customFormat="1" x14ac:dyDescent="0.3">
      <c r="B8" s="25"/>
      <c r="C8" s="33"/>
      <c r="D8" s="51"/>
      <c r="E8" s="35"/>
      <c r="F8" s="35"/>
      <c r="G8" s="34"/>
      <c r="AQ8" s="11">
        <v>0.7</v>
      </c>
      <c r="AR8" s="16">
        <f>AQ8*E8</f>
        <v>0</v>
      </c>
    </row>
    <row r="9" spans="1:44" s="13" customFormat="1" x14ac:dyDescent="0.3">
      <c r="A9" s="116"/>
      <c r="B9" s="36">
        <v>2</v>
      </c>
      <c r="C9" s="31" t="s">
        <v>92</v>
      </c>
      <c r="D9" s="36"/>
      <c r="E9" s="32"/>
      <c r="F9" s="32"/>
      <c r="G9" s="32"/>
      <c r="H9" s="116"/>
      <c r="I9" s="116"/>
      <c r="J9" s="116"/>
      <c r="K9" s="116"/>
      <c r="L9" s="116"/>
      <c r="M9" s="116"/>
      <c r="N9" s="116"/>
      <c r="O9" s="116"/>
      <c r="P9" s="116"/>
      <c r="Q9" s="116"/>
      <c r="R9" s="116"/>
      <c r="S9" s="116"/>
      <c r="T9" s="116"/>
      <c r="AQ9" s="11">
        <v>0.7</v>
      </c>
      <c r="AR9" s="16">
        <f>AQ9*E9</f>
        <v>0</v>
      </c>
    </row>
    <row r="10" spans="1:44" s="9" customFormat="1" ht="409.6" x14ac:dyDescent="0.3">
      <c r="B10" s="48" t="s">
        <v>18</v>
      </c>
      <c r="C10" s="156" t="s">
        <v>93</v>
      </c>
      <c r="D10" s="48" t="s">
        <v>9</v>
      </c>
      <c r="E10" s="157">
        <v>7</v>
      </c>
      <c r="F10" s="49"/>
      <c r="G10" s="29">
        <f>E10*F10</f>
        <v>0</v>
      </c>
      <c r="I10" s="158"/>
      <c r="AI10" s="7">
        <v>0.6</v>
      </c>
      <c r="AJ10" s="17">
        <f>AI10*E10</f>
        <v>4.2</v>
      </c>
    </row>
    <row r="11" spans="1:44" s="9" customFormat="1" ht="55.2" x14ac:dyDescent="0.3">
      <c r="B11" s="48" t="s">
        <v>36</v>
      </c>
      <c r="C11" s="97" t="s">
        <v>161</v>
      </c>
      <c r="D11" s="48" t="s">
        <v>58</v>
      </c>
      <c r="E11" s="48">
        <v>137</v>
      </c>
      <c r="F11" s="49"/>
      <c r="G11" s="49">
        <f t="shared" ref="G11:G13" si="0">E11*F11</f>
        <v>0</v>
      </c>
      <c r="T11" s="3"/>
      <c r="AQ11" s="11">
        <v>0.7</v>
      </c>
      <c r="AR11" s="16"/>
    </row>
    <row r="12" spans="1:44" s="9" customFormat="1" ht="27.6" x14ac:dyDescent="0.3">
      <c r="B12" s="48" t="s">
        <v>39</v>
      </c>
      <c r="C12" s="97" t="s">
        <v>345</v>
      </c>
      <c r="D12" s="48" t="s">
        <v>58</v>
      </c>
      <c r="E12" s="48">
        <v>30.1</v>
      </c>
      <c r="F12" s="49"/>
      <c r="G12" s="49">
        <f t="shared" si="0"/>
        <v>0</v>
      </c>
      <c r="Q12" s="4"/>
      <c r="T12" s="3"/>
      <c r="AQ12" s="11">
        <v>0.7</v>
      </c>
      <c r="AR12" s="16"/>
    </row>
    <row r="13" spans="1:44" s="4" customFormat="1" x14ac:dyDescent="0.3">
      <c r="B13" s="25"/>
      <c r="C13" s="33"/>
      <c r="D13" s="51"/>
      <c r="E13" s="35"/>
      <c r="F13" s="35"/>
      <c r="G13" s="55">
        <f t="shared" si="0"/>
        <v>0</v>
      </c>
      <c r="AQ13" s="11">
        <v>0.7</v>
      </c>
      <c r="AR13" s="16">
        <f>AQ13*E13</f>
        <v>0</v>
      </c>
    </row>
    <row r="14" spans="1:44" s="4" customFormat="1" x14ac:dyDescent="0.3">
      <c r="B14" s="25"/>
      <c r="C14" s="25" t="s">
        <v>163</v>
      </c>
      <c r="D14" s="52"/>
      <c r="E14" s="35"/>
      <c r="F14" s="35"/>
      <c r="G14" s="56">
        <f>SUM(G11:G13)</f>
        <v>0</v>
      </c>
      <c r="AQ14" s="11">
        <v>0.7</v>
      </c>
      <c r="AR14" s="16">
        <f>AQ14*E14</f>
        <v>0</v>
      </c>
    </row>
    <row r="15" spans="1:44" s="4" customFormat="1" x14ac:dyDescent="0.3">
      <c r="B15" s="25"/>
      <c r="C15" s="33"/>
      <c r="D15" s="51"/>
      <c r="E15" s="35"/>
      <c r="F15" s="35"/>
      <c r="G15" s="55"/>
      <c r="Q15" s="115"/>
      <c r="AQ15" s="11">
        <v>0.7</v>
      </c>
      <c r="AR15" s="16">
        <f>AQ15*E15</f>
        <v>0</v>
      </c>
    </row>
    <row r="16" spans="1:44" s="11" customFormat="1" ht="27.6" x14ac:dyDescent="0.3">
      <c r="A16" s="115"/>
      <c r="B16" s="31">
        <v>3</v>
      </c>
      <c r="C16" s="31" t="s">
        <v>380</v>
      </c>
      <c r="D16" s="57"/>
      <c r="E16" s="53"/>
      <c r="F16" s="53"/>
      <c r="G16" s="58">
        <f>E16*F16</f>
        <v>0</v>
      </c>
      <c r="H16" s="115"/>
      <c r="I16" s="115"/>
      <c r="J16" s="115"/>
      <c r="K16" s="115"/>
      <c r="L16" s="115"/>
      <c r="M16" s="115"/>
      <c r="N16" s="115"/>
      <c r="O16" s="115"/>
      <c r="P16" s="115"/>
      <c r="Q16" s="4"/>
      <c r="R16" s="115"/>
      <c r="S16" s="115"/>
      <c r="T16" s="115"/>
      <c r="AQ16" s="11">
        <v>0.7</v>
      </c>
      <c r="AR16" s="16">
        <f>AQ16*E16</f>
        <v>0</v>
      </c>
    </row>
    <row r="17" spans="1:44" s="4" customFormat="1" ht="165.6" x14ac:dyDescent="0.3">
      <c r="B17" s="25" t="s">
        <v>18</v>
      </c>
      <c r="C17" s="33" t="s">
        <v>165</v>
      </c>
      <c r="D17" s="51" t="s">
        <v>48</v>
      </c>
      <c r="E17" s="34">
        <v>1.7</v>
      </c>
      <c r="F17" s="34"/>
      <c r="G17" s="55">
        <f>E17*F17</f>
        <v>0</v>
      </c>
      <c r="AQ17" s="11">
        <v>0.7</v>
      </c>
      <c r="AR17" s="16"/>
    </row>
    <row r="18" spans="1:44" s="4" customFormat="1" x14ac:dyDescent="0.3">
      <c r="B18" s="25"/>
      <c r="C18" s="33"/>
      <c r="D18" s="51"/>
      <c r="E18" s="34"/>
      <c r="F18" s="34"/>
      <c r="G18" s="55"/>
      <c r="AQ18" s="11">
        <v>0.7</v>
      </c>
      <c r="AR18" s="16">
        <f t="shared" ref="AR18:AR49" si="1">AQ18*E18</f>
        <v>0</v>
      </c>
    </row>
    <row r="19" spans="1:44" s="4" customFormat="1" x14ac:dyDescent="0.3">
      <c r="B19" s="25"/>
      <c r="C19" s="25" t="s">
        <v>166</v>
      </c>
      <c r="D19" s="52"/>
      <c r="E19" s="35"/>
      <c r="F19" s="35"/>
      <c r="G19" s="56">
        <f>SUM(G17:G18)</f>
        <v>0</v>
      </c>
      <c r="AQ19" s="11">
        <v>0.7</v>
      </c>
      <c r="AR19" s="16">
        <f t="shared" si="1"/>
        <v>0</v>
      </c>
    </row>
    <row r="20" spans="1:44" s="4" customFormat="1" x14ac:dyDescent="0.3">
      <c r="B20" s="25"/>
      <c r="C20" s="25"/>
      <c r="D20" s="51"/>
      <c r="E20" s="35"/>
      <c r="F20" s="35"/>
      <c r="G20" s="35"/>
      <c r="Q20" s="115"/>
      <c r="AQ20" s="11">
        <v>0.7</v>
      </c>
      <c r="AR20" s="16">
        <f t="shared" si="1"/>
        <v>0</v>
      </c>
    </row>
    <row r="21" spans="1:44" s="11" customFormat="1" x14ac:dyDescent="0.3">
      <c r="A21" s="115"/>
      <c r="B21" s="31">
        <v>4</v>
      </c>
      <c r="C21" s="31" t="s">
        <v>167</v>
      </c>
      <c r="D21" s="57"/>
      <c r="E21" s="53"/>
      <c r="F21" s="53"/>
      <c r="G21" s="53"/>
      <c r="H21" s="115"/>
      <c r="I21" s="115"/>
      <c r="J21" s="115"/>
      <c r="K21" s="115"/>
      <c r="L21" s="115"/>
      <c r="M21" s="115"/>
      <c r="N21" s="115"/>
      <c r="O21" s="115"/>
      <c r="P21" s="115"/>
      <c r="Q21" s="4"/>
      <c r="R21" s="115"/>
      <c r="S21" s="115"/>
      <c r="T21" s="115"/>
      <c r="AQ21" s="11">
        <v>0.7</v>
      </c>
      <c r="AR21" s="16">
        <f t="shared" si="1"/>
        <v>0</v>
      </c>
    </row>
    <row r="22" spans="1:44" s="4" customFormat="1" x14ac:dyDescent="0.3">
      <c r="B22" s="26"/>
      <c r="C22" s="26"/>
      <c r="D22" s="48"/>
      <c r="E22" s="27"/>
      <c r="F22" s="27"/>
      <c r="G22" s="27"/>
      <c r="Q22" s="7"/>
      <c r="AQ22" s="11">
        <v>0.7</v>
      </c>
      <c r="AR22" s="16">
        <f t="shared" si="1"/>
        <v>0</v>
      </c>
    </row>
    <row r="23" spans="1:44" ht="138" x14ac:dyDescent="0.3">
      <c r="B23" s="28"/>
      <c r="C23" s="28" t="s">
        <v>358</v>
      </c>
      <c r="D23" s="28"/>
      <c r="E23" s="29"/>
      <c r="F23" s="29"/>
      <c r="G23" s="29"/>
      <c r="AQ23" s="11">
        <v>0.7</v>
      </c>
      <c r="AR23" s="16">
        <f t="shared" si="1"/>
        <v>0</v>
      </c>
    </row>
    <row r="24" spans="1:44" x14ac:dyDescent="0.3">
      <c r="B24" s="28" t="s">
        <v>25</v>
      </c>
      <c r="C24" s="28" t="s">
        <v>381</v>
      </c>
      <c r="D24" s="28" t="s">
        <v>9</v>
      </c>
      <c r="E24" s="29">
        <v>4</v>
      </c>
      <c r="F24" s="29"/>
      <c r="G24" s="29">
        <f>F24*E24</f>
        <v>0</v>
      </c>
      <c r="AQ24" s="11">
        <v>0.7</v>
      </c>
      <c r="AR24" s="16">
        <f t="shared" si="1"/>
        <v>2.8</v>
      </c>
    </row>
    <row r="25" spans="1:44" x14ac:dyDescent="0.3">
      <c r="B25" s="33"/>
      <c r="C25" s="33"/>
      <c r="D25" s="33"/>
      <c r="E25" s="34"/>
      <c r="F25" s="34"/>
      <c r="G25" s="34"/>
      <c r="Q25" s="4"/>
      <c r="AQ25" s="11">
        <v>0.7</v>
      </c>
      <c r="AR25" s="16">
        <f t="shared" si="1"/>
        <v>0</v>
      </c>
    </row>
    <row r="26" spans="1:44" s="4" customFormat="1" x14ac:dyDescent="0.3">
      <c r="B26" s="25"/>
      <c r="C26" s="25" t="s">
        <v>175</v>
      </c>
      <c r="D26" s="52"/>
      <c r="E26" s="35"/>
      <c r="F26" s="35"/>
      <c r="G26" s="35">
        <f>SUM(G22:G25)</f>
        <v>0</v>
      </c>
      <c r="AQ26" s="11">
        <v>0.7</v>
      </c>
      <c r="AR26" s="16">
        <f t="shared" si="1"/>
        <v>0</v>
      </c>
    </row>
    <row r="27" spans="1:44" s="4" customFormat="1" x14ac:dyDescent="0.3">
      <c r="B27" s="25"/>
      <c r="C27" s="25"/>
      <c r="D27" s="51"/>
      <c r="E27" s="35"/>
      <c r="F27" s="35"/>
      <c r="G27" s="35"/>
      <c r="Q27" s="7"/>
      <c r="AQ27" s="11">
        <v>0.7</v>
      </c>
      <c r="AR27" s="16">
        <f t="shared" si="1"/>
        <v>0</v>
      </c>
    </row>
    <row r="28" spans="1:44" x14ac:dyDescent="0.3">
      <c r="B28" s="36">
        <v>5</v>
      </c>
      <c r="C28" s="31" t="s">
        <v>138</v>
      </c>
      <c r="D28" s="32"/>
      <c r="E28" s="32"/>
      <c r="F28" s="32"/>
      <c r="G28" s="32"/>
      <c r="AQ28" s="11">
        <v>0.7</v>
      </c>
      <c r="AR28" s="16">
        <f t="shared" si="1"/>
        <v>0</v>
      </c>
    </row>
    <row r="29" spans="1:44" x14ac:dyDescent="0.3">
      <c r="B29" s="33"/>
      <c r="C29" s="33"/>
      <c r="D29" s="33"/>
      <c r="E29" s="34"/>
      <c r="F29" s="34"/>
      <c r="G29" s="34"/>
      <c r="AQ29" s="11">
        <v>0.7</v>
      </c>
      <c r="AR29" s="16">
        <f t="shared" si="1"/>
        <v>0</v>
      </c>
    </row>
    <row r="30" spans="1:44" x14ac:dyDescent="0.3">
      <c r="B30" s="28" t="s">
        <v>18</v>
      </c>
      <c r="C30" s="28" t="s">
        <v>176</v>
      </c>
      <c r="D30" s="28" t="s">
        <v>9</v>
      </c>
      <c r="E30" s="29">
        <v>4</v>
      </c>
      <c r="F30" s="29"/>
      <c r="G30" s="29">
        <f>F30*E30</f>
        <v>0</v>
      </c>
      <c r="AQ30" s="11">
        <v>0.7</v>
      </c>
      <c r="AR30" s="16">
        <f t="shared" si="1"/>
        <v>2.8</v>
      </c>
    </row>
    <row r="31" spans="1:44" x14ac:dyDescent="0.3">
      <c r="B31" s="33"/>
      <c r="C31" s="33"/>
      <c r="D31" s="33"/>
      <c r="E31" s="34"/>
      <c r="F31" s="34"/>
      <c r="G31" s="34"/>
      <c r="Q31" s="4"/>
      <c r="AQ31" s="11">
        <v>0.7</v>
      </c>
      <c r="AR31" s="16">
        <f t="shared" si="1"/>
        <v>0</v>
      </c>
    </row>
    <row r="32" spans="1:44" s="4" customFormat="1" x14ac:dyDescent="0.3">
      <c r="B32" s="25"/>
      <c r="C32" s="25" t="s">
        <v>177</v>
      </c>
      <c r="D32" s="52"/>
      <c r="E32" s="35"/>
      <c r="F32" s="35"/>
      <c r="G32" s="35">
        <f>SUM(G30:G31)</f>
        <v>0</v>
      </c>
      <c r="AQ32" s="11">
        <v>0.7</v>
      </c>
      <c r="AR32" s="16">
        <f t="shared" si="1"/>
        <v>0</v>
      </c>
    </row>
    <row r="33" spans="1:44" s="4" customFormat="1" x14ac:dyDescent="0.3">
      <c r="B33" s="25"/>
      <c r="C33" s="25"/>
      <c r="D33" s="51"/>
      <c r="E33" s="35"/>
      <c r="F33" s="35"/>
      <c r="G33" s="34"/>
      <c r="Q33" s="115"/>
      <c r="AQ33" s="11">
        <v>0.7</v>
      </c>
      <c r="AR33" s="16">
        <f t="shared" si="1"/>
        <v>0</v>
      </c>
    </row>
    <row r="34" spans="1:44" s="11" customFormat="1" x14ac:dyDescent="0.3">
      <c r="A34" s="115"/>
      <c r="B34" s="31">
        <v>6</v>
      </c>
      <c r="C34" s="31" t="s">
        <v>178</v>
      </c>
      <c r="D34" s="57"/>
      <c r="E34" s="53"/>
      <c r="F34" s="53"/>
      <c r="G34" s="32"/>
      <c r="H34" s="115"/>
      <c r="I34" s="115"/>
      <c r="J34" s="115"/>
      <c r="K34" s="115"/>
      <c r="L34" s="115"/>
      <c r="M34" s="115"/>
      <c r="N34" s="115"/>
      <c r="O34" s="115"/>
      <c r="P34" s="115"/>
      <c r="Q34" s="4"/>
      <c r="R34" s="115"/>
      <c r="S34" s="115"/>
      <c r="T34" s="115"/>
      <c r="AQ34" s="11">
        <v>0.7</v>
      </c>
      <c r="AR34" s="16">
        <f t="shared" si="1"/>
        <v>0</v>
      </c>
    </row>
    <row r="35" spans="1:44" s="4" customFormat="1" ht="27.6" x14ac:dyDescent="0.3">
      <c r="B35" s="26" t="s">
        <v>18</v>
      </c>
      <c r="C35" s="28" t="s">
        <v>179</v>
      </c>
      <c r="D35" s="48" t="s">
        <v>58</v>
      </c>
      <c r="E35" s="29">
        <v>85.2</v>
      </c>
      <c r="F35" s="27"/>
      <c r="G35" s="29">
        <f>F35*E35</f>
        <v>0</v>
      </c>
      <c r="AQ35" s="11">
        <v>0.7</v>
      </c>
      <c r="AR35" s="16">
        <f t="shared" si="1"/>
        <v>59.64</v>
      </c>
    </row>
    <row r="36" spans="1:44" s="4" customFormat="1" ht="41.4" x14ac:dyDescent="0.3">
      <c r="B36" s="26" t="s">
        <v>21</v>
      </c>
      <c r="C36" s="28" t="s">
        <v>382</v>
      </c>
      <c r="D36" s="48" t="s">
        <v>58</v>
      </c>
      <c r="E36" s="29">
        <v>42.4</v>
      </c>
      <c r="F36" s="27"/>
      <c r="G36" s="29">
        <f>F36*E36</f>
        <v>0</v>
      </c>
      <c r="AQ36" s="11">
        <v>0.7</v>
      </c>
      <c r="AR36" s="16">
        <f t="shared" si="1"/>
        <v>29.679999999999996</v>
      </c>
    </row>
    <row r="37" spans="1:44" s="4" customFormat="1" x14ac:dyDescent="0.3">
      <c r="B37" s="26" t="s">
        <v>23</v>
      </c>
      <c r="C37" s="97" t="s">
        <v>383</v>
      </c>
      <c r="D37" s="48" t="s">
        <v>58</v>
      </c>
      <c r="E37" s="29">
        <v>63.5</v>
      </c>
      <c r="F37" s="27"/>
      <c r="G37" s="29">
        <f>F37*E37</f>
        <v>0</v>
      </c>
      <c r="AQ37" s="11">
        <v>0.7</v>
      </c>
      <c r="AR37" s="16">
        <f t="shared" si="1"/>
        <v>44.449999999999996</v>
      </c>
    </row>
    <row r="38" spans="1:44" s="4" customFormat="1" x14ac:dyDescent="0.3">
      <c r="B38" s="26" t="s">
        <v>25</v>
      </c>
      <c r="C38" s="28" t="s">
        <v>182</v>
      </c>
      <c r="D38" s="48" t="s">
        <v>58</v>
      </c>
      <c r="E38" s="29">
        <v>0</v>
      </c>
      <c r="F38" s="27"/>
      <c r="G38" s="29">
        <f>F38*E38</f>
        <v>0</v>
      </c>
      <c r="AQ38" s="11">
        <v>0.7</v>
      </c>
      <c r="AR38" s="16">
        <f t="shared" si="1"/>
        <v>0</v>
      </c>
    </row>
    <row r="39" spans="1:44" s="4" customFormat="1" ht="55.2" x14ac:dyDescent="0.3">
      <c r="B39" s="26" t="s">
        <v>27</v>
      </c>
      <c r="C39" s="28" t="s">
        <v>384</v>
      </c>
      <c r="D39" s="48" t="s">
        <v>58</v>
      </c>
      <c r="E39" s="29">
        <v>45</v>
      </c>
      <c r="F39" s="27"/>
      <c r="G39" s="29">
        <f>F39*E39</f>
        <v>0</v>
      </c>
      <c r="AQ39" s="11">
        <v>0.7</v>
      </c>
      <c r="AR39" s="16">
        <f t="shared" si="1"/>
        <v>31.499999999999996</v>
      </c>
    </row>
    <row r="40" spans="1:44" s="4" customFormat="1" x14ac:dyDescent="0.3">
      <c r="B40" s="25"/>
      <c r="C40" s="33"/>
      <c r="D40" s="51"/>
      <c r="E40" s="35"/>
      <c r="F40" s="35"/>
      <c r="G40" s="34"/>
      <c r="AQ40" s="11">
        <v>0.7</v>
      </c>
      <c r="AR40" s="16">
        <f t="shared" si="1"/>
        <v>0</v>
      </c>
    </row>
    <row r="41" spans="1:44" s="4" customFormat="1" x14ac:dyDescent="0.3">
      <c r="B41" s="25"/>
      <c r="C41" s="25" t="s">
        <v>184</v>
      </c>
      <c r="D41" s="52"/>
      <c r="E41" s="35"/>
      <c r="F41" s="35"/>
      <c r="G41" s="35">
        <f>SUM(G35:G40)</f>
        <v>0</v>
      </c>
      <c r="AQ41" s="11">
        <v>0.7</v>
      </c>
      <c r="AR41" s="16">
        <f t="shared" si="1"/>
        <v>0</v>
      </c>
    </row>
    <row r="42" spans="1:44" s="4" customFormat="1" x14ac:dyDescent="0.3">
      <c r="B42" s="25"/>
      <c r="C42" s="33"/>
      <c r="D42" s="51"/>
      <c r="E42" s="35"/>
      <c r="F42" s="35"/>
      <c r="G42" s="34"/>
      <c r="Q42" s="115"/>
      <c r="AQ42" s="11">
        <v>0.7</v>
      </c>
      <c r="AR42" s="16">
        <f t="shared" si="1"/>
        <v>0</v>
      </c>
    </row>
    <row r="43" spans="1:44" s="11" customFormat="1" x14ac:dyDescent="0.3">
      <c r="A43" s="115"/>
      <c r="B43" s="31">
        <v>7</v>
      </c>
      <c r="C43" s="31" t="s">
        <v>185</v>
      </c>
      <c r="D43" s="59"/>
      <c r="E43" s="53"/>
      <c r="F43" s="53"/>
      <c r="G43" s="53"/>
      <c r="H43" s="115"/>
      <c r="I43" s="115"/>
      <c r="J43" s="115"/>
      <c r="K43" s="115"/>
      <c r="L43" s="115"/>
      <c r="M43" s="115"/>
      <c r="N43" s="115"/>
      <c r="O43" s="115"/>
      <c r="P43" s="115"/>
      <c r="Q43" s="4"/>
      <c r="R43" s="115"/>
      <c r="S43" s="115"/>
      <c r="T43" s="115"/>
      <c r="AQ43" s="11">
        <v>0.7</v>
      </c>
      <c r="AR43" s="16">
        <f t="shared" si="1"/>
        <v>0</v>
      </c>
    </row>
    <row r="44" spans="1:44" s="4" customFormat="1" x14ac:dyDescent="0.3">
      <c r="B44" s="25"/>
      <c r="C44" s="25" t="s">
        <v>362</v>
      </c>
      <c r="D44" s="51"/>
      <c r="E44" s="35"/>
      <c r="F44" s="35"/>
      <c r="G44" s="34"/>
      <c r="AQ44" s="11">
        <v>0.7</v>
      </c>
      <c r="AR44" s="16">
        <f t="shared" si="1"/>
        <v>0</v>
      </c>
    </row>
    <row r="45" spans="1:44" s="4" customFormat="1" ht="124.2" x14ac:dyDescent="0.3">
      <c r="B45" s="26" t="s">
        <v>18</v>
      </c>
      <c r="C45" s="28" t="s">
        <v>363</v>
      </c>
      <c r="D45" s="48" t="s">
        <v>9</v>
      </c>
      <c r="E45" s="29">
        <v>4</v>
      </c>
      <c r="F45" s="27"/>
      <c r="G45" s="29">
        <f t="shared" ref="G45:G49" si="2">F45*E45</f>
        <v>0</v>
      </c>
      <c r="AQ45" s="11">
        <v>0.7</v>
      </c>
      <c r="AR45" s="16">
        <f t="shared" si="1"/>
        <v>2.8</v>
      </c>
    </row>
    <row r="46" spans="1:44" s="4" customFormat="1" ht="69" x14ac:dyDescent="0.3">
      <c r="B46" s="26" t="s">
        <v>21</v>
      </c>
      <c r="C46" s="28" t="s">
        <v>188</v>
      </c>
      <c r="D46" s="48" t="s">
        <v>9</v>
      </c>
      <c r="E46" s="29">
        <v>4</v>
      </c>
      <c r="F46" s="27"/>
      <c r="G46" s="29">
        <f t="shared" si="2"/>
        <v>0</v>
      </c>
      <c r="AQ46" s="11">
        <v>0.7</v>
      </c>
      <c r="AR46" s="16">
        <f t="shared" si="1"/>
        <v>2.8</v>
      </c>
    </row>
    <row r="47" spans="1:44" s="4" customFormat="1" ht="27.6" x14ac:dyDescent="0.3">
      <c r="B47" s="26" t="s">
        <v>25</v>
      </c>
      <c r="C47" s="28" t="s">
        <v>190</v>
      </c>
      <c r="D47" s="48" t="s">
        <v>9</v>
      </c>
      <c r="E47" s="29">
        <v>6</v>
      </c>
      <c r="F47" s="27"/>
      <c r="G47" s="29">
        <f t="shared" si="2"/>
        <v>0</v>
      </c>
      <c r="AQ47" s="11">
        <v>0.7</v>
      </c>
      <c r="AR47" s="16">
        <f t="shared" si="1"/>
        <v>4.1999999999999993</v>
      </c>
    </row>
    <row r="48" spans="1:44" s="4" customFormat="1" ht="41.4" x14ac:dyDescent="0.3">
      <c r="B48" s="26" t="s">
        <v>27</v>
      </c>
      <c r="C48" s="28" t="s">
        <v>191</v>
      </c>
      <c r="D48" s="48" t="s">
        <v>9</v>
      </c>
      <c r="E48" s="29">
        <v>4</v>
      </c>
      <c r="F48" s="27"/>
      <c r="G48" s="29">
        <f t="shared" si="2"/>
        <v>0</v>
      </c>
      <c r="AQ48" s="11">
        <v>0.7</v>
      </c>
      <c r="AR48" s="16">
        <f t="shared" si="1"/>
        <v>2.8</v>
      </c>
    </row>
    <row r="49" spans="2:44" s="4" customFormat="1" ht="41.4" x14ac:dyDescent="0.3">
      <c r="B49" s="26" t="s">
        <v>36</v>
      </c>
      <c r="C49" s="28" t="s">
        <v>194</v>
      </c>
      <c r="D49" s="48" t="s">
        <v>9</v>
      </c>
      <c r="E49" s="29">
        <v>4</v>
      </c>
      <c r="F49" s="27"/>
      <c r="G49" s="29">
        <f t="shared" si="2"/>
        <v>0</v>
      </c>
      <c r="AQ49" s="11">
        <v>0.7</v>
      </c>
      <c r="AR49" s="16">
        <f t="shared" si="1"/>
        <v>2.8</v>
      </c>
    </row>
    <row r="50" spans="2:44" s="4" customFormat="1" x14ac:dyDescent="0.3">
      <c r="B50" s="26" t="s">
        <v>39</v>
      </c>
      <c r="C50" s="28"/>
      <c r="D50" s="48"/>
      <c r="E50" s="29"/>
      <c r="F50" s="27"/>
      <c r="G50" s="29"/>
      <c r="AQ50" s="11">
        <v>0.7</v>
      </c>
      <c r="AR50" s="16">
        <f t="shared" ref="AR50:AR81" si="3">AQ50*E50</f>
        <v>0</v>
      </c>
    </row>
    <row r="51" spans="2:44" s="4" customFormat="1" x14ac:dyDescent="0.3">
      <c r="B51" s="26" t="s">
        <v>62</v>
      </c>
      <c r="C51" s="26" t="s">
        <v>195</v>
      </c>
      <c r="D51" s="48"/>
      <c r="E51" s="29"/>
      <c r="F51" s="27"/>
      <c r="G51" s="29"/>
      <c r="AQ51" s="11">
        <v>0.7</v>
      </c>
      <c r="AR51" s="16">
        <f t="shared" si="3"/>
        <v>0</v>
      </c>
    </row>
    <row r="52" spans="2:44" s="4" customFormat="1" x14ac:dyDescent="0.3">
      <c r="B52" s="26" t="s">
        <v>66</v>
      </c>
      <c r="C52" s="26" t="s">
        <v>196</v>
      </c>
      <c r="D52" s="48"/>
      <c r="E52" s="29"/>
      <c r="F52" s="27"/>
      <c r="G52" s="29"/>
      <c r="AQ52" s="11">
        <v>0.7</v>
      </c>
      <c r="AR52" s="16">
        <f t="shared" si="3"/>
        <v>0</v>
      </c>
    </row>
    <row r="53" spans="2:44" s="4" customFormat="1" ht="27.6" x14ac:dyDescent="0.3">
      <c r="B53" s="26" t="s">
        <v>68</v>
      </c>
      <c r="C53" s="28" t="s">
        <v>197</v>
      </c>
      <c r="D53" s="48" t="s">
        <v>75</v>
      </c>
      <c r="E53" s="29">
        <v>16</v>
      </c>
      <c r="F53" s="27"/>
      <c r="G53" s="29">
        <f t="shared" ref="G53:G71" si="4">F53*E53</f>
        <v>0</v>
      </c>
      <c r="AQ53" s="11">
        <v>0.7</v>
      </c>
      <c r="AR53" s="16">
        <f t="shared" si="3"/>
        <v>11.2</v>
      </c>
    </row>
    <row r="54" spans="2:44" s="4" customFormat="1" x14ac:dyDescent="0.3">
      <c r="B54" s="26" t="s">
        <v>70</v>
      </c>
      <c r="C54" s="28" t="s">
        <v>198</v>
      </c>
      <c r="D54" s="48" t="s">
        <v>9</v>
      </c>
      <c r="E54" s="29">
        <v>6</v>
      </c>
      <c r="F54" s="27"/>
      <c r="G54" s="29">
        <f t="shared" si="4"/>
        <v>0</v>
      </c>
      <c r="AQ54" s="11">
        <v>0.7</v>
      </c>
      <c r="AR54" s="16">
        <f t="shared" si="3"/>
        <v>4.1999999999999993</v>
      </c>
    </row>
    <row r="55" spans="2:44" s="4" customFormat="1" x14ac:dyDescent="0.3">
      <c r="B55" s="26" t="s">
        <v>199</v>
      </c>
      <c r="C55" s="28" t="s">
        <v>200</v>
      </c>
      <c r="D55" s="48" t="s">
        <v>9</v>
      </c>
      <c r="E55" s="29">
        <v>9</v>
      </c>
      <c r="F55" s="27"/>
      <c r="G55" s="29">
        <f t="shared" si="4"/>
        <v>0</v>
      </c>
      <c r="AQ55" s="11">
        <v>0.7</v>
      </c>
      <c r="AR55" s="16">
        <f t="shared" si="3"/>
        <v>6.3</v>
      </c>
    </row>
    <row r="56" spans="2:44" s="4" customFormat="1" x14ac:dyDescent="0.3">
      <c r="B56" s="26" t="s">
        <v>201</v>
      </c>
      <c r="C56" s="28" t="s">
        <v>202</v>
      </c>
      <c r="D56" s="48" t="s">
        <v>9</v>
      </c>
      <c r="E56" s="29">
        <v>6</v>
      </c>
      <c r="F56" s="27"/>
      <c r="G56" s="29">
        <f t="shared" si="4"/>
        <v>0</v>
      </c>
      <c r="AQ56" s="11">
        <v>0.7</v>
      </c>
      <c r="AR56" s="16">
        <f t="shared" si="3"/>
        <v>4.1999999999999993</v>
      </c>
    </row>
    <row r="57" spans="2:44" s="4" customFormat="1" x14ac:dyDescent="0.3">
      <c r="B57" s="26" t="s">
        <v>203</v>
      </c>
      <c r="C57" s="28" t="s">
        <v>204</v>
      </c>
      <c r="D57" s="48" t="s">
        <v>9</v>
      </c>
      <c r="E57" s="29">
        <v>6</v>
      </c>
      <c r="F57" s="27"/>
      <c r="G57" s="29">
        <f t="shared" si="4"/>
        <v>0</v>
      </c>
      <c r="AQ57" s="11">
        <v>0.7</v>
      </c>
      <c r="AR57" s="16">
        <f t="shared" si="3"/>
        <v>4.1999999999999993</v>
      </c>
    </row>
    <row r="58" spans="2:44" s="4" customFormat="1" x14ac:dyDescent="0.3">
      <c r="B58" s="26" t="s">
        <v>205</v>
      </c>
      <c r="C58" s="28" t="s">
        <v>206</v>
      </c>
      <c r="D58" s="48" t="s">
        <v>9</v>
      </c>
      <c r="E58" s="29">
        <v>3</v>
      </c>
      <c r="F58" s="27"/>
      <c r="G58" s="29">
        <f t="shared" si="4"/>
        <v>0</v>
      </c>
      <c r="AQ58" s="11">
        <v>0.7</v>
      </c>
      <c r="AR58" s="16">
        <f t="shared" si="3"/>
        <v>2.0999999999999996</v>
      </c>
    </row>
    <row r="59" spans="2:44" s="4" customFormat="1" x14ac:dyDescent="0.3">
      <c r="B59" s="26" t="s">
        <v>207</v>
      </c>
      <c r="C59" s="28" t="s">
        <v>208</v>
      </c>
      <c r="D59" s="48" t="s">
        <v>9</v>
      </c>
      <c r="E59" s="29">
        <v>9</v>
      </c>
      <c r="F59" s="27"/>
      <c r="G59" s="29">
        <f t="shared" si="4"/>
        <v>0</v>
      </c>
      <c r="AQ59" s="11">
        <v>0.7</v>
      </c>
      <c r="AR59" s="16">
        <f t="shared" si="3"/>
        <v>6.3</v>
      </c>
    </row>
    <row r="60" spans="2:44" s="4" customFormat="1" x14ac:dyDescent="0.3">
      <c r="B60" s="26" t="s">
        <v>209</v>
      </c>
      <c r="C60" s="28" t="s">
        <v>210</v>
      </c>
      <c r="D60" s="48" t="s">
        <v>9</v>
      </c>
      <c r="E60" s="29">
        <v>9</v>
      </c>
      <c r="F60" s="27"/>
      <c r="G60" s="29">
        <f t="shared" si="4"/>
        <v>0</v>
      </c>
      <c r="AQ60" s="11">
        <v>0.7</v>
      </c>
      <c r="AR60" s="16">
        <f t="shared" si="3"/>
        <v>6.3</v>
      </c>
    </row>
    <row r="61" spans="2:44" s="4" customFormat="1" x14ac:dyDescent="0.3">
      <c r="B61" s="26" t="s">
        <v>211</v>
      </c>
      <c r="C61" s="28" t="s">
        <v>212</v>
      </c>
      <c r="D61" s="48" t="s">
        <v>9</v>
      </c>
      <c r="E61" s="29">
        <v>6</v>
      </c>
      <c r="F61" s="27"/>
      <c r="G61" s="29">
        <f t="shared" si="4"/>
        <v>0</v>
      </c>
      <c r="AQ61" s="11">
        <v>0.7</v>
      </c>
      <c r="AR61" s="16">
        <f t="shared" si="3"/>
        <v>4.1999999999999993</v>
      </c>
    </row>
    <row r="62" spans="2:44" s="4" customFormat="1" x14ac:dyDescent="0.3">
      <c r="B62" s="26" t="s">
        <v>213</v>
      </c>
      <c r="C62" s="28" t="s">
        <v>214</v>
      </c>
      <c r="D62" s="48" t="s">
        <v>9</v>
      </c>
      <c r="E62" s="29">
        <v>9</v>
      </c>
      <c r="F62" s="27"/>
      <c r="G62" s="29">
        <f t="shared" si="4"/>
        <v>0</v>
      </c>
      <c r="AQ62" s="11">
        <v>0.7</v>
      </c>
      <c r="AR62" s="16">
        <f t="shared" si="3"/>
        <v>6.3</v>
      </c>
    </row>
    <row r="63" spans="2:44" s="4" customFormat="1" x14ac:dyDescent="0.3">
      <c r="B63" s="26" t="s">
        <v>215</v>
      </c>
      <c r="C63" s="28" t="s">
        <v>216</v>
      </c>
      <c r="D63" s="48" t="s">
        <v>9</v>
      </c>
      <c r="E63" s="29">
        <v>9</v>
      </c>
      <c r="F63" s="27"/>
      <c r="G63" s="29">
        <f t="shared" si="4"/>
        <v>0</v>
      </c>
      <c r="AQ63" s="11">
        <v>0.7</v>
      </c>
      <c r="AR63" s="16">
        <f t="shared" si="3"/>
        <v>6.3</v>
      </c>
    </row>
    <row r="64" spans="2:44" s="4" customFormat="1" x14ac:dyDescent="0.3">
      <c r="B64" s="26" t="s">
        <v>217</v>
      </c>
      <c r="C64" s="28" t="s">
        <v>208</v>
      </c>
      <c r="D64" s="48" t="s">
        <v>9</v>
      </c>
      <c r="E64" s="29">
        <v>9</v>
      </c>
      <c r="F64" s="27"/>
      <c r="G64" s="29">
        <f t="shared" si="4"/>
        <v>0</v>
      </c>
      <c r="AQ64" s="11">
        <v>0.7</v>
      </c>
      <c r="AR64" s="16">
        <f t="shared" si="3"/>
        <v>6.3</v>
      </c>
    </row>
    <row r="65" spans="2:44" s="4" customFormat="1" x14ac:dyDescent="0.3">
      <c r="B65" s="26" t="s">
        <v>218</v>
      </c>
      <c r="C65" s="28" t="s">
        <v>219</v>
      </c>
      <c r="D65" s="48" t="s">
        <v>9</v>
      </c>
      <c r="E65" s="29">
        <v>9</v>
      </c>
      <c r="F65" s="27"/>
      <c r="G65" s="29">
        <f t="shared" si="4"/>
        <v>0</v>
      </c>
      <c r="AQ65" s="11">
        <v>0.7</v>
      </c>
      <c r="AR65" s="16">
        <f t="shared" si="3"/>
        <v>6.3</v>
      </c>
    </row>
    <row r="66" spans="2:44" s="4" customFormat="1" ht="27.6" x14ac:dyDescent="0.3">
      <c r="B66" s="26" t="s">
        <v>220</v>
      </c>
      <c r="C66" s="28" t="s">
        <v>221</v>
      </c>
      <c r="D66" s="48" t="s">
        <v>75</v>
      </c>
      <c r="E66" s="29">
        <v>15</v>
      </c>
      <c r="F66" s="27"/>
      <c r="G66" s="29">
        <f t="shared" si="4"/>
        <v>0</v>
      </c>
      <c r="AQ66" s="11">
        <v>0.7</v>
      </c>
      <c r="AR66" s="16">
        <f t="shared" si="3"/>
        <v>10.5</v>
      </c>
    </row>
    <row r="67" spans="2:44" s="4" customFormat="1" x14ac:dyDescent="0.3">
      <c r="B67" s="26" t="s">
        <v>222</v>
      </c>
      <c r="C67" s="28" t="s">
        <v>200</v>
      </c>
      <c r="D67" s="48" t="s">
        <v>9</v>
      </c>
      <c r="E67" s="29">
        <v>18</v>
      </c>
      <c r="F67" s="27"/>
      <c r="G67" s="29">
        <f t="shared" si="4"/>
        <v>0</v>
      </c>
      <c r="AQ67" s="11">
        <v>0.7</v>
      </c>
      <c r="AR67" s="16">
        <f t="shared" si="3"/>
        <v>12.6</v>
      </c>
    </row>
    <row r="68" spans="2:44" s="4" customFormat="1" x14ac:dyDescent="0.3">
      <c r="B68" s="26" t="s">
        <v>223</v>
      </c>
      <c r="C68" s="28" t="s">
        <v>224</v>
      </c>
      <c r="D68" s="48" t="s">
        <v>9</v>
      </c>
      <c r="E68" s="29">
        <v>10</v>
      </c>
      <c r="F68" s="27"/>
      <c r="G68" s="29">
        <f t="shared" si="4"/>
        <v>0</v>
      </c>
      <c r="AQ68" s="11">
        <v>0.7</v>
      </c>
      <c r="AR68" s="16">
        <f t="shared" si="3"/>
        <v>7</v>
      </c>
    </row>
    <row r="69" spans="2:44" s="4" customFormat="1" x14ac:dyDescent="0.3">
      <c r="B69" s="26" t="s">
        <v>225</v>
      </c>
      <c r="C69" s="28" t="s">
        <v>226</v>
      </c>
      <c r="D69" s="48" t="s">
        <v>9</v>
      </c>
      <c r="E69" s="29">
        <v>10</v>
      </c>
      <c r="F69" s="27"/>
      <c r="G69" s="29">
        <f t="shared" si="4"/>
        <v>0</v>
      </c>
      <c r="AQ69" s="11">
        <v>0.7</v>
      </c>
      <c r="AR69" s="16">
        <f t="shared" si="3"/>
        <v>7</v>
      </c>
    </row>
    <row r="70" spans="2:44" s="4" customFormat="1" x14ac:dyDescent="0.3">
      <c r="B70" s="26" t="s">
        <v>227</v>
      </c>
      <c r="C70" s="28" t="s">
        <v>228</v>
      </c>
      <c r="D70" s="48" t="s">
        <v>9</v>
      </c>
      <c r="E70" s="29">
        <v>1</v>
      </c>
      <c r="F70" s="27"/>
      <c r="G70" s="29">
        <f t="shared" si="4"/>
        <v>0</v>
      </c>
      <c r="AQ70" s="11">
        <v>0.7</v>
      </c>
      <c r="AR70" s="16">
        <f t="shared" si="3"/>
        <v>0.7</v>
      </c>
    </row>
    <row r="71" spans="2:44" s="4" customFormat="1" x14ac:dyDescent="0.3">
      <c r="B71" s="26" t="s">
        <v>229</v>
      </c>
      <c r="C71" s="26" t="s">
        <v>230</v>
      </c>
      <c r="D71" s="48" t="s">
        <v>9</v>
      </c>
      <c r="E71" s="29">
        <v>10</v>
      </c>
      <c r="F71" s="27"/>
      <c r="G71" s="29">
        <f t="shared" si="4"/>
        <v>0</v>
      </c>
      <c r="AQ71" s="11">
        <v>0.7</v>
      </c>
      <c r="AR71" s="16">
        <f t="shared" si="3"/>
        <v>7</v>
      </c>
    </row>
    <row r="72" spans="2:44" s="4" customFormat="1" x14ac:dyDescent="0.3">
      <c r="B72" s="26"/>
      <c r="C72" s="26"/>
      <c r="D72" s="48"/>
      <c r="E72" s="29"/>
      <c r="F72" s="27"/>
      <c r="G72" s="29"/>
      <c r="AQ72" s="11">
        <v>0.7</v>
      </c>
      <c r="AR72" s="16">
        <f t="shared" si="3"/>
        <v>0</v>
      </c>
    </row>
    <row r="73" spans="2:44" s="4" customFormat="1" x14ac:dyDescent="0.3">
      <c r="B73" s="26"/>
      <c r="C73" s="26" t="s">
        <v>231</v>
      </c>
      <c r="D73" s="48"/>
      <c r="E73" s="27"/>
      <c r="F73" s="27"/>
      <c r="G73" s="29"/>
      <c r="AQ73" s="11">
        <v>0.7</v>
      </c>
      <c r="AR73" s="16">
        <f t="shared" si="3"/>
        <v>0</v>
      </c>
    </row>
    <row r="74" spans="2:44" s="4" customFormat="1" x14ac:dyDescent="0.3">
      <c r="B74" s="26"/>
      <c r="C74" s="26" t="s">
        <v>232</v>
      </c>
      <c r="D74" s="48"/>
      <c r="E74" s="27"/>
      <c r="F74" s="27"/>
      <c r="G74" s="29"/>
      <c r="AQ74" s="11">
        <v>0.7</v>
      </c>
      <c r="AR74" s="16">
        <f t="shared" si="3"/>
        <v>0</v>
      </c>
    </row>
    <row r="75" spans="2:44" s="4" customFormat="1" x14ac:dyDescent="0.3">
      <c r="B75" s="26" t="s">
        <v>233</v>
      </c>
      <c r="C75" s="28" t="s">
        <v>234</v>
      </c>
      <c r="D75" s="48" t="s">
        <v>75</v>
      </c>
      <c r="E75" s="29">
        <v>5</v>
      </c>
      <c r="F75" s="27"/>
      <c r="G75" s="29">
        <f>F75*E75</f>
        <v>0</v>
      </c>
      <c r="AQ75" s="11">
        <v>0.7</v>
      </c>
      <c r="AR75" s="16">
        <f t="shared" si="3"/>
        <v>3.5</v>
      </c>
    </row>
    <row r="76" spans="2:44" s="4" customFormat="1" x14ac:dyDescent="0.3">
      <c r="B76" s="26" t="s">
        <v>235</v>
      </c>
      <c r="C76" s="28" t="s">
        <v>236</v>
      </c>
      <c r="D76" s="48" t="s">
        <v>9</v>
      </c>
      <c r="E76" s="29">
        <v>5</v>
      </c>
      <c r="F76" s="27"/>
      <c r="G76" s="29">
        <f>F76*E76</f>
        <v>0</v>
      </c>
      <c r="AQ76" s="11">
        <v>0.7</v>
      </c>
      <c r="AR76" s="16">
        <f t="shared" si="3"/>
        <v>3.5</v>
      </c>
    </row>
    <row r="77" spans="2:44" s="4" customFormat="1" x14ac:dyDescent="0.3">
      <c r="B77" s="26" t="s">
        <v>237</v>
      </c>
      <c r="C77" s="28" t="s">
        <v>238</v>
      </c>
      <c r="D77" s="48" t="s">
        <v>9</v>
      </c>
      <c r="E77" s="29">
        <v>3</v>
      </c>
      <c r="F77" s="27"/>
      <c r="G77" s="29">
        <f>F77*E77</f>
        <v>0</v>
      </c>
      <c r="AQ77" s="11">
        <v>0.7</v>
      </c>
      <c r="AR77" s="16">
        <f t="shared" si="3"/>
        <v>2.0999999999999996</v>
      </c>
    </row>
    <row r="78" spans="2:44" s="4" customFormat="1" x14ac:dyDescent="0.3">
      <c r="B78" s="26" t="s">
        <v>239</v>
      </c>
      <c r="C78" s="28" t="s">
        <v>240</v>
      </c>
      <c r="D78" s="48"/>
      <c r="E78" s="29">
        <v>3</v>
      </c>
      <c r="F78" s="27"/>
      <c r="G78" s="29">
        <f>F78*E78</f>
        <v>0</v>
      </c>
      <c r="AQ78" s="11">
        <v>0.7</v>
      </c>
      <c r="AR78" s="16">
        <f t="shared" si="3"/>
        <v>2.0999999999999996</v>
      </c>
    </row>
    <row r="79" spans="2:44" s="4" customFormat="1" x14ac:dyDescent="0.3">
      <c r="B79" s="26"/>
      <c r="C79" s="28"/>
      <c r="D79" s="48"/>
      <c r="E79" s="29"/>
      <c r="F79" s="27"/>
      <c r="G79" s="29"/>
      <c r="AQ79" s="11">
        <v>0.7</v>
      </c>
      <c r="AR79" s="16">
        <f t="shared" si="3"/>
        <v>0</v>
      </c>
    </row>
    <row r="80" spans="2:44" s="4" customFormat="1" x14ac:dyDescent="0.3">
      <c r="B80" s="26" t="s">
        <v>241</v>
      </c>
      <c r="C80" s="26" t="s">
        <v>242</v>
      </c>
      <c r="D80" s="48"/>
      <c r="E80" s="29"/>
      <c r="F80" s="27"/>
      <c r="G80" s="29"/>
      <c r="AQ80" s="11">
        <v>0.7</v>
      </c>
      <c r="AR80" s="16">
        <f t="shared" si="3"/>
        <v>0</v>
      </c>
    </row>
    <row r="81" spans="2:44" s="4" customFormat="1" x14ac:dyDescent="0.3">
      <c r="B81" s="26" t="s">
        <v>243</v>
      </c>
      <c r="C81" s="28" t="s">
        <v>244</v>
      </c>
      <c r="D81" s="48"/>
      <c r="E81" s="29"/>
      <c r="F81" s="27"/>
      <c r="G81" s="29"/>
      <c r="AQ81" s="11">
        <v>0.7</v>
      </c>
      <c r="AR81" s="16">
        <f t="shared" si="3"/>
        <v>0</v>
      </c>
    </row>
    <row r="82" spans="2:44" s="4" customFormat="1" x14ac:dyDescent="0.3">
      <c r="B82" s="26" t="s">
        <v>245</v>
      </c>
      <c r="C82" s="28" t="s">
        <v>246</v>
      </c>
      <c r="D82" s="48" t="s">
        <v>75</v>
      </c>
      <c r="E82" s="29">
        <v>9</v>
      </c>
      <c r="F82" s="27"/>
      <c r="G82" s="29">
        <f>F82*E82</f>
        <v>0</v>
      </c>
      <c r="AQ82" s="11">
        <v>0.7</v>
      </c>
      <c r="AR82" s="16">
        <f t="shared" ref="AR82:AR113" si="5">AQ82*E82</f>
        <v>6.3</v>
      </c>
    </row>
    <row r="83" spans="2:44" s="4" customFormat="1" x14ac:dyDescent="0.3">
      <c r="B83" s="26" t="s">
        <v>247</v>
      </c>
      <c r="C83" s="28" t="s">
        <v>248</v>
      </c>
      <c r="D83" s="48" t="s">
        <v>75</v>
      </c>
      <c r="E83" s="29">
        <v>32</v>
      </c>
      <c r="F83" s="27"/>
      <c r="G83" s="29">
        <f>F83*E83</f>
        <v>0</v>
      </c>
      <c r="AQ83" s="11">
        <v>0.7</v>
      </c>
      <c r="AR83" s="16">
        <f t="shared" si="5"/>
        <v>22.4</v>
      </c>
    </row>
    <row r="84" spans="2:44" s="4" customFormat="1" x14ac:dyDescent="0.3">
      <c r="B84" s="26" t="s">
        <v>249</v>
      </c>
      <c r="C84" s="28" t="s">
        <v>250</v>
      </c>
      <c r="D84" s="48" t="s">
        <v>9</v>
      </c>
      <c r="E84" s="29">
        <v>5</v>
      </c>
      <c r="F84" s="27"/>
      <c r="G84" s="29">
        <f>F84*E84</f>
        <v>0</v>
      </c>
      <c r="AQ84" s="11">
        <v>0.7</v>
      </c>
      <c r="AR84" s="16">
        <f t="shared" si="5"/>
        <v>3.5</v>
      </c>
    </row>
    <row r="85" spans="2:44" s="4" customFormat="1" x14ac:dyDescent="0.3">
      <c r="B85" s="26" t="s">
        <v>251</v>
      </c>
      <c r="C85" s="28" t="s">
        <v>252</v>
      </c>
      <c r="D85" s="48" t="s">
        <v>9</v>
      </c>
      <c r="E85" s="29">
        <v>5</v>
      </c>
      <c r="F85" s="27"/>
      <c r="G85" s="29">
        <f>F85*E85</f>
        <v>0</v>
      </c>
      <c r="AQ85" s="11">
        <v>0.7</v>
      </c>
      <c r="AR85" s="16">
        <f t="shared" si="5"/>
        <v>3.5</v>
      </c>
    </row>
    <row r="86" spans="2:44" s="4" customFormat="1" x14ac:dyDescent="0.3">
      <c r="B86" s="26"/>
      <c r="C86" s="28"/>
      <c r="D86" s="48"/>
      <c r="E86" s="29"/>
      <c r="F86" s="27"/>
      <c r="G86" s="29"/>
      <c r="AQ86" s="11">
        <v>0.7</v>
      </c>
      <c r="AR86" s="16">
        <f t="shared" si="5"/>
        <v>0</v>
      </c>
    </row>
    <row r="87" spans="2:44" s="4" customFormat="1" x14ac:dyDescent="0.3">
      <c r="B87" s="26"/>
      <c r="C87" s="26" t="s">
        <v>253</v>
      </c>
      <c r="D87" s="48"/>
      <c r="E87" s="29"/>
      <c r="F87" s="27"/>
      <c r="G87" s="29"/>
      <c r="AQ87" s="11">
        <v>0.7</v>
      </c>
      <c r="AR87" s="16">
        <f t="shared" si="5"/>
        <v>0</v>
      </c>
    </row>
    <row r="88" spans="2:44" s="4" customFormat="1" ht="27.6" x14ac:dyDescent="0.3">
      <c r="B88" s="26"/>
      <c r="C88" s="26" t="s">
        <v>254</v>
      </c>
      <c r="D88" s="48"/>
      <c r="E88" s="29"/>
      <c r="F88" s="27"/>
      <c r="G88" s="29"/>
      <c r="AQ88" s="11">
        <v>0.7</v>
      </c>
      <c r="AR88" s="16">
        <f t="shared" si="5"/>
        <v>0</v>
      </c>
    </row>
    <row r="89" spans="2:44" s="4" customFormat="1" x14ac:dyDescent="0.3">
      <c r="B89" s="26" t="s">
        <v>255</v>
      </c>
      <c r="C89" s="28" t="s">
        <v>256</v>
      </c>
      <c r="D89" s="48" t="s">
        <v>9</v>
      </c>
      <c r="E89" s="29">
        <v>10</v>
      </c>
      <c r="F89" s="27"/>
      <c r="G89" s="29">
        <f>F89*E89</f>
        <v>0</v>
      </c>
      <c r="AQ89" s="11">
        <v>0.7</v>
      </c>
      <c r="AR89" s="16">
        <f t="shared" si="5"/>
        <v>7</v>
      </c>
    </row>
    <row r="90" spans="2:44" s="4" customFormat="1" x14ac:dyDescent="0.3">
      <c r="B90" s="26" t="s">
        <v>257</v>
      </c>
      <c r="C90" s="28" t="s">
        <v>258</v>
      </c>
      <c r="D90" s="48" t="s">
        <v>9</v>
      </c>
      <c r="E90" s="29">
        <v>10</v>
      </c>
      <c r="F90" s="27"/>
      <c r="G90" s="29">
        <f>F90*E90</f>
        <v>0</v>
      </c>
      <c r="AQ90" s="11">
        <v>0.7</v>
      </c>
      <c r="AR90" s="16">
        <f t="shared" si="5"/>
        <v>7</v>
      </c>
    </row>
    <row r="91" spans="2:44" s="4" customFormat="1" x14ac:dyDescent="0.3">
      <c r="B91" s="26" t="s">
        <v>259</v>
      </c>
      <c r="C91" s="28" t="s">
        <v>260</v>
      </c>
      <c r="D91" s="48" t="s">
        <v>9</v>
      </c>
      <c r="E91" s="29">
        <v>4</v>
      </c>
      <c r="F91" s="27"/>
      <c r="G91" s="29">
        <f>F91*E91</f>
        <v>0</v>
      </c>
      <c r="AQ91" s="11">
        <v>0.7</v>
      </c>
      <c r="AR91" s="16">
        <f t="shared" si="5"/>
        <v>2.8</v>
      </c>
    </row>
    <row r="92" spans="2:44" s="4" customFormat="1" ht="27.6" x14ac:dyDescent="0.3">
      <c r="B92" s="26" t="s">
        <v>261</v>
      </c>
      <c r="C92" s="60" t="s">
        <v>262</v>
      </c>
      <c r="D92" s="48" t="s">
        <v>9</v>
      </c>
      <c r="E92" s="29">
        <v>2</v>
      </c>
      <c r="F92" s="27"/>
      <c r="G92" s="29">
        <f>F92*E92</f>
        <v>0</v>
      </c>
      <c r="AQ92" s="11">
        <v>0.7</v>
      </c>
      <c r="AR92" s="16">
        <f t="shared" si="5"/>
        <v>1.4</v>
      </c>
    </row>
    <row r="93" spans="2:44" s="4" customFormat="1" x14ac:dyDescent="0.3">
      <c r="B93" s="26"/>
      <c r="C93" s="60"/>
      <c r="D93" s="48"/>
      <c r="E93" s="27"/>
      <c r="F93" s="27"/>
      <c r="G93" s="29"/>
      <c r="AQ93" s="11">
        <v>0.7</v>
      </c>
      <c r="AR93" s="16">
        <f t="shared" si="5"/>
        <v>0</v>
      </c>
    </row>
    <row r="94" spans="2:44" s="4" customFormat="1" x14ac:dyDescent="0.3">
      <c r="B94" s="26"/>
      <c r="C94" s="61" t="s">
        <v>263</v>
      </c>
      <c r="D94" s="48"/>
      <c r="E94" s="27"/>
      <c r="F94" s="27"/>
      <c r="G94" s="29"/>
      <c r="AQ94" s="11">
        <v>0.7</v>
      </c>
      <c r="AR94" s="16">
        <f t="shared" si="5"/>
        <v>0</v>
      </c>
    </row>
    <row r="95" spans="2:44" s="4" customFormat="1" x14ac:dyDescent="0.3">
      <c r="B95" s="26"/>
      <c r="C95" s="61" t="s">
        <v>264</v>
      </c>
      <c r="D95" s="48"/>
      <c r="E95" s="27"/>
      <c r="F95" s="27"/>
      <c r="G95" s="29"/>
      <c r="AQ95" s="11">
        <v>0.7</v>
      </c>
      <c r="AR95" s="16">
        <f t="shared" si="5"/>
        <v>0</v>
      </c>
    </row>
    <row r="96" spans="2:44" s="4" customFormat="1" ht="41.4" x14ac:dyDescent="0.3">
      <c r="B96" s="26" t="s">
        <v>265</v>
      </c>
      <c r="C96" s="60" t="s">
        <v>266</v>
      </c>
      <c r="D96" s="48" t="s">
        <v>9</v>
      </c>
      <c r="E96" s="29">
        <v>4</v>
      </c>
      <c r="F96" s="27"/>
      <c r="G96" s="29">
        <f t="shared" ref="G96:G98" si="6">F96*E96</f>
        <v>0</v>
      </c>
      <c r="AQ96" s="11">
        <v>0.7</v>
      </c>
      <c r="AR96" s="16">
        <f t="shared" si="5"/>
        <v>2.8</v>
      </c>
    </row>
    <row r="97" spans="1:44" s="4" customFormat="1" x14ac:dyDescent="0.3">
      <c r="B97" s="26"/>
      <c r="C97" s="60"/>
      <c r="D97" s="48"/>
      <c r="E97" s="27"/>
      <c r="F97" s="27"/>
      <c r="G97" s="29">
        <f t="shared" si="6"/>
        <v>0</v>
      </c>
      <c r="AQ97" s="11">
        <v>0.7</v>
      </c>
      <c r="AR97" s="16">
        <f t="shared" si="5"/>
        <v>0</v>
      </c>
    </row>
    <row r="98" spans="1:44" s="4" customFormat="1" x14ac:dyDescent="0.3">
      <c r="B98" s="26"/>
      <c r="C98" s="26"/>
      <c r="D98" s="48"/>
      <c r="E98" s="27"/>
      <c r="F98" s="27"/>
      <c r="G98" s="29">
        <f t="shared" si="6"/>
        <v>0</v>
      </c>
      <c r="AQ98" s="11">
        <v>0.7</v>
      </c>
      <c r="AR98" s="16">
        <f t="shared" si="5"/>
        <v>0</v>
      </c>
    </row>
    <row r="99" spans="1:44" s="4" customFormat="1" x14ac:dyDescent="0.3">
      <c r="B99" s="25"/>
      <c r="C99" s="25"/>
      <c r="D99" s="51"/>
      <c r="E99" s="35"/>
      <c r="F99" s="35"/>
      <c r="G99" s="55"/>
      <c r="AQ99" s="11">
        <v>0.7</v>
      </c>
      <c r="AR99" s="16">
        <f t="shared" si="5"/>
        <v>0</v>
      </c>
    </row>
    <row r="100" spans="1:44" s="4" customFormat="1" ht="27.6" x14ac:dyDescent="0.3">
      <c r="B100" s="25"/>
      <c r="C100" s="25" t="s">
        <v>276</v>
      </c>
      <c r="D100" s="52"/>
      <c r="E100" s="35"/>
      <c r="F100" s="35"/>
      <c r="G100" s="35">
        <f>SUM(G45:G98)</f>
        <v>0</v>
      </c>
      <c r="AQ100" s="11">
        <v>0.7</v>
      </c>
      <c r="AR100" s="16">
        <f t="shared" si="5"/>
        <v>0</v>
      </c>
    </row>
    <row r="101" spans="1:44" x14ac:dyDescent="0.3">
      <c r="B101" s="33"/>
      <c r="C101" s="33"/>
      <c r="D101" s="33"/>
      <c r="E101" s="34"/>
      <c r="F101" s="34"/>
      <c r="G101" s="34"/>
      <c r="Q101" s="116"/>
      <c r="AQ101" s="11">
        <v>0.7</v>
      </c>
      <c r="AR101" s="16">
        <f t="shared" si="5"/>
        <v>0</v>
      </c>
    </row>
    <row r="102" spans="1:44" s="13" customFormat="1" x14ac:dyDescent="0.3">
      <c r="A102" s="116"/>
      <c r="B102" s="36">
        <v>8</v>
      </c>
      <c r="C102" s="31" t="s">
        <v>279</v>
      </c>
      <c r="D102" s="36"/>
      <c r="E102" s="32"/>
      <c r="F102" s="32"/>
      <c r="G102" s="32"/>
      <c r="H102" s="116"/>
      <c r="I102" s="116"/>
      <c r="J102" s="116"/>
      <c r="K102" s="116"/>
      <c r="L102" s="116"/>
      <c r="M102" s="116"/>
      <c r="N102" s="116"/>
      <c r="O102" s="116"/>
      <c r="P102" s="116"/>
      <c r="Q102" s="7"/>
      <c r="R102" s="116"/>
      <c r="S102" s="116"/>
      <c r="T102" s="116"/>
      <c r="AQ102" s="11">
        <v>0.7</v>
      </c>
      <c r="AR102" s="16">
        <f t="shared" si="5"/>
        <v>0</v>
      </c>
    </row>
    <row r="103" spans="1:44" x14ac:dyDescent="0.3">
      <c r="B103" s="28" t="s">
        <v>18</v>
      </c>
      <c r="C103" s="28" t="s">
        <v>151</v>
      </c>
      <c r="D103" s="48" t="s">
        <v>48</v>
      </c>
      <c r="E103" s="29">
        <v>13</v>
      </c>
      <c r="F103" s="29"/>
      <c r="G103" s="29">
        <f>E103*F103</f>
        <v>0</v>
      </c>
      <c r="AQ103" s="11">
        <v>0.7</v>
      </c>
      <c r="AR103" s="16">
        <f t="shared" si="5"/>
        <v>9.1</v>
      </c>
    </row>
    <row r="104" spans="1:44" x14ac:dyDescent="0.3">
      <c r="B104" s="28" t="s">
        <v>21</v>
      </c>
      <c r="C104" s="28" t="s">
        <v>280</v>
      </c>
      <c r="D104" s="48" t="s">
        <v>58</v>
      </c>
      <c r="E104" s="29">
        <v>46</v>
      </c>
      <c r="F104" s="29"/>
      <c r="G104" s="29">
        <f t="shared" ref="G104:G115" si="7">E104*F104</f>
        <v>0</v>
      </c>
      <c r="AQ104" s="11">
        <v>0.7</v>
      </c>
      <c r="AR104" s="16">
        <f t="shared" si="5"/>
        <v>32.199999999999996</v>
      </c>
    </row>
    <row r="105" spans="1:44" x14ac:dyDescent="0.3">
      <c r="B105" s="28" t="s">
        <v>23</v>
      </c>
      <c r="C105" s="28" t="s">
        <v>281</v>
      </c>
      <c r="D105" s="48" t="s">
        <v>58</v>
      </c>
      <c r="E105" s="29">
        <v>140</v>
      </c>
      <c r="F105" s="29"/>
      <c r="G105" s="29">
        <f t="shared" si="7"/>
        <v>0</v>
      </c>
      <c r="AQ105" s="11">
        <v>0.7</v>
      </c>
      <c r="AR105" s="16">
        <f t="shared" si="5"/>
        <v>98</v>
      </c>
    </row>
    <row r="106" spans="1:44" ht="27.6" x14ac:dyDescent="0.3">
      <c r="B106" s="28" t="s">
        <v>25</v>
      </c>
      <c r="C106" s="28" t="s">
        <v>282</v>
      </c>
      <c r="D106" s="48" t="s">
        <v>58</v>
      </c>
      <c r="E106" s="29">
        <v>28</v>
      </c>
      <c r="F106" s="29"/>
      <c r="G106" s="29">
        <f t="shared" si="7"/>
        <v>0</v>
      </c>
      <c r="AQ106" s="11">
        <v>0.7</v>
      </c>
      <c r="AR106" s="16">
        <f t="shared" si="5"/>
        <v>19.599999999999998</v>
      </c>
    </row>
    <row r="107" spans="1:44" ht="27.6" x14ac:dyDescent="0.3">
      <c r="B107" s="28" t="s">
        <v>27</v>
      </c>
      <c r="C107" s="60" t="s">
        <v>283</v>
      </c>
      <c r="D107" s="48" t="s">
        <v>48</v>
      </c>
      <c r="E107" s="29">
        <v>1</v>
      </c>
      <c r="F107" s="29"/>
      <c r="G107" s="29">
        <f t="shared" si="7"/>
        <v>0</v>
      </c>
      <c r="AQ107" s="11">
        <v>0.7</v>
      </c>
      <c r="AR107" s="16">
        <f t="shared" si="5"/>
        <v>0.7</v>
      </c>
    </row>
    <row r="108" spans="1:44" ht="27.6" x14ac:dyDescent="0.3">
      <c r="B108" s="28" t="s">
        <v>30</v>
      </c>
      <c r="C108" s="60" t="s">
        <v>284</v>
      </c>
      <c r="D108" s="48" t="s">
        <v>64</v>
      </c>
      <c r="E108" s="29">
        <v>0.44</v>
      </c>
      <c r="F108" s="29"/>
      <c r="G108" s="29">
        <f t="shared" si="7"/>
        <v>0</v>
      </c>
      <c r="AQ108" s="11">
        <v>0.7</v>
      </c>
      <c r="AR108" s="16">
        <f t="shared" si="5"/>
        <v>0.308</v>
      </c>
    </row>
    <row r="109" spans="1:44" ht="41.4" x14ac:dyDescent="0.3">
      <c r="B109" s="28" t="s">
        <v>33</v>
      </c>
      <c r="C109" s="60" t="s">
        <v>285</v>
      </c>
      <c r="D109" s="48" t="s">
        <v>48</v>
      </c>
      <c r="E109" s="29">
        <v>1.29</v>
      </c>
      <c r="F109" s="29"/>
      <c r="G109" s="29">
        <f t="shared" si="7"/>
        <v>0</v>
      </c>
      <c r="AQ109" s="11">
        <v>0.7</v>
      </c>
      <c r="AR109" s="16">
        <f t="shared" si="5"/>
        <v>0.90299999999999991</v>
      </c>
    </row>
    <row r="110" spans="1:44" ht="41.4" x14ac:dyDescent="0.3">
      <c r="B110" s="28" t="s">
        <v>36</v>
      </c>
      <c r="C110" s="28" t="s">
        <v>286</v>
      </c>
      <c r="D110" s="48" t="s">
        <v>48</v>
      </c>
      <c r="E110" s="29">
        <v>3</v>
      </c>
      <c r="F110" s="29"/>
      <c r="G110" s="29">
        <f t="shared" si="7"/>
        <v>0</v>
      </c>
      <c r="AQ110" s="11">
        <v>0.7</v>
      </c>
      <c r="AR110" s="16">
        <f t="shared" si="5"/>
        <v>2.0999999999999996</v>
      </c>
    </row>
    <row r="111" spans="1:44" ht="27.6" x14ac:dyDescent="0.3">
      <c r="B111" s="28" t="s">
        <v>39</v>
      </c>
      <c r="C111" s="28" t="s">
        <v>287</v>
      </c>
      <c r="D111" s="48" t="s">
        <v>58</v>
      </c>
      <c r="E111" s="29">
        <v>35</v>
      </c>
      <c r="F111" s="29"/>
      <c r="G111" s="29">
        <f t="shared" si="7"/>
        <v>0</v>
      </c>
      <c r="AQ111" s="11">
        <v>0.7</v>
      </c>
      <c r="AR111" s="16">
        <f t="shared" si="5"/>
        <v>24.5</v>
      </c>
    </row>
    <row r="112" spans="1:44" x14ac:dyDescent="0.3">
      <c r="B112" s="28" t="s">
        <v>62</v>
      </c>
      <c r="C112" s="28" t="s">
        <v>288</v>
      </c>
      <c r="D112" s="28" t="s">
        <v>58</v>
      </c>
      <c r="E112" s="29">
        <v>35</v>
      </c>
      <c r="F112" s="29"/>
      <c r="G112" s="29">
        <f t="shared" si="7"/>
        <v>0</v>
      </c>
      <c r="AQ112" s="11">
        <v>0.7</v>
      </c>
      <c r="AR112" s="16">
        <f t="shared" si="5"/>
        <v>24.5</v>
      </c>
    </row>
    <row r="113" spans="1:44" ht="41.4" x14ac:dyDescent="0.3">
      <c r="B113" s="28" t="s">
        <v>66</v>
      </c>
      <c r="C113" s="28" t="s">
        <v>289</v>
      </c>
      <c r="D113" s="28" t="s">
        <v>9</v>
      </c>
      <c r="E113" s="29">
        <v>1</v>
      </c>
      <c r="F113" s="29"/>
      <c r="G113" s="29">
        <f t="shared" si="7"/>
        <v>0</v>
      </c>
      <c r="AQ113" s="11">
        <v>0.7</v>
      </c>
      <c r="AR113" s="16">
        <f t="shared" si="5"/>
        <v>0.7</v>
      </c>
    </row>
    <row r="114" spans="1:44" ht="27.6" x14ac:dyDescent="0.3">
      <c r="B114" s="33" t="s">
        <v>68</v>
      </c>
      <c r="C114" s="33" t="s">
        <v>364</v>
      </c>
      <c r="D114" s="33" t="s">
        <v>9</v>
      </c>
      <c r="E114" s="34">
        <v>1</v>
      </c>
      <c r="F114" s="34"/>
      <c r="G114" s="34">
        <f t="shared" si="7"/>
        <v>0</v>
      </c>
      <c r="Q114" s="4"/>
      <c r="AQ114" s="11">
        <v>0.7</v>
      </c>
      <c r="AR114" s="16">
        <f t="shared" ref="AR114:AR134" si="8">AQ114*E114</f>
        <v>0.7</v>
      </c>
    </row>
    <row r="115" spans="1:44" s="4" customFormat="1" ht="27.6" x14ac:dyDescent="0.3">
      <c r="B115" s="25" t="s">
        <v>70</v>
      </c>
      <c r="C115" s="25" t="s">
        <v>365</v>
      </c>
      <c r="D115" s="25" t="s">
        <v>9</v>
      </c>
      <c r="E115" s="34">
        <v>1</v>
      </c>
      <c r="F115" s="35"/>
      <c r="G115" s="35">
        <f t="shared" si="7"/>
        <v>0</v>
      </c>
      <c r="AQ115" s="11">
        <v>0.7</v>
      </c>
      <c r="AR115" s="16">
        <f t="shared" si="8"/>
        <v>0.7</v>
      </c>
    </row>
    <row r="116" spans="1:44" s="4" customFormat="1" x14ac:dyDescent="0.3">
      <c r="B116" s="25"/>
      <c r="C116" s="25"/>
      <c r="D116" s="51"/>
      <c r="E116" s="35"/>
      <c r="F116" s="35"/>
      <c r="G116" s="55"/>
      <c r="Q116" s="120"/>
      <c r="AQ116" s="11">
        <v>0.7</v>
      </c>
      <c r="AR116" s="16">
        <f t="shared" si="8"/>
        <v>0</v>
      </c>
    </row>
    <row r="117" spans="1:44" s="14" customFormat="1" x14ac:dyDescent="0.3">
      <c r="A117" s="120"/>
      <c r="B117" s="57"/>
      <c r="C117" s="31" t="s">
        <v>292</v>
      </c>
      <c r="D117" s="57"/>
      <c r="E117" s="57"/>
      <c r="F117" s="58"/>
      <c r="G117" s="58">
        <f>SUM(G103:G116)</f>
        <v>0</v>
      </c>
      <c r="H117" s="120"/>
      <c r="I117" s="120"/>
      <c r="J117" s="120"/>
      <c r="K117" s="120"/>
      <c r="L117" s="120"/>
      <c r="M117" s="120"/>
      <c r="N117" s="120"/>
      <c r="O117" s="120"/>
      <c r="P117" s="120"/>
      <c r="Q117" s="1"/>
      <c r="R117" s="120"/>
      <c r="S117" s="120"/>
      <c r="T117" s="120"/>
      <c r="AQ117" s="11">
        <v>0.7</v>
      </c>
      <c r="AR117" s="16">
        <f t="shared" si="8"/>
        <v>0</v>
      </c>
    </row>
    <row r="118" spans="1:44" s="1" customFormat="1" x14ac:dyDescent="0.3">
      <c r="B118" s="51"/>
      <c r="C118" s="33"/>
      <c r="D118" s="51"/>
      <c r="E118" s="51"/>
      <c r="F118" s="55"/>
      <c r="G118" s="55"/>
      <c r="U118" s="2"/>
      <c r="V118" s="2"/>
      <c r="W118" s="2"/>
      <c r="X118" s="2"/>
      <c r="Y118" s="2"/>
      <c r="Z118" s="2"/>
      <c r="AA118" s="2"/>
      <c r="AB118" s="2"/>
      <c r="AC118" s="2"/>
      <c r="AD118" s="2"/>
      <c r="AE118" s="2"/>
      <c r="AF118" s="2"/>
      <c r="AG118" s="2"/>
      <c r="AH118" s="2"/>
      <c r="AI118" s="2"/>
      <c r="AJ118" s="2"/>
      <c r="AK118" s="2"/>
      <c r="AL118" s="2"/>
      <c r="AQ118" s="11">
        <v>0.7</v>
      </c>
      <c r="AR118" s="16">
        <f t="shared" si="8"/>
        <v>0</v>
      </c>
    </row>
    <row r="119" spans="1:44" s="1" customFormat="1" x14ac:dyDescent="0.3">
      <c r="B119" s="48">
        <v>9</v>
      </c>
      <c r="C119" s="28" t="s">
        <v>293</v>
      </c>
      <c r="D119" s="48"/>
      <c r="E119" s="48"/>
      <c r="F119" s="49"/>
      <c r="G119" s="49"/>
      <c r="U119" s="2"/>
      <c r="V119" s="2"/>
      <c r="W119" s="2"/>
      <c r="X119" s="2"/>
      <c r="Y119" s="2"/>
      <c r="Z119" s="2"/>
      <c r="AA119" s="2"/>
      <c r="AB119" s="2"/>
      <c r="AC119" s="2"/>
      <c r="AD119" s="2"/>
      <c r="AE119" s="2"/>
      <c r="AF119" s="2"/>
      <c r="AG119" s="2"/>
      <c r="AH119" s="2"/>
      <c r="AI119" s="2"/>
      <c r="AJ119" s="2"/>
      <c r="AK119" s="2"/>
      <c r="AL119" s="2"/>
      <c r="AQ119" s="11">
        <v>0.7</v>
      </c>
      <c r="AR119" s="16">
        <f t="shared" si="8"/>
        <v>0</v>
      </c>
    </row>
    <row r="120" spans="1:44" s="1" customFormat="1" x14ac:dyDescent="0.3">
      <c r="B120" s="48"/>
      <c r="C120" s="28"/>
      <c r="D120" s="48"/>
      <c r="E120" s="48"/>
      <c r="F120" s="49"/>
      <c r="G120" s="49"/>
      <c r="U120" s="2"/>
      <c r="V120" s="2"/>
      <c r="W120" s="2"/>
      <c r="X120" s="2"/>
      <c r="Y120" s="2"/>
      <c r="Z120" s="2"/>
      <c r="AA120" s="2"/>
      <c r="AB120" s="2"/>
      <c r="AC120" s="2"/>
      <c r="AD120" s="2"/>
      <c r="AE120" s="2"/>
      <c r="AF120" s="2"/>
      <c r="AG120" s="2"/>
      <c r="AH120" s="2"/>
      <c r="AI120" s="2"/>
      <c r="AJ120" s="2"/>
      <c r="AK120" s="2"/>
      <c r="AL120" s="2"/>
      <c r="AQ120" s="11">
        <v>0.7</v>
      </c>
      <c r="AR120" s="16">
        <f t="shared" si="8"/>
        <v>0</v>
      </c>
    </row>
    <row r="121" spans="1:44" s="1" customFormat="1" x14ac:dyDescent="0.3">
      <c r="B121" s="48" t="s">
        <v>18</v>
      </c>
      <c r="C121" s="28" t="s">
        <v>294</v>
      </c>
      <c r="D121" s="48" t="s">
        <v>48</v>
      </c>
      <c r="E121" s="48">
        <v>2.5</v>
      </c>
      <c r="F121" s="284"/>
      <c r="G121" s="49">
        <f>E121*F121</f>
        <v>0</v>
      </c>
      <c r="U121" s="2"/>
      <c r="V121" s="2"/>
      <c r="W121" s="2"/>
      <c r="X121" s="2"/>
      <c r="Y121" s="2"/>
      <c r="Z121" s="2"/>
      <c r="AA121" s="2"/>
      <c r="AB121" s="2"/>
      <c r="AC121" s="2"/>
      <c r="AD121" s="2"/>
      <c r="AE121" s="2"/>
      <c r="AF121" s="2"/>
      <c r="AG121" s="2"/>
      <c r="AH121" s="2"/>
      <c r="AI121" s="2"/>
      <c r="AJ121" s="2"/>
      <c r="AK121" s="2"/>
      <c r="AL121" s="2"/>
      <c r="AQ121" s="11">
        <v>0.7</v>
      </c>
      <c r="AR121" s="16">
        <f t="shared" si="8"/>
        <v>1.75</v>
      </c>
    </row>
    <row r="122" spans="1:44" s="1" customFormat="1" ht="27.6" x14ac:dyDescent="0.3">
      <c r="B122" s="48" t="s">
        <v>21</v>
      </c>
      <c r="C122" s="28" t="s">
        <v>295</v>
      </c>
      <c r="D122" s="48" t="s">
        <v>48</v>
      </c>
      <c r="E122" s="48">
        <f>(1.5+1.4)*2*0.5*0.7</f>
        <v>2.0299999999999998</v>
      </c>
      <c r="F122" s="284"/>
      <c r="G122" s="49">
        <f>E122*F122</f>
        <v>0</v>
      </c>
      <c r="U122" s="2"/>
      <c r="V122" s="2"/>
      <c r="W122" s="2"/>
      <c r="X122" s="2"/>
      <c r="Y122" s="2"/>
      <c r="Z122" s="2"/>
      <c r="AA122" s="2"/>
      <c r="AB122" s="2"/>
      <c r="AC122" s="2"/>
      <c r="AD122" s="2"/>
      <c r="AE122" s="2"/>
      <c r="AF122" s="2"/>
      <c r="AG122" s="2"/>
      <c r="AH122" s="2"/>
      <c r="AI122" s="2"/>
      <c r="AJ122" s="2"/>
      <c r="AK122" s="2"/>
      <c r="AL122" s="2"/>
      <c r="AQ122" s="11">
        <v>0.7</v>
      </c>
      <c r="AR122" s="16">
        <f t="shared" si="8"/>
        <v>1.4209999999999998</v>
      </c>
    </row>
    <row r="123" spans="1:44" s="1" customFormat="1" ht="27.6" x14ac:dyDescent="0.3">
      <c r="B123" s="48" t="s">
        <v>23</v>
      </c>
      <c r="C123" s="28" t="s">
        <v>296</v>
      </c>
      <c r="D123" s="48" t="s">
        <v>58</v>
      </c>
      <c r="E123" s="48">
        <v>9.1519999999999992</v>
      </c>
      <c r="F123" s="284"/>
      <c r="G123" s="49">
        <f>E123*F123</f>
        <v>0</v>
      </c>
      <c r="U123" s="2"/>
      <c r="V123" s="2"/>
      <c r="W123" s="2"/>
      <c r="X123" s="2"/>
      <c r="Y123" s="2"/>
      <c r="Z123" s="2"/>
      <c r="AA123" s="2"/>
      <c r="AB123" s="2"/>
      <c r="AC123" s="2"/>
      <c r="AD123" s="2"/>
      <c r="AE123" s="2"/>
      <c r="AF123" s="2"/>
      <c r="AG123" s="2"/>
      <c r="AH123" s="2"/>
      <c r="AI123" s="2"/>
      <c r="AJ123" s="2"/>
      <c r="AK123" s="2"/>
      <c r="AL123" s="2"/>
      <c r="AQ123" s="11">
        <v>0.7</v>
      </c>
      <c r="AR123" s="16">
        <f t="shared" si="8"/>
        <v>6.4063999999999988</v>
      </c>
    </row>
    <row r="124" spans="1:44" s="1" customFormat="1" ht="27.6" x14ac:dyDescent="0.3">
      <c r="B124" s="48" t="s">
        <v>25</v>
      </c>
      <c r="C124" s="28" t="s">
        <v>366</v>
      </c>
      <c r="D124" s="48" t="s">
        <v>48</v>
      </c>
      <c r="E124" s="48">
        <v>0.254</v>
      </c>
      <c r="F124" s="284"/>
      <c r="G124" s="49">
        <f t="shared" ref="G124:G132" si="9">E124*F124</f>
        <v>0</v>
      </c>
      <c r="U124" s="2"/>
      <c r="V124" s="2"/>
      <c r="W124" s="2"/>
      <c r="X124" s="2"/>
      <c r="Y124" s="2"/>
      <c r="Z124" s="2"/>
      <c r="AA124" s="2"/>
      <c r="AB124" s="2"/>
      <c r="AC124" s="2"/>
      <c r="AD124" s="2"/>
      <c r="AE124" s="2"/>
      <c r="AF124" s="2"/>
      <c r="AG124" s="2"/>
      <c r="AH124" s="2"/>
      <c r="AI124" s="2"/>
      <c r="AJ124" s="2"/>
      <c r="AK124" s="2"/>
      <c r="AL124" s="2"/>
      <c r="AQ124" s="11">
        <v>0.7</v>
      </c>
      <c r="AR124" s="16">
        <f t="shared" si="8"/>
        <v>0.17779999999999999</v>
      </c>
    </row>
    <row r="125" spans="1:44" s="1" customFormat="1" x14ac:dyDescent="0.3">
      <c r="B125" s="48" t="s">
        <v>27</v>
      </c>
      <c r="C125" s="28" t="s">
        <v>298</v>
      </c>
      <c r="D125" s="48" t="s">
        <v>84</v>
      </c>
      <c r="E125" s="48">
        <v>36.4</v>
      </c>
      <c r="F125" s="284"/>
      <c r="G125" s="49">
        <f t="shared" si="9"/>
        <v>0</v>
      </c>
      <c r="U125" s="2"/>
      <c r="V125" s="2"/>
      <c r="W125" s="2"/>
      <c r="X125" s="2"/>
      <c r="Y125" s="2"/>
      <c r="Z125" s="2"/>
      <c r="AA125" s="2"/>
      <c r="AB125" s="2"/>
      <c r="AC125" s="2"/>
      <c r="AD125" s="2"/>
      <c r="AE125" s="2"/>
      <c r="AF125" s="2"/>
      <c r="AG125" s="2"/>
      <c r="AH125" s="2"/>
      <c r="AI125" s="2"/>
      <c r="AJ125" s="2"/>
      <c r="AK125" s="2"/>
      <c r="AL125" s="2"/>
      <c r="AQ125" s="11">
        <v>0.7</v>
      </c>
      <c r="AR125" s="16">
        <f t="shared" si="8"/>
        <v>25.479999999999997</v>
      </c>
    </row>
    <row r="126" spans="1:44" s="1" customFormat="1" ht="41.4" x14ac:dyDescent="0.3">
      <c r="B126" s="48" t="s">
        <v>30</v>
      </c>
      <c r="C126" s="26" t="s">
        <v>367</v>
      </c>
      <c r="D126" s="48" t="s">
        <v>58</v>
      </c>
      <c r="E126" s="48">
        <v>4.2140000000000004</v>
      </c>
      <c r="F126" s="284"/>
      <c r="G126" s="49">
        <f t="shared" si="9"/>
        <v>0</v>
      </c>
      <c r="U126" s="2"/>
      <c r="V126" s="2"/>
      <c r="W126" s="2"/>
      <c r="X126" s="2"/>
      <c r="Y126" s="2"/>
      <c r="Z126" s="2"/>
      <c r="AA126" s="2"/>
      <c r="AB126" s="2"/>
      <c r="AC126" s="2"/>
      <c r="AD126" s="2"/>
      <c r="AE126" s="2"/>
      <c r="AF126" s="2"/>
      <c r="AG126" s="2"/>
      <c r="AH126" s="2"/>
      <c r="AI126" s="2"/>
      <c r="AJ126" s="2"/>
      <c r="AK126" s="2"/>
      <c r="AL126" s="2"/>
      <c r="AQ126" s="11">
        <v>0.7</v>
      </c>
      <c r="AR126" s="16">
        <f t="shared" si="8"/>
        <v>2.9498000000000002</v>
      </c>
    </row>
    <row r="127" spans="1:44" s="1" customFormat="1" x14ac:dyDescent="0.3">
      <c r="B127" s="48"/>
      <c r="C127" s="28"/>
      <c r="D127" s="48"/>
      <c r="E127" s="48"/>
      <c r="F127" s="284"/>
      <c r="G127" s="49"/>
      <c r="U127" s="2"/>
      <c r="V127" s="2"/>
      <c r="W127" s="2"/>
      <c r="X127" s="2"/>
      <c r="Y127" s="2"/>
      <c r="Z127" s="2"/>
      <c r="AA127" s="2"/>
      <c r="AB127" s="2"/>
      <c r="AC127" s="2"/>
      <c r="AD127" s="2"/>
      <c r="AE127" s="2"/>
      <c r="AF127" s="2"/>
      <c r="AG127" s="2"/>
      <c r="AH127" s="2"/>
      <c r="AI127" s="2"/>
      <c r="AJ127" s="2"/>
      <c r="AK127" s="2"/>
      <c r="AL127" s="2"/>
      <c r="AQ127" s="11">
        <v>0.7</v>
      </c>
      <c r="AR127" s="16">
        <f t="shared" si="8"/>
        <v>0</v>
      </c>
    </row>
    <row r="128" spans="1:44" s="1" customFormat="1" x14ac:dyDescent="0.3">
      <c r="B128" s="48"/>
      <c r="C128" s="28" t="s">
        <v>178</v>
      </c>
      <c r="D128" s="48"/>
      <c r="E128" s="48"/>
      <c r="F128" s="284"/>
      <c r="G128" s="49"/>
      <c r="U128" s="2"/>
      <c r="V128" s="2"/>
      <c r="W128" s="2"/>
      <c r="X128" s="2"/>
      <c r="Y128" s="2"/>
      <c r="Z128" s="2"/>
      <c r="AA128" s="2"/>
      <c r="AB128" s="2"/>
      <c r="AC128" s="2"/>
      <c r="AD128" s="2"/>
      <c r="AE128" s="2"/>
      <c r="AF128" s="2"/>
      <c r="AG128" s="2"/>
      <c r="AH128" s="2"/>
      <c r="AI128" s="2"/>
      <c r="AJ128" s="2"/>
      <c r="AK128" s="2"/>
      <c r="AL128" s="2"/>
      <c r="AQ128" s="11">
        <v>0.7</v>
      </c>
      <c r="AR128" s="16">
        <f t="shared" si="8"/>
        <v>0</v>
      </c>
    </row>
    <row r="129" spans="2:44" s="1" customFormat="1" ht="41.4" x14ac:dyDescent="0.3">
      <c r="B129" s="48" t="s">
        <v>33</v>
      </c>
      <c r="C129" s="28" t="s">
        <v>300</v>
      </c>
      <c r="D129" s="48" t="s">
        <v>58</v>
      </c>
      <c r="E129" s="48">
        <v>19.5</v>
      </c>
      <c r="F129" s="284"/>
      <c r="G129" s="49">
        <f t="shared" si="9"/>
        <v>0</v>
      </c>
      <c r="U129" s="2"/>
      <c r="V129" s="2"/>
      <c r="W129" s="2"/>
      <c r="X129" s="2"/>
      <c r="Y129" s="2"/>
      <c r="Z129" s="2"/>
      <c r="AA129" s="2"/>
      <c r="AB129" s="2"/>
      <c r="AC129" s="2"/>
      <c r="AD129" s="2"/>
      <c r="AE129" s="2"/>
      <c r="AF129" s="2"/>
      <c r="AG129" s="2"/>
      <c r="AH129" s="2"/>
      <c r="AI129" s="2"/>
      <c r="AJ129" s="2"/>
      <c r="AK129" s="2"/>
      <c r="AL129" s="2"/>
      <c r="AQ129" s="11">
        <v>0.7</v>
      </c>
      <c r="AR129" s="16">
        <f t="shared" si="8"/>
        <v>13.649999999999999</v>
      </c>
    </row>
    <row r="130" spans="2:44" s="1" customFormat="1" ht="27.6" x14ac:dyDescent="0.3">
      <c r="B130" s="169" t="s">
        <v>36</v>
      </c>
      <c r="C130" s="168" t="s">
        <v>368</v>
      </c>
      <c r="D130" s="169" t="s">
        <v>9</v>
      </c>
      <c r="E130" s="169">
        <v>1</v>
      </c>
      <c r="F130" s="285"/>
      <c r="G130" s="281">
        <f t="shared" si="9"/>
        <v>0</v>
      </c>
      <c r="U130" s="2"/>
      <c r="V130" s="2"/>
      <c r="W130" s="2"/>
      <c r="X130" s="2"/>
      <c r="Y130" s="2"/>
      <c r="Z130" s="2"/>
      <c r="AA130" s="2"/>
      <c r="AB130" s="2"/>
      <c r="AC130" s="2"/>
      <c r="AD130" s="2"/>
      <c r="AE130" s="2"/>
      <c r="AF130" s="2"/>
      <c r="AG130" s="2"/>
      <c r="AH130" s="2"/>
      <c r="AI130" s="2"/>
      <c r="AJ130" s="2"/>
      <c r="AK130" s="2"/>
      <c r="AL130" s="2"/>
      <c r="AQ130" s="11">
        <v>0.7</v>
      </c>
      <c r="AR130" s="16">
        <f t="shared" si="8"/>
        <v>0.7</v>
      </c>
    </row>
    <row r="131" spans="2:44" s="1" customFormat="1" x14ac:dyDescent="0.3">
      <c r="B131" s="149" t="s">
        <v>39</v>
      </c>
      <c r="C131" s="148" t="s">
        <v>369</v>
      </c>
      <c r="D131" s="149" t="s">
        <v>9</v>
      </c>
      <c r="E131" s="149">
        <v>1</v>
      </c>
      <c r="F131" s="280"/>
      <c r="G131" s="279">
        <f t="shared" si="9"/>
        <v>0</v>
      </c>
      <c r="U131" s="2"/>
      <c r="V131" s="2"/>
      <c r="W131" s="2"/>
      <c r="X131" s="2"/>
      <c r="Y131" s="2"/>
      <c r="Z131" s="2"/>
      <c r="AA131" s="2"/>
      <c r="AB131" s="2"/>
      <c r="AC131" s="2"/>
      <c r="AD131" s="2"/>
      <c r="AE131" s="2"/>
      <c r="AF131" s="2"/>
      <c r="AG131" s="2"/>
      <c r="AH131" s="2"/>
      <c r="AI131" s="2"/>
      <c r="AJ131" s="2"/>
      <c r="AK131" s="2"/>
      <c r="AL131" s="2"/>
      <c r="AQ131" s="11">
        <v>0.7</v>
      </c>
      <c r="AR131" s="16">
        <f t="shared" si="8"/>
        <v>0.7</v>
      </c>
    </row>
    <row r="132" spans="2:44" s="1" customFormat="1" x14ac:dyDescent="0.3">
      <c r="B132" s="149" t="s">
        <v>62</v>
      </c>
      <c r="C132" s="278" t="s">
        <v>370</v>
      </c>
      <c r="D132" s="149" t="s">
        <v>9</v>
      </c>
      <c r="E132" s="149">
        <v>1</v>
      </c>
      <c r="F132" s="280"/>
      <c r="G132" s="280">
        <f t="shared" si="9"/>
        <v>0</v>
      </c>
      <c r="U132" s="2"/>
      <c r="V132" s="2"/>
      <c r="W132" s="2"/>
      <c r="X132" s="2"/>
      <c r="Y132" s="2"/>
      <c r="Z132" s="2"/>
      <c r="AA132" s="2"/>
      <c r="AB132" s="2"/>
      <c r="AC132" s="2"/>
      <c r="AD132" s="2"/>
      <c r="AE132" s="2"/>
      <c r="AF132" s="2"/>
      <c r="AG132" s="2"/>
      <c r="AH132" s="2"/>
      <c r="AI132" s="2"/>
      <c r="AJ132" s="2"/>
      <c r="AK132" s="2"/>
      <c r="AL132" s="2"/>
      <c r="AQ132" s="11">
        <v>0.7</v>
      </c>
      <c r="AR132" s="16">
        <f t="shared" si="8"/>
        <v>0.7</v>
      </c>
    </row>
    <row r="133" spans="2:44" s="1" customFormat="1" x14ac:dyDescent="0.3">
      <c r="B133" s="51"/>
      <c r="C133" s="33"/>
      <c r="D133" s="51"/>
      <c r="E133" s="51"/>
      <c r="F133" s="55"/>
      <c r="G133" s="55"/>
      <c r="U133" s="2"/>
      <c r="V133" s="2"/>
      <c r="W133" s="2"/>
      <c r="X133" s="2"/>
      <c r="Y133" s="2"/>
      <c r="Z133" s="2"/>
      <c r="AA133" s="2"/>
      <c r="AB133" s="2"/>
      <c r="AC133" s="2"/>
      <c r="AD133" s="2"/>
      <c r="AE133" s="2"/>
      <c r="AF133" s="2"/>
      <c r="AG133" s="2"/>
      <c r="AH133" s="2"/>
      <c r="AI133" s="2"/>
      <c r="AJ133" s="2"/>
      <c r="AK133" s="2"/>
      <c r="AL133" s="2"/>
      <c r="AQ133" s="11">
        <v>0.7</v>
      </c>
      <c r="AR133" s="16">
        <f t="shared" si="8"/>
        <v>0</v>
      </c>
    </row>
    <row r="134" spans="2:44" s="1" customFormat="1" x14ac:dyDescent="0.3">
      <c r="B134" s="51"/>
      <c r="C134" s="33" t="s">
        <v>303</v>
      </c>
      <c r="D134" s="51"/>
      <c r="E134" s="51"/>
      <c r="F134" s="55"/>
      <c r="G134" s="55">
        <f>SUM(G121:G133)</f>
        <v>0</v>
      </c>
      <c r="Q134" s="7"/>
      <c r="U134" s="2"/>
      <c r="V134" s="2"/>
      <c r="W134" s="2"/>
      <c r="X134" s="2"/>
      <c r="Y134" s="2"/>
      <c r="Z134" s="2"/>
      <c r="AA134" s="2"/>
      <c r="AB134" s="2"/>
      <c r="AC134" s="2"/>
      <c r="AD134" s="2"/>
      <c r="AE134" s="2"/>
      <c r="AF134" s="2"/>
      <c r="AG134" s="2"/>
      <c r="AH134" s="2"/>
      <c r="AI134" s="2"/>
      <c r="AJ134" s="2"/>
      <c r="AK134" s="2"/>
      <c r="AL134" s="2"/>
      <c r="AR134" s="16">
        <f t="shared" si="8"/>
        <v>0</v>
      </c>
    </row>
    <row r="135" spans="2:44" s="1" customFormat="1" x14ac:dyDescent="0.3">
      <c r="B135" s="51"/>
      <c r="C135" s="33"/>
      <c r="D135" s="51"/>
      <c r="E135" s="51"/>
      <c r="F135" s="55"/>
      <c r="G135" s="55"/>
      <c r="Q135" s="7"/>
      <c r="U135" s="2"/>
      <c r="V135" s="2"/>
      <c r="W135" s="2"/>
      <c r="X135" s="2"/>
      <c r="Y135" s="2"/>
      <c r="Z135" s="2"/>
      <c r="AA135" s="2"/>
      <c r="AB135" s="2"/>
      <c r="AC135" s="2"/>
      <c r="AD135" s="2"/>
      <c r="AE135" s="2"/>
      <c r="AF135" s="2"/>
      <c r="AG135" s="2"/>
      <c r="AH135" s="2"/>
      <c r="AI135" s="2"/>
      <c r="AJ135" s="2"/>
      <c r="AK135" s="2"/>
      <c r="AL135" s="2"/>
      <c r="AR135" s="16"/>
    </row>
    <row r="136" spans="2:44" s="1" customFormat="1" x14ac:dyDescent="0.3">
      <c r="B136" s="51"/>
      <c r="C136" s="33"/>
      <c r="D136" s="51"/>
      <c r="E136" s="51"/>
      <c r="F136" s="55"/>
      <c r="G136" s="55"/>
      <c r="Q136" s="7"/>
      <c r="U136" s="2"/>
      <c r="V136" s="2"/>
      <c r="W136" s="2"/>
      <c r="X136" s="2"/>
      <c r="Y136" s="2"/>
      <c r="Z136" s="2"/>
      <c r="AA136" s="2"/>
      <c r="AB136" s="2"/>
      <c r="AC136" s="2"/>
      <c r="AD136" s="2"/>
      <c r="AE136" s="2"/>
      <c r="AF136" s="2"/>
      <c r="AG136" s="2"/>
      <c r="AH136" s="2"/>
      <c r="AI136" s="2"/>
      <c r="AJ136" s="2"/>
      <c r="AK136" s="2"/>
      <c r="AL136" s="2"/>
      <c r="AR136" s="16"/>
    </row>
    <row r="137" spans="2:44" x14ac:dyDescent="0.3">
      <c r="B137" s="33"/>
      <c r="C137" s="33"/>
      <c r="D137" s="33"/>
      <c r="E137" s="34"/>
      <c r="F137" s="34"/>
      <c r="G137" s="34"/>
    </row>
    <row r="138" spans="2:44" x14ac:dyDescent="0.3">
      <c r="B138" s="33"/>
      <c r="C138" s="68" t="s">
        <v>324</v>
      </c>
      <c r="D138" s="69"/>
      <c r="E138" s="70"/>
      <c r="F138" s="70"/>
      <c r="G138" s="71"/>
    </row>
    <row r="139" spans="2:44" x14ac:dyDescent="0.3">
      <c r="B139" s="33"/>
      <c r="C139" s="82"/>
      <c r="D139" s="33"/>
      <c r="E139" s="34"/>
      <c r="F139" s="34"/>
      <c r="G139" s="73"/>
    </row>
    <row r="140" spans="2:44" x14ac:dyDescent="0.3">
      <c r="B140" s="33"/>
      <c r="C140" s="82" t="s">
        <v>150</v>
      </c>
      <c r="D140" s="33"/>
      <c r="E140" s="34"/>
      <c r="F140" s="34"/>
      <c r="G140" s="73">
        <v>0</v>
      </c>
    </row>
    <row r="141" spans="2:44" x14ac:dyDescent="0.3">
      <c r="B141" s="33"/>
      <c r="C141" s="82"/>
      <c r="D141" s="33"/>
      <c r="E141" s="34"/>
      <c r="F141" s="34"/>
      <c r="G141" s="73"/>
    </row>
    <row r="142" spans="2:44" x14ac:dyDescent="0.3">
      <c r="B142" s="33"/>
      <c r="C142" s="82" t="s">
        <v>92</v>
      </c>
      <c r="D142" s="33"/>
      <c r="E142" s="34"/>
      <c r="F142" s="34"/>
      <c r="G142" s="73">
        <f>G14</f>
        <v>0</v>
      </c>
    </row>
    <row r="143" spans="2:44" x14ac:dyDescent="0.3">
      <c r="B143" s="33"/>
      <c r="C143" s="82"/>
      <c r="D143" s="33"/>
      <c r="E143" s="34"/>
      <c r="F143" s="34"/>
      <c r="G143" s="73"/>
    </row>
    <row r="144" spans="2:44" x14ac:dyDescent="0.3">
      <c r="B144" s="33"/>
      <c r="C144" s="82" t="s">
        <v>385</v>
      </c>
      <c r="D144" s="33"/>
      <c r="E144" s="34"/>
      <c r="F144" s="34"/>
      <c r="G144" s="73">
        <f>G19</f>
        <v>0</v>
      </c>
    </row>
    <row r="145" spans="2:7" x14ac:dyDescent="0.3">
      <c r="B145" s="33"/>
      <c r="C145" s="82"/>
      <c r="D145" s="33"/>
      <c r="E145" s="34"/>
      <c r="F145" s="34"/>
      <c r="G145" s="73"/>
    </row>
    <row r="146" spans="2:7" x14ac:dyDescent="0.3">
      <c r="B146" s="33"/>
      <c r="C146" s="82" t="s">
        <v>386</v>
      </c>
      <c r="D146" s="33"/>
      <c r="E146" s="34"/>
      <c r="F146" s="34"/>
      <c r="G146" s="73">
        <f>G26</f>
        <v>0</v>
      </c>
    </row>
    <row r="147" spans="2:7" x14ac:dyDescent="0.3">
      <c r="B147" s="33"/>
      <c r="C147" s="82"/>
      <c r="D147" s="33"/>
      <c r="E147" s="34"/>
      <c r="F147" s="34"/>
      <c r="G147" s="73"/>
    </row>
    <row r="148" spans="2:7" x14ac:dyDescent="0.3">
      <c r="B148" s="33"/>
      <c r="C148" s="82" t="s">
        <v>387</v>
      </c>
      <c r="D148" s="33"/>
      <c r="E148" s="34"/>
      <c r="F148" s="34"/>
      <c r="G148" s="73">
        <f>G32</f>
        <v>0</v>
      </c>
    </row>
    <row r="149" spans="2:7" x14ac:dyDescent="0.3">
      <c r="B149" s="33"/>
      <c r="C149" s="82"/>
      <c r="D149" s="33"/>
      <c r="E149" s="34"/>
      <c r="F149" s="34"/>
      <c r="G149" s="73"/>
    </row>
    <row r="150" spans="2:7" x14ac:dyDescent="0.3">
      <c r="B150" s="33"/>
      <c r="C150" s="82" t="s">
        <v>178</v>
      </c>
      <c r="D150" s="33"/>
      <c r="E150" s="34"/>
      <c r="F150" s="34"/>
      <c r="G150" s="73">
        <f>G41</f>
        <v>0</v>
      </c>
    </row>
    <row r="151" spans="2:7" x14ac:dyDescent="0.3">
      <c r="B151" s="33"/>
      <c r="C151" s="74"/>
      <c r="D151" s="75"/>
      <c r="E151" s="76"/>
      <c r="F151" s="76"/>
      <c r="G151" s="77"/>
    </row>
    <row r="152" spans="2:7" x14ac:dyDescent="0.3">
      <c r="B152" s="33"/>
      <c r="C152" s="82" t="s">
        <v>185</v>
      </c>
      <c r="D152" s="75"/>
      <c r="E152" s="76"/>
      <c r="F152" s="76"/>
      <c r="G152" s="73">
        <f>G100</f>
        <v>0</v>
      </c>
    </row>
    <row r="153" spans="2:7" x14ac:dyDescent="0.3">
      <c r="B153" s="33"/>
      <c r="C153" s="74"/>
      <c r="D153" s="75"/>
      <c r="E153" s="76"/>
      <c r="F153" s="76"/>
      <c r="G153" s="73"/>
    </row>
    <row r="154" spans="2:7" x14ac:dyDescent="0.3">
      <c r="B154" s="33"/>
      <c r="C154" s="82" t="s">
        <v>388</v>
      </c>
      <c r="D154" s="75"/>
      <c r="E154" s="76"/>
      <c r="F154" s="76"/>
      <c r="G154" s="73">
        <f>G117</f>
        <v>0</v>
      </c>
    </row>
    <row r="155" spans="2:7" x14ac:dyDescent="0.3">
      <c r="B155" s="33"/>
      <c r="C155" s="82"/>
      <c r="D155" s="75"/>
      <c r="E155" s="76"/>
      <c r="F155" s="76"/>
      <c r="G155" s="73"/>
    </row>
    <row r="156" spans="2:7" x14ac:dyDescent="0.3">
      <c r="B156" s="33"/>
      <c r="C156" s="82" t="s">
        <v>389</v>
      </c>
      <c r="D156" s="75"/>
      <c r="E156" s="76"/>
      <c r="F156" s="76"/>
      <c r="G156" s="73">
        <f>G134</f>
        <v>0</v>
      </c>
    </row>
    <row r="157" spans="2:7" x14ac:dyDescent="0.3">
      <c r="B157" s="33"/>
      <c r="C157" s="82"/>
      <c r="D157" s="75"/>
      <c r="E157" s="76"/>
      <c r="F157" s="76"/>
      <c r="G157" s="73"/>
    </row>
    <row r="158" spans="2:7" x14ac:dyDescent="0.3">
      <c r="B158" s="33"/>
      <c r="C158" s="82" t="s">
        <v>325</v>
      </c>
      <c r="D158" s="75"/>
      <c r="E158" s="76"/>
      <c r="F158" s="76"/>
      <c r="G158" s="83">
        <f>SUM(G140:G157)</f>
        <v>0</v>
      </c>
    </row>
    <row r="159" spans="2:7" x14ac:dyDescent="0.3">
      <c r="B159" s="33"/>
      <c r="C159" s="82"/>
      <c r="D159" s="75"/>
      <c r="E159" s="76"/>
      <c r="F159" s="76"/>
      <c r="G159" s="73"/>
    </row>
    <row r="160" spans="2:7" x14ac:dyDescent="0.3">
      <c r="B160" s="33"/>
      <c r="C160" s="82" t="s">
        <v>326</v>
      </c>
      <c r="D160" s="75"/>
      <c r="E160" s="76"/>
      <c r="F160" s="76"/>
      <c r="G160" s="73">
        <f>0.1*G158</f>
        <v>0</v>
      </c>
    </row>
    <row r="161" spans="2:47" x14ac:dyDescent="0.3">
      <c r="B161" s="33"/>
      <c r="C161" s="82"/>
      <c r="D161" s="75"/>
      <c r="E161" s="76"/>
      <c r="F161" s="76"/>
      <c r="G161" s="73"/>
    </row>
    <row r="162" spans="2:47" x14ac:dyDescent="0.3">
      <c r="B162" s="33"/>
      <c r="C162" s="82" t="s">
        <v>327</v>
      </c>
      <c r="D162" s="75"/>
      <c r="E162" s="76"/>
      <c r="F162" s="76"/>
      <c r="G162" s="73">
        <f>0.18*G158</f>
        <v>0</v>
      </c>
      <c r="AS162" s="7" t="s">
        <v>390</v>
      </c>
      <c r="AU162" s="5">
        <f>14*6.5</f>
        <v>91</v>
      </c>
    </row>
    <row r="163" spans="2:47" x14ac:dyDescent="0.3">
      <c r="B163" s="33"/>
      <c r="C163" s="82"/>
      <c r="D163" s="33"/>
      <c r="E163" s="34"/>
      <c r="F163" s="34"/>
      <c r="G163" s="73"/>
      <c r="Q163" s="4"/>
      <c r="AS163" s="7" t="s">
        <v>391</v>
      </c>
      <c r="AU163" s="5">
        <f>10.5*6.7</f>
        <v>70.350000000000009</v>
      </c>
    </row>
    <row r="164" spans="2:47" s="4" customFormat="1" x14ac:dyDescent="0.3">
      <c r="B164" s="25"/>
      <c r="C164" s="78" t="s">
        <v>392</v>
      </c>
      <c r="D164" s="79"/>
      <c r="E164" s="80"/>
      <c r="F164" s="80"/>
      <c r="G164" s="81">
        <f>SUM(G158:G163)</f>
        <v>0</v>
      </c>
      <c r="Q164" s="7"/>
      <c r="AR164" s="12"/>
      <c r="AS164" s="7" t="s">
        <v>393</v>
      </c>
      <c r="AT164" s="7"/>
      <c r="AU164" s="5">
        <f>AU162-AU163</f>
        <v>20.649999999999991</v>
      </c>
    </row>
    <row r="165" spans="2:47" x14ac:dyDescent="0.3">
      <c r="B165" s="33"/>
      <c r="C165" s="33"/>
      <c r="D165" s="33"/>
      <c r="E165" s="34"/>
      <c r="F165" s="34"/>
      <c r="G165" s="34"/>
      <c r="Q165" s="4"/>
      <c r="AS165" s="7" t="s">
        <v>394</v>
      </c>
      <c r="AU165" s="5">
        <f>AU164/AU163</f>
        <v>0.29353233830845754</v>
      </c>
    </row>
    <row r="166" spans="2:47" x14ac:dyDescent="0.3">
      <c r="B166" s="33"/>
      <c r="C166" s="33"/>
      <c r="D166" s="33"/>
      <c r="E166" s="34"/>
      <c r="F166" s="34"/>
      <c r="G166" s="34"/>
    </row>
    <row r="167" spans="2:47" x14ac:dyDescent="0.3">
      <c r="B167" s="33"/>
      <c r="C167" s="33"/>
      <c r="D167" s="33"/>
      <c r="E167" s="288"/>
      <c r="F167" s="288"/>
      <c r="G167" s="288"/>
    </row>
    <row r="168" spans="2:47" x14ac:dyDescent="0.3">
      <c r="B168" s="33"/>
      <c r="C168" s="33"/>
      <c r="D168" s="33"/>
      <c r="E168" s="288"/>
      <c r="F168" s="288"/>
      <c r="G168" s="288"/>
    </row>
    <row r="169" spans="2:47" x14ac:dyDescent="0.3">
      <c r="B169" s="33"/>
      <c r="C169" s="33"/>
      <c r="D169" s="33"/>
      <c r="E169" s="34"/>
      <c r="F169" s="34"/>
      <c r="G169" s="34"/>
    </row>
    <row r="170" spans="2:47" x14ac:dyDescent="0.3">
      <c r="B170" s="33"/>
      <c r="C170" s="33"/>
      <c r="D170" s="33"/>
      <c r="E170" s="288"/>
      <c r="F170" s="288"/>
      <c r="G170" s="34"/>
    </row>
    <row r="171" spans="2:47" x14ac:dyDescent="0.3">
      <c r="B171" s="33"/>
      <c r="C171" s="33"/>
      <c r="D171" s="33"/>
      <c r="E171" s="34"/>
      <c r="F171" s="34"/>
      <c r="G171" s="34"/>
    </row>
    <row r="172" spans="2:47" x14ac:dyDescent="0.3">
      <c r="B172" s="33"/>
      <c r="C172" s="33"/>
      <c r="D172" s="33"/>
      <c r="E172" s="288"/>
      <c r="F172" s="288"/>
      <c r="G172" s="288"/>
    </row>
    <row r="173" spans="2:47" x14ac:dyDescent="0.3">
      <c r="B173" s="33"/>
      <c r="C173" s="33"/>
      <c r="D173" s="33"/>
      <c r="E173" s="288"/>
      <c r="F173" s="288"/>
      <c r="G173" s="288"/>
    </row>
    <row r="174" spans="2:47" x14ac:dyDescent="0.3">
      <c r="B174" s="33"/>
      <c r="C174" s="33"/>
      <c r="D174" s="33"/>
      <c r="E174" s="34"/>
      <c r="F174" s="34"/>
      <c r="G174" s="34"/>
    </row>
    <row r="175" spans="2:47" x14ac:dyDescent="0.3">
      <c r="B175" s="33"/>
      <c r="C175" s="33"/>
      <c r="D175" s="33"/>
      <c r="E175" s="288"/>
      <c r="F175" s="288"/>
      <c r="G175" s="34"/>
    </row>
    <row r="176" spans="2:47" x14ac:dyDescent="0.3">
      <c r="B176" s="33"/>
      <c r="C176" s="33"/>
      <c r="D176" s="33"/>
      <c r="E176" s="34"/>
      <c r="F176" s="34"/>
      <c r="G176" s="34"/>
    </row>
    <row r="177" spans="2:7" x14ac:dyDescent="0.3">
      <c r="B177" s="33"/>
      <c r="C177" s="33"/>
      <c r="D177" s="33"/>
      <c r="E177" s="34"/>
      <c r="F177" s="34"/>
      <c r="G177" s="34"/>
    </row>
    <row r="178" spans="2:7" x14ac:dyDescent="0.3">
      <c r="B178" s="33"/>
      <c r="C178" s="33"/>
      <c r="D178" s="33"/>
      <c r="E178" s="34"/>
      <c r="F178" s="34"/>
      <c r="G178" s="34"/>
    </row>
    <row r="179" spans="2:7" x14ac:dyDescent="0.3">
      <c r="B179" s="33"/>
      <c r="C179" s="33"/>
      <c r="D179" s="33"/>
      <c r="E179" s="34"/>
      <c r="F179" s="34"/>
      <c r="G179" s="34"/>
    </row>
    <row r="180" spans="2:7" x14ac:dyDescent="0.3">
      <c r="B180" s="33"/>
      <c r="C180" s="33"/>
      <c r="D180" s="33"/>
      <c r="E180" s="34"/>
      <c r="F180" s="34"/>
      <c r="G180" s="34"/>
    </row>
  </sheetData>
  <mergeCells count="7">
    <mergeCell ref="E175:F175"/>
    <mergeCell ref="C2:G2"/>
    <mergeCell ref="E167:G167"/>
    <mergeCell ref="E168:G168"/>
    <mergeCell ref="E170:F170"/>
    <mergeCell ref="E172:G172"/>
    <mergeCell ref="E173:G173"/>
  </mergeCells>
  <pageMargins left="0.7" right="0.7" top="0.75" bottom="0.75" header="0.3" footer="0.3"/>
  <pageSetup paperSize="9"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08ba6eb-9e09-4fd5-92f2-2d9921329f2d">TZAENABEL-1803267059-175810</_dlc_DocId>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TZA</TermName>
          <TermId xmlns="http://schemas.microsoft.com/office/infopath/2007/PartnerControls">dfb3e6fb-85a6-48a3-80f6-c11ba0fe6160</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_dlc_DocIdUrl xmlns="508ba6eb-9e09-4fd5-92f2-2d9921329f2d">
      <Url>https://enabelbe.sharepoint.com/sites/TZA/_layouts/15/DocIdRedir.aspx?ID=TZAENABEL-1803267059-175810</Url>
      <Description>TZAENABEL-1803267059-175810</Description>
    </_dlc_DocIdUrl>
    <j50cb40f2a0941d2947e6bcbd5d19dce xmlns="14a9c00f-d9e3-4eb9-aad3-f69239d17d9c">
      <Terms xmlns="http://schemas.microsoft.com/office/infopath/2007/PartnerControls"/>
    </j50cb40f2a0941d2947e6bcbd5d19dce>
    <SharedWithUsers xmlns="3022d1cc-9911-4d86-8921-f1af51355b6a">
      <UserInfo>
        <DisplayName>MGENI, Alern</DisplayName>
        <AccountId>2167</AccountId>
        <AccountType/>
      </UserInfo>
    </SharedWithUsers>
    <lcf76f155ced4ddcb4097134ff3c332f xmlns="7d240279-6309-4474-8991-5f7f8ebee48e">
      <Terms xmlns="http://schemas.microsoft.com/office/infopath/2007/PartnerControls"/>
    </lcf76f155ced4ddcb4097134ff3c332f>
    <TaxCatchAll xmlns="3022d1cc-9911-4d86-8921-f1af51355b6a">
      <Value>1</Value>
      <Value>3</Value>
    </TaxCatchAll>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F061941BEAAC6C45A21F01DCE15B4E0E" ma:contentTypeVersion="28" ma:contentTypeDescription="Create a new document." ma:contentTypeScope="" ma:versionID="b50e968cd4c0c2589bb23eaa11fc2e84">
  <xsd:schema xmlns:xsd="http://www.w3.org/2001/XMLSchema" xmlns:xs="http://www.w3.org/2001/XMLSchema" xmlns:p="http://schemas.microsoft.com/office/2006/metadata/properties" xmlns:ns1="http://schemas.microsoft.com/sharepoint/v3" xmlns:ns2="508ba6eb-9e09-4fd5-92f2-2d9921329f2d" xmlns:ns3="14a9c00f-d9e3-4eb9-aad3-f69239d17d9c" xmlns:ns4="3022d1cc-9911-4d86-8921-f1af51355b6a" xmlns:ns5="7d240279-6309-4474-8991-5f7f8ebee48e" targetNamespace="http://schemas.microsoft.com/office/2006/metadata/properties" ma:root="true" ma:fieldsID="2e786ee62614617aa699984567855d65" ns1:_="" ns2:_="" ns3:_="" ns4:_="" ns5:_="">
    <xsd:import namespace="http://schemas.microsoft.com/sharepoint/v3"/>
    <xsd:import namespace="508ba6eb-9e09-4fd5-92f2-2d9921329f2d"/>
    <xsd:import namespace="14a9c00f-d9e3-4eb9-aad3-f69239d17d9c"/>
    <xsd:import namespace="3022d1cc-9911-4d86-8921-f1af51355b6a"/>
    <xsd:import namespace="7d240279-6309-4474-8991-5f7f8ebee48e"/>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5:MediaServiceMetadata" minOccurs="0"/>
                <xsd:element ref="ns5:MediaServiceFastMetadata" minOccurs="0"/>
                <xsd:element ref="ns5:MediaServiceAutoKeyPoints" minOccurs="0"/>
                <xsd:element ref="ns4:SharedWithUsers" minOccurs="0"/>
                <xsd:element ref="ns4:SharedWithDetail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OCR" minOccurs="0"/>
                <xsd:element ref="ns5:MediaServiceLocation" minOccurs="0"/>
                <xsd:element ref="ns5:MediaServiceObjectDetectorVersions" minOccurs="0"/>
                <xsd:element ref="ns1:_ip_UnifiedCompliancePolicyProperties" minOccurs="0"/>
                <xsd:element ref="ns1:_ip_UnifiedCompliancePolicyUIAc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3;#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TZA|dfb3e6fb-85a6-48a3-80f6-c11ba0fe6160"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22d1cc-9911-4d86-8921-f1af51355b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c943f6-feb1-4864-8ef7-3367d7534576}" ma:internalName="TaxCatchAll" ma:showField="CatchAllData"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c943f6-feb1-4864-8ef7-3367d7534576}" ma:internalName="TaxCatchAllLabel" ma:readOnly="true" ma:showField="CatchAllDataLabel" ma:web="3022d1cc-9911-4d86-8921-f1af51355b6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240279-6309-4474-8991-5f7f8ebee48e"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8421E7-73F7-4079-9FC8-50563C72BA75}">
  <ds:schemaRefs>
    <ds:schemaRef ds:uri="http://schemas.microsoft.com/sharepoint/v3/contenttype/forms"/>
  </ds:schemaRefs>
</ds:datastoreItem>
</file>

<file path=customXml/itemProps2.xml><?xml version="1.0" encoding="utf-8"?>
<ds:datastoreItem xmlns:ds="http://schemas.openxmlformats.org/officeDocument/2006/customXml" ds:itemID="{C2B59C15-5674-4EB4-ABA3-A72E19DEC329}">
  <ds:schemaRefs>
    <ds:schemaRef ds:uri="http://schemas.microsoft.com/office/2006/metadata/properties"/>
    <ds:schemaRef ds:uri="http://schemas.microsoft.com/office/infopath/2007/PartnerControls"/>
    <ds:schemaRef ds:uri="508ba6eb-9e09-4fd5-92f2-2d9921329f2d"/>
    <ds:schemaRef ds:uri="14a9c00f-d9e3-4eb9-aad3-f69239d17d9c"/>
    <ds:schemaRef ds:uri="3022d1cc-9911-4d86-8921-f1af51355b6a"/>
    <ds:schemaRef ds:uri="7d240279-6309-4474-8991-5f7f8ebee48e"/>
    <ds:schemaRef ds:uri="http://schemas.microsoft.com/sharepoint/v3"/>
  </ds:schemaRefs>
</ds:datastoreItem>
</file>

<file path=customXml/itemProps3.xml><?xml version="1.0" encoding="utf-8"?>
<ds:datastoreItem xmlns:ds="http://schemas.openxmlformats.org/officeDocument/2006/customXml" ds:itemID="{22DFA1EA-4E98-40E1-B66E-23DFE4B97AE2}">
  <ds:schemaRefs>
    <ds:schemaRef ds:uri="http://schemas.microsoft.com/sharepoint/events"/>
  </ds:schemaRefs>
</ds:datastoreItem>
</file>

<file path=customXml/itemProps4.xml><?xml version="1.0" encoding="utf-8"?>
<ds:datastoreItem xmlns:ds="http://schemas.openxmlformats.org/officeDocument/2006/customXml" ds:itemID="{1C3094AE-B408-4D5A-8ABA-0C395D1A1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022d1cc-9911-4d86-8921-f1af51355b6a"/>
    <ds:schemaRef ds:uri="7d240279-6309-4474-8991-5f7f8ebee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Sheet1</vt:lpstr>
      <vt:lpstr>SUMMARY</vt:lpstr>
      <vt:lpstr>84 Girls Dormitoryn -Mwanga sec</vt:lpstr>
      <vt:lpstr>120 Girls dormitory - Ntamya sc</vt:lpstr>
      <vt:lpstr>WASH FACILITIES- for 7 schools</vt:lpstr>
      <vt:lpstr>WASH FACILITIES- Mwanga sec </vt:lpstr>
      <vt:lpstr>'120 Girls dormitory - Ntamya sc'!Print_Area</vt:lpstr>
      <vt:lpstr>'84 Girls Dormitoryn -Mwanga sec'!Print_Area</vt:lpstr>
      <vt:lpstr>'WASH FACILITIES- for 7 schools'!Print_Area</vt:lpstr>
      <vt:lpstr>'WASH FACILITIES- Mwanga sec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jordan kabyemela</dc:creator>
  <cp:keywords/>
  <dc:description/>
  <cp:lastModifiedBy>MGENI, Alern</cp:lastModifiedBy>
  <cp:revision/>
  <dcterms:created xsi:type="dcterms:W3CDTF">2015-06-05T18:17:20Z</dcterms:created>
  <dcterms:modified xsi:type="dcterms:W3CDTF">2024-10-24T13:48:15Z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0x010100A054E23CC720224AB55CD5109E0645C000F061941BEAAC6C45A21F01DCE15B4E0E</vt:lpwstr>
  </property>
  <property fmtid="{D5CDD505-2E9C-101B-9397-08002B2CF9AE}" pid="4" name="Document_Language">
    <vt:lpwstr>3;#EN|eb0f068f-7d92-44c4-a2e1-052290512cff</vt:lpwstr>
  </property>
  <property fmtid="{D5CDD505-2E9C-101B-9397-08002B2CF9AE}" pid="5" name="Document_Type">
    <vt:lpwstr/>
  </property>
  <property fmtid="{D5CDD505-2E9C-101B-9397-08002B2CF9AE}" pid="6" name="Country">
    <vt:lpwstr>1;#TZA|dfb3e6fb-85a6-48a3-80f6-c11ba0fe6160</vt:lpwstr>
  </property>
  <property fmtid="{D5CDD505-2E9C-101B-9397-08002B2CF9AE}" pid="7" name="_dlc_DocIdItemGuid">
    <vt:lpwstr>6b8a22f8-7893-4e99-b419-391fcc46a200</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y fmtid="{D5CDD505-2E9C-101B-9397-08002B2CF9AE}" pid="11" name="e2b781e9cad840cd89b90f5a7e989839">
    <vt:lpwstr/>
  </property>
  <property fmtid="{D5CDD505-2E9C-101B-9397-08002B2CF9AE}" pid="12" name="l9d65098618b4a8fbbe87718e7187e6b">
    <vt:lpwstr/>
  </property>
</Properties>
</file>