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https://enabelbe.sharepoint.com/sites/BFA/Contracts/21_Marchés_Publics/BFA22002_STOUKADO/BFA22002-10049 Construction d'une unité économique/2_CSC/"/>
    </mc:Choice>
  </mc:AlternateContent>
  <xr:revisionPtr revIDLastSave="1" documentId="13_ncr:1_{1235D2CA-57AF-4859-A768-DB983C6E8336}" xr6:coauthVersionLast="47" xr6:coauthVersionMax="47" xr10:uidLastSave="{1164178E-5915-4DEB-B38B-7FD850B4ECD9}"/>
  <bookViews>
    <workbookView xWindow="-120" yWindow="-120" windowWidth="20730" windowHeight="11160" tabRatio="956" xr2:uid="{00000000-000D-0000-FFFF-FFFF00000000}"/>
  </bookViews>
  <sheets>
    <sheet name="DEVIS ENABEL" sheetId="5" r:id="rId1"/>
  </sheets>
  <definedNames>
    <definedName name="_xlnm.Print_Area" localSheetId="0">'DEVIS ENABEL'!$A$1:$F$214</definedName>
  </definedNames>
  <calcPr calcId="191029"/>
</workbook>
</file>

<file path=xl/calcChain.xml><?xml version="1.0" encoding="utf-8"?>
<calcChain xmlns="http://schemas.openxmlformats.org/spreadsheetml/2006/main">
  <c r="F291" i="5" l="1"/>
  <c r="F296" i="5"/>
  <c r="F300" i="5"/>
  <c r="F299" i="5"/>
  <c r="D298" i="5"/>
  <c r="F298" i="5" s="1"/>
  <c r="D297" i="5"/>
  <c r="F297" i="5" s="1"/>
  <c r="D295" i="5"/>
  <c r="F295" i="5" s="1"/>
  <c r="F294" i="5"/>
  <c r="F293" i="5"/>
  <c r="D292" i="5"/>
  <c r="F292" i="5" s="1"/>
  <c r="F290" i="5"/>
  <c r="F301" i="5" l="1"/>
  <c r="F333" i="5" s="1"/>
  <c r="F278" i="5"/>
  <c r="F203" i="5"/>
  <c r="F202" i="5"/>
  <c r="F201" i="5"/>
  <c r="F200" i="5"/>
  <c r="F194" i="5"/>
  <c r="F193" i="5"/>
  <c r="F192" i="5"/>
  <c r="F188" i="5"/>
  <c r="F187" i="5"/>
  <c r="F183" i="5"/>
  <c r="F184" i="5" s="1"/>
  <c r="F177" i="5"/>
  <c r="F176" i="5"/>
  <c r="F175" i="5"/>
  <c r="F174" i="5"/>
  <c r="F173" i="5"/>
  <c r="F172" i="5"/>
  <c r="F167" i="5"/>
  <c r="F166" i="5"/>
  <c r="F165" i="5"/>
  <c r="F164" i="5"/>
  <c r="F163" i="5"/>
  <c r="F158" i="5"/>
  <c r="F157" i="5"/>
  <c r="F156" i="5"/>
  <c r="F155" i="5"/>
  <c r="F154" i="5"/>
  <c r="F153" i="5"/>
  <c r="F148" i="5"/>
  <c r="F147" i="5"/>
  <c r="F146" i="5"/>
  <c r="F145" i="5"/>
  <c r="F140" i="5"/>
  <c r="F139" i="5"/>
  <c r="F138" i="5"/>
  <c r="F137" i="5"/>
  <c r="F136" i="5"/>
  <c r="F135" i="5"/>
  <c r="F134" i="5"/>
  <c r="F133" i="5"/>
  <c r="F132" i="5"/>
  <c r="F127" i="5"/>
  <c r="F126" i="5"/>
  <c r="F125" i="5"/>
  <c r="F124" i="5"/>
  <c r="F123" i="5"/>
  <c r="F122" i="5"/>
  <c r="F59" i="5"/>
  <c r="F60" i="5"/>
  <c r="F105" i="5"/>
  <c r="F168" i="5" l="1"/>
  <c r="F204" i="5"/>
  <c r="F195" i="5"/>
  <c r="F189" i="5"/>
  <c r="F178" i="5"/>
  <c r="F159" i="5"/>
  <c r="F128" i="5"/>
  <c r="F149" i="5"/>
  <c r="F141" i="5"/>
  <c r="F196" i="5" l="1"/>
  <c r="F205" i="5" s="1"/>
  <c r="F331" i="5" s="1"/>
  <c r="F86" i="5" l="1"/>
  <c r="F40" i="5" l="1"/>
  <c r="F56" i="5"/>
  <c r="F57" i="5"/>
  <c r="F58" i="5"/>
  <c r="F107" i="5"/>
  <c r="F29" i="5"/>
  <c r="F30" i="5"/>
  <c r="F31" i="5"/>
  <c r="F92" i="5"/>
  <c r="F91" i="5"/>
  <c r="F95" i="5"/>
  <c r="F102" i="5"/>
  <c r="F108" i="5"/>
  <c r="F109" i="5" l="1"/>
  <c r="F12" i="5" l="1"/>
  <c r="F277" i="5"/>
  <c r="F276" i="5"/>
  <c r="F271" i="5"/>
  <c r="F272" i="5" s="1"/>
  <c r="F266" i="5"/>
  <c r="F265" i="5"/>
  <c r="F264" i="5"/>
  <c r="F263" i="5"/>
  <c r="F258" i="5"/>
  <c r="F257" i="5"/>
  <c r="F252" i="5"/>
  <c r="F251" i="5"/>
  <c r="F250" i="5"/>
  <c r="F249" i="5"/>
  <c r="F248" i="5"/>
  <c r="F247" i="5"/>
  <c r="F246" i="5"/>
  <c r="F245" i="5"/>
  <c r="F244" i="5"/>
  <c r="F239" i="5"/>
  <c r="F238" i="5"/>
  <c r="F237" i="5"/>
  <c r="F236" i="5"/>
  <c r="F235" i="5"/>
  <c r="F230" i="5"/>
  <c r="F229" i="5"/>
  <c r="F228" i="5"/>
  <c r="F227" i="5"/>
  <c r="F226" i="5"/>
  <c r="F225" i="5"/>
  <c r="F224" i="5"/>
  <c r="F219" i="5"/>
  <c r="F218" i="5"/>
  <c r="F217" i="5"/>
  <c r="F216" i="5"/>
  <c r="F311" i="5"/>
  <c r="F312" i="5"/>
  <c r="F313" i="5"/>
  <c r="F317" i="5"/>
  <c r="F318" i="5"/>
  <c r="F319" i="5"/>
  <c r="F320" i="5"/>
  <c r="F321" i="5"/>
  <c r="F322" i="5"/>
  <c r="F106" i="5"/>
  <c r="F104" i="5"/>
  <c r="F103" i="5"/>
  <c r="F101" i="5"/>
  <c r="F94" i="5"/>
  <c r="F93" i="5"/>
  <c r="F90" i="5"/>
  <c r="F85" i="5"/>
  <c r="F84" i="5"/>
  <c r="F79" i="5"/>
  <c r="F78" i="5"/>
  <c r="F77" i="5"/>
  <c r="F71" i="5"/>
  <c r="F70" i="5"/>
  <c r="F69" i="5"/>
  <c r="F68" i="5"/>
  <c r="F67" i="5"/>
  <c r="F66" i="5"/>
  <c r="F61" i="5"/>
  <c r="F55" i="5"/>
  <c r="F50" i="5"/>
  <c r="F49" i="5"/>
  <c r="F48" i="5"/>
  <c r="F47" i="5"/>
  <c r="F46" i="5"/>
  <c r="F45" i="5"/>
  <c r="F39" i="5"/>
  <c r="F38" i="5"/>
  <c r="F37" i="5"/>
  <c r="F36" i="5"/>
  <c r="F28" i="5"/>
  <c r="F27" i="5"/>
  <c r="F26" i="5"/>
  <c r="F25" i="5"/>
  <c r="F24" i="5"/>
  <c r="F23" i="5"/>
  <c r="F18" i="5"/>
  <c r="F17" i="5"/>
  <c r="F16" i="5"/>
  <c r="F15" i="5"/>
  <c r="F14" i="5"/>
  <c r="F13" i="5"/>
  <c r="F62" i="5" l="1"/>
  <c r="F314" i="5"/>
  <c r="F81" i="5"/>
  <c r="F110" i="5"/>
  <c r="F87" i="5"/>
  <c r="F323" i="5"/>
  <c r="F324" i="5" s="1"/>
  <c r="F259" i="5"/>
  <c r="F267" i="5"/>
  <c r="F240" i="5"/>
  <c r="F253" i="5"/>
  <c r="F19" i="5"/>
  <c r="F51" i="5"/>
  <c r="F72" i="5"/>
  <c r="F96" i="5"/>
  <c r="F279" i="5"/>
  <c r="F231" i="5"/>
  <c r="F32" i="5"/>
  <c r="F41" i="5"/>
  <c r="F220" i="5"/>
  <c r="F334" i="5" l="1"/>
  <c r="F97" i="5"/>
  <c r="F111" i="5" s="1"/>
  <c r="F330" i="5" s="1"/>
  <c r="F280" i="5"/>
  <c r="F332" i="5" s="1"/>
  <c r="F335" i="5" l="1"/>
</calcChain>
</file>

<file path=xl/sharedStrings.xml><?xml version="1.0" encoding="utf-8"?>
<sst xmlns="http://schemas.openxmlformats.org/spreadsheetml/2006/main" count="623" uniqueCount="267">
  <si>
    <t>PU</t>
  </si>
  <si>
    <t>PT</t>
  </si>
  <si>
    <t>U</t>
  </si>
  <si>
    <t>ml</t>
  </si>
  <si>
    <t>QTE</t>
  </si>
  <si>
    <t>N°</t>
  </si>
  <si>
    <t>Ens</t>
  </si>
  <si>
    <t>7.1</t>
  </si>
  <si>
    <t>6.3</t>
  </si>
  <si>
    <t>6.2</t>
  </si>
  <si>
    <t>6.1</t>
  </si>
  <si>
    <t>5.1</t>
  </si>
  <si>
    <t>4.1</t>
  </si>
  <si>
    <t>Raccordement et calfeutrement des ouvertures</t>
  </si>
  <si>
    <t>3.5</t>
  </si>
  <si>
    <t>3.4</t>
  </si>
  <si>
    <t>3.1</t>
  </si>
  <si>
    <t>TOTAL 2</t>
  </si>
  <si>
    <t>2.7</t>
  </si>
  <si>
    <t>2.6</t>
  </si>
  <si>
    <t>2.5</t>
  </si>
  <si>
    <t>2.4</t>
  </si>
  <si>
    <t>2.3</t>
  </si>
  <si>
    <t>2.2</t>
  </si>
  <si>
    <t>2.1</t>
  </si>
  <si>
    <t>ens</t>
  </si>
  <si>
    <t>3.3</t>
  </si>
  <si>
    <t>TOTAL 1</t>
  </si>
  <si>
    <t>1.4</t>
  </si>
  <si>
    <t>1.3</t>
  </si>
  <si>
    <t>1.2</t>
  </si>
  <si>
    <t>1.1</t>
  </si>
  <si>
    <t xml:space="preserve">ENTREPRISE: </t>
  </si>
  <si>
    <t>3.2</t>
  </si>
  <si>
    <t>4.2</t>
  </si>
  <si>
    <t>4.3</t>
  </si>
  <si>
    <t>5.3</t>
  </si>
  <si>
    <t>1.5</t>
  </si>
  <si>
    <t>1.6</t>
  </si>
  <si>
    <t>u</t>
  </si>
  <si>
    <t>ff</t>
  </si>
  <si>
    <t>MAÎTRE  D'OUVRAGE: Enabel</t>
  </si>
  <si>
    <t>DEVIS QUANTITATIF ET ESTIMATIF DES TRAVAUX</t>
  </si>
  <si>
    <t>TOTAL HTVA</t>
  </si>
  <si>
    <r>
      <t>m</t>
    </r>
    <r>
      <rPr>
        <vertAlign val="superscript"/>
        <sz val="9"/>
        <rFont val="Arial Narrow"/>
        <family val="2"/>
      </rPr>
      <t>3</t>
    </r>
  </si>
  <si>
    <t>LATRINE  A DEUX (02) POSTES</t>
  </si>
  <si>
    <t>DESIGNATION DES OUVRAGES</t>
  </si>
  <si>
    <t>m²</t>
  </si>
  <si>
    <t>MAÎTRE D'OEUVRE:    TAONDEYANDE Wendéyalagdo François (ED-GCI)</t>
  </si>
  <si>
    <t>5.2</t>
  </si>
  <si>
    <t>Fouille en puit pour les fondations</t>
  </si>
  <si>
    <t>Fouille en rigole pour les semmelles filantes</t>
  </si>
  <si>
    <t>Béton d'ancrage des tubes rond 50x60 dosé à 300 kg/m3</t>
  </si>
  <si>
    <t>Béton armé pour semelles isolées et pour poteaux du portail à 350 KG/m3</t>
  </si>
  <si>
    <t>Béton d'ancrage du grillage en semelles filante dosée à 300 KG/m3</t>
  </si>
  <si>
    <t>Fourniture et pose de tube rond lourd 60 et toutes suggestions</t>
  </si>
  <si>
    <t>Fourniture et pose de grillage 1er choix avec un fil en galva de 3mm, 5x5cm de maille, hauteur 1,5 m y compris les accessoires (Fil de tension 3mm, tendeurs) et toutes suggestions</t>
  </si>
  <si>
    <t>Fourniture et pose de portail grillagée 3.00 x1.80m et y compris toutes les suggestions</t>
  </si>
  <si>
    <t>TOTAL CLÔTURE GRILLAGEE</t>
  </si>
  <si>
    <t>CLÔTURE GRILLAGEE</t>
  </si>
  <si>
    <r>
      <t>m</t>
    </r>
    <r>
      <rPr>
        <vertAlign val="superscript"/>
        <sz val="9"/>
        <rFont val="Arial Narrow"/>
        <family val="2"/>
      </rPr>
      <t>4</t>
    </r>
    <r>
      <rPr>
        <sz val="11"/>
        <color theme="1"/>
        <rFont val="Calibri"/>
        <family val="2"/>
        <scheme val="minor"/>
      </rPr>
      <t/>
    </r>
  </si>
  <si>
    <t>1.Travaux préparatoires</t>
  </si>
  <si>
    <t>2.Béton, fourniture et pose de la clôture grillagée</t>
  </si>
  <si>
    <t>Désignation des ouvrages</t>
  </si>
  <si>
    <t>Utés</t>
  </si>
  <si>
    <t>Qtés</t>
  </si>
  <si>
    <t>P. Unitaires</t>
  </si>
  <si>
    <t>P. Total</t>
  </si>
  <si>
    <t>I</t>
  </si>
  <si>
    <t>TRAVAUX PREPARATOIRES - TERRASSEMENTS</t>
  </si>
  <si>
    <t>Décapage de la terre végétale (prof. moy.= 20 cm), y compris mise en dépôt, remblais complémentaires et nivellement de la plate-forme de construction</t>
  </si>
  <si>
    <t>Ft</t>
  </si>
  <si>
    <t xml:space="preserve">Fouilles en puits  pour semelles isolées </t>
  </si>
  <si>
    <t xml:space="preserve">Remblai de déblais en fondations compacté par couches successives de 20 cm d'épaisseur à 95% de l'OPM </t>
  </si>
  <si>
    <t>Remblai d'apport en latérite compacté par couches successives de 20 cm d'épaisseur, compacté à 95% de l'OPM en fondation, formes de dallage, rampes et emmarchements</t>
  </si>
  <si>
    <t>1.7</t>
  </si>
  <si>
    <t>Traitement préventif anti termite suivant descriptif</t>
  </si>
  <si>
    <t>TOTAL I</t>
  </si>
  <si>
    <t>II</t>
  </si>
  <si>
    <t>FONDATIONS / INFRASTRUCTURES</t>
  </si>
  <si>
    <t xml:space="preserve">Béton de propreté dosé à 150 kg/m3  de CPA 45 de 5 cm d'épaisseur </t>
  </si>
  <si>
    <t>Gros béton pour semelles filantes dosé 350 kg/m3 de CPA 45</t>
  </si>
  <si>
    <t>Béton armé pour longrines dosé à 350 kg/m3 de CPA 45 compris coffrage, ferraillage</t>
  </si>
  <si>
    <t>TOTAL II</t>
  </si>
  <si>
    <t>III</t>
  </si>
  <si>
    <t>BETON - BETON ARME EN SUPERSTRUCTURE</t>
  </si>
  <si>
    <t>TOTAL III</t>
  </si>
  <si>
    <t>IV</t>
  </si>
  <si>
    <t>MACONNERIE - ENDUIT</t>
  </si>
  <si>
    <t>Maçonnerie en agglos pleins de 20 cm d'épaisseur en soubassement suivant plans de fondations</t>
  </si>
  <si>
    <t xml:space="preserve">Maçonnerie en agglos creux de (15x40x20cm) </t>
  </si>
  <si>
    <t>Claustras pour ventilation</t>
  </si>
  <si>
    <t>Enduit intérieur lisse</t>
  </si>
  <si>
    <t>Enduit extérieur taloché</t>
  </si>
  <si>
    <t>TOTAL IV</t>
  </si>
  <si>
    <t>V</t>
  </si>
  <si>
    <t>MENUISERIE METALLIQUE</t>
  </si>
  <si>
    <t>TOTAL V</t>
  </si>
  <si>
    <t>VI</t>
  </si>
  <si>
    <t>Flinkote sur enduit extérieur en soubassement</t>
  </si>
  <si>
    <t>TOTAL VI</t>
  </si>
  <si>
    <t>VII</t>
  </si>
  <si>
    <t>REVETEMENTS</t>
  </si>
  <si>
    <t>Chape ciment lisse</t>
  </si>
  <si>
    <t>7.2</t>
  </si>
  <si>
    <t>7.3</t>
  </si>
  <si>
    <t>Peinture sur menuiserie métallique</t>
  </si>
  <si>
    <t>Peinture foam pour faux plafond</t>
  </si>
  <si>
    <t>TOTAL VII</t>
  </si>
  <si>
    <t>VIII</t>
  </si>
  <si>
    <t>8.1</t>
  </si>
  <si>
    <t>AMENEE D'ENERGIE</t>
  </si>
  <si>
    <t>Fourniture et pose d'un ensemble de fourreautage et filerie encastré y compris boîtes de dérivation, boîtes d'encastrement, les amenées d'énergie au droit des interrupteurs, d'appareils d'éclairage, de prises de courant, de climatisation et ventilation  etc. compris toute sujétion pour la réalisation complète des installations électriques du bâtiment</t>
  </si>
  <si>
    <t>Fourniture et mise en place d'un circuit de terre (câblette en cuivre   S= 29 mm²) en fond de fouille, et relié aux éléments conducteurs de courant</t>
  </si>
  <si>
    <t>Sous total 8.1</t>
  </si>
  <si>
    <t>8.2</t>
  </si>
  <si>
    <t>Appareils d'éclairage</t>
  </si>
  <si>
    <t xml:space="preserve">Réglette LED de 120 cm
</t>
  </si>
  <si>
    <t>Sous total 8.2</t>
  </si>
  <si>
    <t>8.3</t>
  </si>
  <si>
    <t>Petit appareillage</t>
  </si>
  <si>
    <t>Sous total 8.3</t>
  </si>
  <si>
    <t>TOTAL VIII</t>
  </si>
  <si>
    <t>COUVERTURE ET CHARPENTE</t>
  </si>
  <si>
    <t>Couverture en tôle bac aluminium 35/100 ème</t>
  </si>
  <si>
    <t>Structure en IPN de 100</t>
  </si>
  <si>
    <t>Fourniture de canalisation des descentes EP (PVC normé SOTICI diam. 100) y compris accessoire (coude, manchot, thé, ) et toute autre sujétion de pose</t>
  </si>
  <si>
    <t>Décapage et nivellement du sol</t>
  </si>
  <si>
    <t>Implantation du bâtiment</t>
  </si>
  <si>
    <t xml:space="preserve">Fouilles en rigole pour semelles filantes </t>
  </si>
  <si>
    <t>Fouille en excavation pour fosse</t>
  </si>
  <si>
    <t>Béton de proprete pour semelles filantes dosé à 150 kg/m3</t>
  </si>
  <si>
    <t>Gros béton pour semelles filantes dosé à 300 kg/m3</t>
  </si>
  <si>
    <t>Béton armé pour radier dosé à 350 kg/m3</t>
  </si>
  <si>
    <t xml:space="preserve">Béton armé pour chainage bas de fosse dosé à 350 kg/m3 </t>
  </si>
  <si>
    <t>Béton armé pour poteaux dosé à 350 kg/m3  (4HA 10 cadre HA 6 )</t>
  </si>
  <si>
    <t xml:space="preserve">Béton légèrement armé pour aire de dallage dosé à 300 kg/m3 ép=10 cm </t>
  </si>
  <si>
    <t>Béton armé dosé à 350kg/m3 pour chainage  haut de  la fosse</t>
  </si>
  <si>
    <t>Béton armé pour raidisseurs dosé à 350 kg/m3</t>
  </si>
  <si>
    <t>Béton armé pour rampe dosé à 350 kg/m3</t>
  </si>
  <si>
    <t>Béton non armé pour acrotère dosé à 300 kg/m3</t>
  </si>
  <si>
    <t xml:space="preserve">Béton armé dosé à 350kg/m3 pour chainage </t>
  </si>
  <si>
    <t>Maçonnerie en agglos plein de 15x20x40</t>
  </si>
  <si>
    <t>Maçonnerie en agglos plein de 20x20x40</t>
  </si>
  <si>
    <t>4.4</t>
  </si>
  <si>
    <t xml:space="preserve">Enduits étanches sur parois intérieures des murs fosses  </t>
  </si>
  <si>
    <t>4.5</t>
  </si>
  <si>
    <t>Maçonnerie en agglos creux de 15x20x40</t>
  </si>
  <si>
    <t>4.6</t>
  </si>
  <si>
    <t>Maçonnerie en claustras</t>
  </si>
  <si>
    <t>4.7</t>
  </si>
  <si>
    <t>ventillation des fosses en éléments de 30x30x20 cm béton moulé y compris</t>
  </si>
  <si>
    <t>4.8</t>
  </si>
  <si>
    <t xml:space="preserve">Enduit intérieur </t>
  </si>
  <si>
    <t>4.9</t>
  </si>
  <si>
    <t>Enduit extérieur y compris raccordements et calfeutrements</t>
  </si>
  <si>
    <t xml:space="preserve">Panne en tube galva lourd de 60x60 y compris toutes sujétions de pose </t>
  </si>
  <si>
    <t>Tôle bac alu-zinc 4 ondulations 35%</t>
  </si>
  <si>
    <t>Peinture tyrolienne écrasée sur mur interne</t>
  </si>
  <si>
    <t>Enduit tyrolien sur mur externe</t>
  </si>
  <si>
    <t>Peinture à huile nationale sur porte</t>
  </si>
  <si>
    <t>6.4</t>
  </si>
  <si>
    <t>Porte métallique pleine (PMP) de 70x220</t>
  </si>
  <si>
    <t>PLOMBERIE ET SANITAIRES</t>
  </si>
  <si>
    <t xml:space="preserve">Puit perdu </t>
  </si>
  <si>
    <t>BOUTIQUE D'EXPOSITION VENTE</t>
  </si>
  <si>
    <t>UNITE MULTIFONCTIONNELLE</t>
  </si>
  <si>
    <t>TOTAL BOUTIQUE D'EXPOSITION VENTE</t>
  </si>
  <si>
    <t>TOTAL UNITE MULTIFONCTIONNELLE</t>
  </si>
  <si>
    <t xml:space="preserve">Réglette LED étanche de 120 cm
</t>
  </si>
  <si>
    <r>
      <rPr>
        <b/>
        <sz val="9"/>
        <rFont val="Arial Narrow"/>
        <family val="2"/>
      </rPr>
      <t xml:space="preserve">GM : </t>
    </r>
    <r>
      <rPr>
        <sz val="9"/>
        <rFont val="Arial Narrow"/>
        <family val="2"/>
      </rPr>
      <t xml:space="preserve">Grilles métalliques anti-insectes pour claustras
</t>
    </r>
  </si>
  <si>
    <t>Béton armé pour semelles isolées dosé à 350 kg/m3 de CPA 45, armatures et toutes sujétions</t>
  </si>
  <si>
    <t>Béton armé pour bêches, formes de rampes, regars dosé à 350 kg/m3 de CPA 45 compris coffrage et armatures</t>
  </si>
  <si>
    <t>Béton armé dosé à 350 kg/m3 de CPA 45 pour aire de dallage de 13 cm d'épaisseur y compris renfort sous dallage, etc.</t>
  </si>
  <si>
    <t>Béton armé pour potelets, poteaux et raidisseurs verticaux  dosé à 350 kg/m3 de CPA 45 y compris coffrage, armatures et toutes sujétions</t>
  </si>
  <si>
    <t xml:space="preserve">Film polyane pour étanchement de l'infrastructure </t>
  </si>
  <si>
    <t xml:space="preserve"> Lit de sable épaisseur 5cm</t>
  </si>
  <si>
    <t>Peinture vinylique sur mur intérieur</t>
  </si>
  <si>
    <t>Enduit tyrolien sur mur exterieur</t>
  </si>
  <si>
    <t>Structure en IPN de 80</t>
  </si>
  <si>
    <t>Amené et replis du materiel</t>
  </si>
  <si>
    <t>Implantation de l'ouvrage</t>
  </si>
  <si>
    <t>Fouilles en rigoles pour soubassement, rampes d'accès et marches</t>
  </si>
  <si>
    <t>CHARPENTE - COUVERTURE ET ETANCHEITE</t>
  </si>
  <si>
    <t>Fourniture et pose de tôle faitière y compris toutes sujétions de pose</t>
  </si>
  <si>
    <t>Relevé d'étancheité multicouche en paxaluminium y compris toutes sujétions de pose</t>
  </si>
  <si>
    <t>chéneau en tôle noire de 10/10ème y compris toutes sujétions de pose</t>
  </si>
  <si>
    <t>Coffret électrique conforme au descriptif y compris toutes sujétions de pose</t>
  </si>
  <si>
    <t>Brasseur d'air + réhostat de marque panasonic</t>
  </si>
  <si>
    <t>Prise de courant 2P+T étanche de chez LEGRAND</t>
  </si>
  <si>
    <t>Prise de courant 2P+T de chez LEGRAND</t>
  </si>
  <si>
    <t>Interrupteur double allumage de chez LEGRAND</t>
  </si>
  <si>
    <t>Interrupteur double allumage  va et vient de chez LEGRAND</t>
  </si>
  <si>
    <t>Interrupteur simple allumage  de chez LEGRAND</t>
  </si>
  <si>
    <t>REVETEMENTS - PEINTURE</t>
  </si>
  <si>
    <t>Faux plafond en contre plaqué de 5mm</t>
  </si>
  <si>
    <t>2.8</t>
  </si>
  <si>
    <t>2.9</t>
  </si>
  <si>
    <r>
      <rPr>
        <b/>
        <sz val="9"/>
        <rFont val="Arial Narrow"/>
        <family val="2"/>
      </rPr>
      <t xml:space="preserve">PMP 1 : </t>
    </r>
    <r>
      <rPr>
        <sz val="9"/>
        <rFont val="Arial Narrow"/>
        <family val="2"/>
      </rPr>
      <t>Porte métallique pleine de 80X220 cm à un (01) battant  y compris toutes suggestions</t>
    </r>
    <r>
      <rPr>
        <b/>
        <sz val="9"/>
        <rFont val="Arial Narrow"/>
        <family val="2"/>
      </rPr>
      <t xml:space="preserve">
</t>
    </r>
  </si>
  <si>
    <r>
      <rPr>
        <b/>
        <sz val="9"/>
        <rFont val="Arial Narrow"/>
        <family val="2"/>
      </rPr>
      <t xml:space="preserve">PMP 2 : </t>
    </r>
    <r>
      <rPr>
        <sz val="9"/>
        <rFont val="Arial Narrow"/>
        <family val="2"/>
      </rPr>
      <t>Porte métallique persienne de 80X220 cm à un (01) battant  y compris toutes suggestions</t>
    </r>
    <r>
      <rPr>
        <b/>
        <sz val="9"/>
        <rFont val="Arial Narrow"/>
        <family val="2"/>
      </rPr>
      <t xml:space="preserve">
</t>
    </r>
  </si>
  <si>
    <t>5.4</t>
  </si>
  <si>
    <t>5.5</t>
  </si>
  <si>
    <t xml:space="preserve">ELECTRICITE - COURANT FORT </t>
  </si>
  <si>
    <t>Béton armé pour couronnement et  appui des baies dosé à 350 kg/m3 de CPA 45, y compris coffrage, armatures et toutes sujétions</t>
  </si>
  <si>
    <t>Béton armé pour chainage rampant dosé à 350 kg/m3 de CPA 45, y compris coffrage, armatures et toutes sujétions</t>
  </si>
  <si>
    <t>Béton pour brise soleil et appui de toiture dosé à 350 kg/m3 de CPA 45, y compris coffrage et toutes sujétions</t>
  </si>
  <si>
    <t>Béton armé pour chainages  horizontaux et poutres dosés à 350 kg/m3 de CPA 45 y compris coffrage, armatures et toutes sujétions</t>
  </si>
  <si>
    <t xml:space="preserve">Extincter à poudre
</t>
  </si>
  <si>
    <t>6.5</t>
  </si>
  <si>
    <t>6.6</t>
  </si>
  <si>
    <t>7.1.1</t>
  </si>
  <si>
    <t>7.1.2</t>
  </si>
  <si>
    <t>7.1.3</t>
  </si>
  <si>
    <t>7.2.1</t>
  </si>
  <si>
    <t>7.2.2</t>
  </si>
  <si>
    <t>7.2.3</t>
  </si>
  <si>
    <t>7.3.1</t>
  </si>
  <si>
    <t>7.3.2</t>
  </si>
  <si>
    <t>7.3.3</t>
  </si>
  <si>
    <t>7.3.4</t>
  </si>
  <si>
    <t>7.3.5</t>
  </si>
  <si>
    <t>7.3.6</t>
  </si>
  <si>
    <t>8.4</t>
  </si>
  <si>
    <t>8.5</t>
  </si>
  <si>
    <t>8.6</t>
  </si>
  <si>
    <t>8.7</t>
  </si>
  <si>
    <t>8.8</t>
  </si>
  <si>
    <t>8.9</t>
  </si>
  <si>
    <t>MENUISERIE METALLIQUE ET BOIS</t>
  </si>
  <si>
    <t>5.6</t>
  </si>
  <si>
    <t>5.7</t>
  </si>
  <si>
    <t xml:space="preserve">Chaise métallique pour bureau
</t>
  </si>
  <si>
    <t>Table pour bureau</t>
  </si>
  <si>
    <t>Disposit de lave mains</t>
  </si>
  <si>
    <t>Béton armé pour couronnement , Voiles et  appui des baies dosé à 350 kg/m3 de CPA 45, y compris coffrage, armatures et toutes sujétions</t>
  </si>
  <si>
    <r>
      <rPr>
        <b/>
        <sz val="9"/>
        <rFont val="Arial Narrow"/>
        <family val="2"/>
      </rPr>
      <t>FMP 1 :</t>
    </r>
    <r>
      <rPr>
        <sz val="9"/>
        <rFont val="Arial Narrow"/>
        <family val="2"/>
      </rPr>
      <t xml:space="preserve"> Fenêtre</t>
    </r>
    <r>
      <rPr>
        <b/>
        <sz val="9"/>
        <rFont val="Arial Narrow"/>
        <family val="2"/>
      </rPr>
      <t xml:space="preserve"> </t>
    </r>
    <r>
      <rPr>
        <sz val="9"/>
        <rFont val="Arial Narrow"/>
        <family val="2"/>
      </rPr>
      <t>métallique pleine de 120X120 cm à deux (02) battant  y compris toutes suggestions</t>
    </r>
    <r>
      <rPr>
        <b/>
        <sz val="9"/>
        <rFont val="Arial Narrow"/>
        <family val="2"/>
      </rPr>
      <t xml:space="preserve">
</t>
    </r>
  </si>
  <si>
    <r>
      <rPr>
        <b/>
        <sz val="9"/>
        <rFont val="Arial Narrow"/>
        <family val="2"/>
      </rPr>
      <t xml:space="preserve">FMP 2 : </t>
    </r>
    <r>
      <rPr>
        <sz val="9"/>
        <rFont val="Arial Narrow"/>
        <family val="2"/>
      </rPr>
      <t>Fenêtre métallique persienne de 120X120 cm à deux  (02) battant  y compris toutes suggestions</t>
    </r>
    <r>
      <rPr>
        <b/>
        <sz val="9"/>
        <rFont val="Arial Narrow"/>
        <family val="2"/>
      </rPr>
      <t xml:space="preserve">
</t>
    </r>
  </si>
  <si>
    <t xml:space="preserve">Chaise métallique pour vendeur
</t>
  </si>
  <si>
    <t>Etagère pour exposition</t>
  </si>
  <si>
    <t>Tube rectangulaire de 40x80</t>
  </si>
  <si>
    <t>Béton armé pour bêches, formes de rampes dosé à 350 kg/m3 de CPA 45 compris coffrage et armatures</t>
  </si>
  <si>
    <t xml:space="preserve">Béton armé pour appui de baie dosé à 350 kg/m3  </t>
  </si>
  <si>
    <t>Fourniture, fouille et pose de canalisation allant du disposif de lave main au puit perdu  (PVC normé SOTICI diam. 100) y compris accessoire (coude, manchot, thé, siphon de sol) et toute autre sujétion de pose</t>
  </si>
  <si>
    <t>Structure en tube rond galva pour garde corps y compris toutes sujétions</t>
  </si>
  <si>
    <t>Rampe d'accès pour handicapé moteur avec garde corps en tube rond galva</t>
  </si>
  <si>
    <t>TOTAL GENERAL LATRINE A DEUX (02) POSTES</t>
  </si>
  <si>
    <t xml:space="preserve">Implantation, installation et repli de chantier  </t>
  </si>
  <si>
    <t>Ens.</t>
  </si>
  <si>
    <r>
      <t>m</t>
    </r>
    <r>
      <rPr>
        <vertAlign val="superscript"/>
        <sz val="9"/>
        <rFont val="Arial"/>
        <family val="2"/>
      </rPr>
      <t>3</t>
    </r>
  </si>
  <si>
    <t>Béton cyclopéen pour semelles filante d'épaisseur 30 cm</t>
  </si>
  <si>
    <t>Soubassement en maçonnerie agglos plein de 15x20x40</t>
  </si>
  <si>
    <r>
      <t>m</t>
    </r>
    <r>
      <rPr>
        <vertAlign val="superscript"/>
        <sz val="9"/>
        <rFont val="Arial"/>
        <family val="2"/>
      </rPr>
      <t>2</t>
    </r>
  </si>
  <si>
    <t>Remblai d'apport latéritique compacté à 95% de l'OPM par couches successices de 20 cm d'épaisseur</t>
  </si>
  <si>
    <t>Lit de sable de 5 cm avant dallage</t>
  </si>
  <si>
    <t>Fourniture et pose de film polyane sous dallage</t>
  </si>
  <si>
    <t>Béton armé pour arret de dallage</t>
  </si>
  <si>
    <t>Enduit soubassement</t>
  </si>
  <si>
    <t>Béton banché pour marches et rampes d'accès</t>
  </si>
  <si>
    <t>Fouilles en rigole  de 0,4x0,4 pour semelles filantes  y compris évacuation</t>
  </si>
  <si>
    <t>Béton armé (HA8 esp 15 )pour dallage à 300kg/m3pour dallage épaisseur 13 cm pente 1% y compris chape lissée</t>
  </si>
  <si>
    <r>
      <rPr>
        <b/>
        <sz val="9"/>
        <rFont val="Arial Narrow"/>
        <family val="2"/>
      </rPr>
      <t xml:space="preserve">FMP 1 : </t>
    </r>
    <r>
      <rPr>
        <sz val="9"/>
        <rFont val="Arial Narrow"/>
        <family val="2"/>
      </rPr>
      <t>Fenêtre métallique pleine de 170X120 cm à un battant  y compris toutes suggestions</t>
    </r>
    <r>
      <rPr>
        <b/>
        <sz val="9"/>
        <rFont val="Arial Narrow"/>
        <family val="2"/>
      </rPr>
      <t xml:space="preserve">
</t>
    </r>
  </si>
  <si>
    <t>TOTAL AIRE DE SECHAGE (100 M2)</t>
  </si>
  <si>
    <t>AIRE DE SECHAGE (100 M2)</t>
  </si>
  <si>
    <t>Implantation à l'aide d'un appareil topo</t>
  </si>
  <si>
    <t>7.1.4</t>
  </si>
  <si>
    <t>PM</t>
  </si>
  <si>
    <t>Fourniture et mise en place d'une installation Photovoltaïque (module solaire, battérie solaire ) y compris toutes sujétions de pose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</si>
</sst>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_-;\-* #,##0.00\ _€_-;_-* &quot;-&quot;??\ _€_-;_-@_-"/>
    <numFmt numFmtId="165" formatCode="_-* #,##0.00\ [$€-1]_-;\-* #,##0.00\ [$€-1]_-;_-* &quot;-&quot;??\ [$€-1]_-"/>
    <numFmt numFmtId="166" formatCode="#,##0_ ;\-#,##0\ "/>
    <numFmt numFmtId="167" formatCode="_-* #,##0\ _€_-;\-* #,##0\ _€_-;_-* &quot;-&quot;??\ _€_-;_-@_-"/>
    <numFmt numFmtId="168" formatCode="_-* #,##0\ _F_-;\-* #,##0\ _F_-;_-* &quot;-&quot;??\ _F_-;_-@_-"/>
    <numFmt numFmtId="169" formatCode="_ * #,##0.00_)\ _$_ ;_ * \(#,##0.00\)\ _$_ ;_ * &quot;-&quot;??_)\ _$_ ;_ @_ "/>
    <numFmt numFmtId="170" formatCode="#,##0.0"/>
    <numFmt numFmtId="171" formatCode="_-* #,##0.00\ _C_F_A_-;\-* #,##0.00\ _C_F_A_-;_-* &quot;-&quot;??\ _C_F_A_-;_-@_-"/>
  </numFmts>
  <fonts count="21"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b/>
      <sz val="9"/>
      <name val="Arial Narrow"/>
      <family val="2"/>
    </font>
    <font>
      <sz val="9"/>
      <name val="Arial Narrow"/>
      <family val="2"/>
    </font>
    <font>
      <vertAlign val="superscript"/>
      <sz val="9"/>
      <name val="Arial Narrow"/>
      <family val="2"/>
    </font>
    <font>
      <sz val="10"/>
      <name val="Arial"/>
    </font>
    <font>
      <sz val="9"/>
      <color theme="1"/>
      <name val="Arial Narrow"/>
      <family val="2"/>
    </font>
    <font>
      <sz val="11"/>
      <color indexed="8"/>
      <name val="Calibri"/>
      <family val="2"/>
    </font>
    <font>
      <sz val="13"/>
      <color theme="1"/>
      <name val="Arial"/>
      <family val="2"/>
    </font>
    <font>
      <b/>
      <u/>
      <sz val="9"/>
      <name val="Arial Narrow"/>
      <family val="2"/>
    </font>
    <font>
      <sz val="9"/>
      <color rgb="FF000000"/>
      <name val="Arial Narrow"/>
      <family val="2"/>
    </font>
    <font>
      <b/>
      <sz val="9"/>
      <color rgb="FF000000"/>
      <name val="Arial Narrow"/>
      <family val="2"/>
    </font>
    <font>
      <b/>
      <sz val="9"/>
      <color theme="1"/>
      <name val="Arial Narrow"/>
      <family val="2"/>
    </font>
    <font>
      <b/>
      <sz val="11"/>
      <color rgb="FF0070C0"/>
      <name val="Arial"/>
      <family val="2"/>
    </font>
    <font>
      <b/>
      <sz val="10"/>
      <color rgb="FF0070C0"/>
      <name val="Arial"/>
      <family val="2"/>
    </font>
    <font>
      <b/>
      <sz val="9"/>
      <color rgb="FF0070C0"/>
      <name val="Arial"/>
      <family val="2"/>
    </font>
    <font>
      <sz val="9"/>
      <name val="Arial"/>
      <family val="2"/>
    </font>
    <font>
      <vertAlign val="superscript"/>
      <sz val="9"/>
      <name val="Arial"/>
      <family val="2"/>
    </font>
  </fonts>
  <fills count="11">
    <fill>
      <patternFill patternType="none"/>
    </fill>
    <fill>
      <patternFill patternType="gray125"/>
    </fill>
    <fill>
      <patternFill patternType="solid">
        <fgColor rgb="FFFFC000"/>
        <bgColor indexed="64"/>
      </patternFill>
    </fill>
    <fill>
      <patternFill patternType="solid">
        <fgColor theme="6" tint="0.39997558519241921"/>
        <bgColor indexed="64"/>
      </patternFill>
    </fill>
    <fill>
      <patternFill patternType="solid">
        <fgColor theme="0"/>
        <bgColor rgb="FF000000"/>
      </patternFill>
    </fill>
    <fill>
      <patternFill patternType="solid">
        <fgColor theme="0"/>
        <bgColor indexed="64"/>
      </patternFill>
    </fill>
    <fill>
      <patternFill patternType="solid">
        <fgColor indexed="9"/>
        <bgColor indexed="64"/>
      </patternFill>
    </fill>
    <fill>
      <patternFill patternType="solid">
        <fgColor rgb="FFD4D4D4"/>
        <bgColor indexed="64"/>
      </patternFill>
    </fill>
    <fill>
      <patternFill patternType="solid">
        <fgColor rgb="FFAAE571"/>
        <bgColor indexed="64"/>
      </patternFill>
    </fill>
    <fill>
      <patternFill patternType="solid">
        <fgColor rgb="FF92D050"/>
        <bgColor indexed="64"/>
      </patternFill>
    </fill>
    <fill>
      <patternFill patternType="solid">
        <fgColor rgb="FFFFCE3C"/>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style="double">
        <color indexed="64"/>
      </top>
      <bottom/>
      <diagonal/>
    </border>
    <border>
      <left style="double">
        <color indexed="64"/>
      </left>
      <right/>
      <top/>
      <bottom/>
      <diagonal/>
    </border>
    <border>
      <left style="thin">
        <color indexed="64"/>
      </left>
      <right/>
      <top style="hair">
        <color indexed="64"/>
      </top>
      <bottom style="hair">
        <color indexed="64"/>
      </bottom>
      <diagonal/>
    </border>
    <border>
      <left style="thin">
        <color indexed="64"/>
      </left>
      <right style="double">
        <color indexed="64"/>
      </right>
      <top/>
      <bottom/>
      <diagonal/>
    </border>
    <border>
      <left style="double">
        <color indexed="64"/>
      </left>
      <right/>
      <top/>
      <bottom style="medium">
        <color indexed="64"/>
      </bottom>
      <diagonal/>
    </border>
    <border>
      <left/>
      <right style="double">
        <color indexed="64"/>
      </right>
      <top/>
      <bottom style="medium">
        <color indexed="64"/>
      </bottom>
      <diagonal/>
    </border>
    <border>
      <left style="double">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double">
        <color indexed="64"/>
      </right>
      <top/>
      <bottom style="dotted">
        <color indexed="64"/>
      </bottom>
      <diagonal/>
    </border>
    <border>
      <left style="double">
        <color indexed="64"/>
      </left>
      <right style="thin">
        <color indexed="64"/>
      </right>
      <top style="dotted">
        <color indexed="64"/>
      </top>
      <bottom/>
      <diagonal/>
    </border>
  </borders>
  <cellStyleXfs count="17">
    <xf numFmtId="0" fontId="0" fillId="0" borderId="0"/>
    <xf numFmtId="165"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8" fillId="0" borderId="0" applyFont="0" applyFill="0" applyBorder="0" applyAlignment="0" applyProtection="0"/>
    <xf numFmtId="0" fontId="3" fillId="0" borderId="0"/>
    <xf numFmtId="0" fontId="3" fillId="0" borderId="0"/>
    <xf numFmtId="0" fontId="10" fillId="0" borderId="0"/>
    <xf numFmtId="169" fontId="10" fillId="0" borderId="0" applyFont="0" applyFill="0" applyBorder="0" applyAlignment="0" applyProtection="0"/>
    <xf numFmtId="0" fontId="3" fillId="0" borderId="0"/>
    <xf numFmtId="0" fontId="2" fillId="0" borderId="0"/>
    <xf numFmtId="164" fontId="3"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cellStyleXfs>
  <cellXfs count="254">
    <xf numFmtId="0" fontId="0" fillId="0" borderId="0" xfId="0"/>
    <xf numFmtId="0" fontId="4" fillId="0" borderId="0" xfId="0" applyFont="1"/>
    <xf numFmtId="0" fontId="4" fillId="0" borderId="0" xfId="0" applyFont="1" applyAlignment="1">
      <alignment horizontal="center"/>
    </xf>
    <xf numFmtId="3" fontId="4" fillId="0" borderId="0" xfId="0" applyNumberFormat="1" applyFont="1"/>
    <xf numFmtId="3" fontId="0" fillId="0" borderId="0" xfId="0" applyNumberFormat="1" applyAlignment="1">
      <alignment horizontal="center"/>
    </xf>
    <xf numFmtId="0" fontId="6" fillId="0" borderId="2" xfId="0" applyFont="1" applyBorder="1"/>
    <xf numFmtId="3" fontId="6" fillId="0" borderId="2" xfId="0" applyNumberFormat="1" applyFont="1" applyBorder="1"/>
    <xf numFmtId="0" fontId="5" fillId="0" borderId="0" xfId="0" applyFont="1"/>
    <xf numFmtId="0" fontId="6" fillId="0" borderId="0" xfId="0" applyFont="1"/>
    <xf numFmtId="164" fontId="6" fillId="0" borderId="1" xfId="2" applyFont="1" applyBorder="1" applyAlignment="1">
      <alignment horizontal="center" vertical="center"/>
    </xf>
    <xf numFmtId="3" fontId="6" fillId="0" borderId="0" xfId="0" applyNumberFormat="1" applyFont="1" applyAlignment="1">
      <alignment horizontal="center"/>
    </xf>
    <xf numFmtId="166" fontId="6" fillId="0" borderId="4" xfId="2" applyNumberFormat="1" applyFont="1" applyFill="1" applyBorder="1" applyAlignment="1">
      <alignment horizontal="center"/>
    </xf>
    <xf numFmtId="0" fontId="6" fillId="0" borderId="1" xfId="0" applyFont="1" applyBorder="1" applyAlignment="1">
      <alignment horizontal="justify" vertical="center"/>
    </xf>
    <xf numFmtId="0" fontId="6" fillId="0" borderId="1" xfId="0" applyFont="1" applyBorder="1" applyAlignment="1">
      <alignment horizontal="center" vertical="center"/>
    </xf>
    <xf numFmtId="168" fontId="6" fillId="0" borderId="1" xfId="2" applyNumberFormat="1" applyFont="1" applyBorder="1" applyAlignment="1">
      <alignment vertical="center"/>
    </xf>
    <xf numFmtId="0" fontId="5" fillId="0" borderId="4" xfId="0" applyFont="1" applyBorder="1"/>
    <xf numFmtId="0" fontId="6" fillId="0" borderId="19" xfId="0" applyFont="1" applyBorder="1"/>
    <xf numFmtId="2" fontId="6" fillId="0" borderId="21" xfId="0" applyNumberFormat="1" applyFont="1" applyBorder="1"/>
    <xf numFmtId="3" fontId="6" fillId="0" borderId="23" xfId="0" applyNumberFormat="1" applyFont="1" applyBorder="1"/>
    <xf numFmtId="3" fontId="5" fillId="0" borderId="20" xfId="0" applyNumberFormat="1" applyFont="1" applyBorder="1" applyAlignment="1">
      <alignment horizontal="center"/>
    </xf>
    <xf numFmtId="3" fontId="5" fillId="0" borderId="4" xfId="0" applyNumberFormat="1" applyFont="1" applyBorder="1" applyAlignment="1">
      <alignment horizontal="center"/>
    </xf>
    <xf numFmtId="0" fontId="5" fillId="0" borderId="4" xfId="0" applyFont="1" applyBorder="1" applyAlignment="1">
      <alignment horizontal="center"/>
    </xf>
    <xf numFmtId="168" fontId="6" fillId="0" borderId="22" xfId="2" applyNumberFormat="1" applyFont="1" applyBorder="1" applyAlignment="1">
      <alignment horizontal="center" vertical="center"/>
    </xf>
    <xf numFmtId="0" fontId="5" fillId="4" borderId="19" xfId="0" applyFont="1" applyFill="1" applyBorder="1" applyAlignment="1">
      <alignment horizontal="center" vertical="center"/>
    </xf>
    <xf numFmtId="3" fontId="5" fillId="0" borderId="18" xfId="0" applyNumberFormat="1" applyFont="1" applyBorder="1" applyAlignment="1">
      <alignment horizontal="center"/>
    </xf>
    <xf numFmtId="0" fontId="5" fillId="5" borderId="5" xfId="0" applyFont="1" applyFill="1" applyBorder="1" applyAlignment="1">
      <alignment vertical="center"/>
    </xf>
    <xf numFmtId="0" fontId="5" fillId="5" borderId="6" xfId="0" applyFont="1" applyFill="1" applyBorder="1" applyAlignment="1">
      <alignment vertical="center"/>
    </xf>
    <xf numFmtId="0" fontId="11" fillId="0" borderId="4" xfId="0" applyFont="1" applyBorder="1" applyAlignment="1">
      <alignment horizontal="justify" vertical="center"/>
    </xf>
    <xf numFmtId="0" fontId="11" fillId="0" borderId="19" xfId="0" applyFont="1" applyBorder="1" applyAlignment="1">
      <alignment horizontal="justify" vertical="center"/>
    </xf>
    <xf numFmtId="0" fontId="11" fillId="0" borderId="20" xfId="0" applyFont="1" applyBorder="1" applyAlignment="1">
      <alignment horizontal="justify" vertical="center"/>
    </xf>
    <xf numFmtId="0" fontId="5" fillId="2" borderId="5" xfId="0" applyFont="1" applyFill="1" applyBorder="1"/>
    <xf numFmtId="0" fontId="5" fillId="2" borderId="6" xfId="0" applyFont="1" applyFill="1" applyBorder="1"/>
    <xf numFmtId="3" fontId="5" fillId="2" borderId="18" xfId="0" applyNumberFormat="1" applyFont="1" applyFill="1" applyBorder="1" applyAlignment="1">
      <alignment horizontal="center"/>
    </xf>
    <xf numFmtId="3" fontId="5" fillId="0" borderId="24" xfId="0" applyNumberFormat="1" applyFont="1" applyBorder="1" applyAlignment="1">
      <alignment horizontal="center" vertical="center" wrapText="1"/>
    </xf>
    <xf numFmtId="4" fontId="5" fillId="0" borderId="25" xfId="0" applyNumberFormat="1" applyFont="1" applyBorder="1" applyAlignment="1">
      <alignment horizontal="left" vertical="center" wrapText="1"/>
    </xf>
    <xf numFmtId="4" fontId="5" fillId="0" borderId="25" xfId="0" applyNumberFormat="1" applyFont="1" applyBorder="1" applyAlignment="1">
      <alignment horizontal="center" vertical="center" wrapText="1"/>
    </xf>
    <xf numFmtId="4" fontId="5" fillId="0" borderId="25" xfId="0" applyNumberFormat="1" applyFont="1" applyBorder="1" applyAlignment="1">
      <alignment horizontal="center" vertical="center"/>
    </xf>
    <xf numFmtId="3" fontId="5" fillId="0" borderId="25" xfId="0" applyNumberFormat="1" applyFont="1" applyBorder="1" applyAlignment="1">
      <alignment horizontal="right" vertical="center" wrapText="1"/>
    </xf>
    <xf numFmtId="4" fontId="5" fillId="0" borderId="26" xfId="0" applyNumberFormat="1" applyFont="1" applyBorder="1" applyAlignment="1">
      <alignment horizontal="right" vertical="center" wrapText="1"/>
    </xf>
    <xf numFmtId="3" fontId="5" fillId="0" borderId="27" xfId="0" applyNumberFormat="1" applyFont="1" applyBorder="1" applyAlignment="1">
      <alignment horizontal="center" vertical="center" wrapText="1"/>
    </xf>
    <xf numFmtId="4" fontId="5" fillId="0" borderId="3" xfId="0" applyNumberFormat="1" applyFont="1" applyBorder="1" applyAlignment="1">
      <alignment horizontal="left" vertical="center" wrapText="1"/>
    </xf>
    <xf numFmtId="4" fontId="5" fillId="0" borderId="3" xfId="0" applyNumberFormat="1" applyFont="1" applyBorder="1" applyAlignment="1">
      <alignment horizontal="center" vertical="center" wrapText="1"/>
    </xf>
    <xf numFmtId="4" fontId="5" fillId="0" borderId="3" xfId="0" applyNumberFormat="1" applyFont="1" applyBorder="1" applyAlignment="1">
      <alignment horizontal="center" vertical="center"/>
    </xf>
    <xf numFmtId="3" fontId="5" fillId="0" borderId="28" xfId="0" applyNumberFormat="1" applyFont="1" applyBorder="1" applyAlignment="1">
      <alignment horizontal="right" vertical="center" wrapText="1"/>
    </xf>
    <xf numFmtId="4" fontId="5" fillId="0" borderId="29" xfId="0" applyNumberFormat="1" applyFont="1" applyBorder="1" applyAlignment="1">
      <alignment horizontal="right" vertical="center" wrapText="1"/>
    </xf>
    <xf numFmtId="0" fontId="5" fillId="0" borderId="30" xfId="6" applyFont="1" applyBorder="1" applyAlignment="1">
      <alignment horizontal="center" vertical="center" wrapText="1"/>
    </xf>
    <xf numFmtId="0" fontId="12" fillId="0" borderId="31" xfId="6" applyFont="1" applyBorder="1" applyAlignment="1">
      <alignment horizontal="left" vertical="center" wrapText="1"/>
    </xf>
    <xf numFmtId="0" fontId="5" fillId="0" borderId="31" xfId="6" applyFont="1" applyBorder="1" applyAlignment="1">
      <alignment horizontal="center" vertical="center" wrapText="1"/>
    </xf>
    <xf numFmtId="169" fontId="5" fillId="0" borderId="31" xfId="2" applyNumberFormat="1" applyFont="1" applyFill="1" applyBorder="1" applyAlignment="1">
      <alignment horizontal="center" vertical="center"/>
    </xf>
    <xf numFmtId="3" fontId="6" fillId="6" borderId="31" xfId="0" applyNumberFormat="1" applyFont="1" applyFill="1" applyBorder="1" applyAlignment="1">
      <alignment horizontal="right" vertical="center" wrapText="1"/>
    </xf>
    <xf numFmtId="4" fontId="5" fillId="6" borderId="32" xfId="0" applyNumberFormat="1" applyFont="1" applyFill="1" applyBorder="1" applyAlignment="1">
      <alignment horizontal="right" vertical="center" wrapText="1"/>
    </xf>
    <xf numFmtId="3" fontId="6" fillId="0" borderId="31" xfId="0" applyNumberFormat="1" applyFont="1" applyBorder="1" applyAlignment="1">
      <alignment horizontal="right" vertical="center"/>
    </xf>
    <xf numFmtId="3" fontId="6" fillId="0" borderId="32" xfId="0" applyNumberFormat="1" applyFont="1" applyBorder="1" applyAlignment="1">
      <alignment horizontal="right" vertical="center" wrapText="1"/>
    </xf>
    <xf numFmtId="0" fontId="6" fillId="0" borderId="30" xfId="6" applyFont="1" applyBorder="1" applyAlignment="1">
      <alignment horizontal="center" vertical="center" wrapText="1"/>
    </xf>
    <xf numFmtId="0" fontId="6" fillId="0" borderId="31" xfId="0" applyFont="1" applyBorder="1" applyAlignment="1">
      <alignment horizontal="left" vertical="center" wrapText="1"/>
    </xf>
    <xf numFmtId="0" fontId="6" fillId="6" borderId="31" xfId="6" applyFont="1" applyFill="1" applyBorder="1" applyAlignment="1">
      <alignment horizontal="center" vertical="center" wrapText="1"/>
    </xf>
    <xf numFmtId="0" fontId="6" fillId="0" borderId="31" xfId="6" applyFont="1" applyBorder="1" applyAlignment="1">
      <alignment horizontal="left" vertical="center" wrapText="1"/>
    </xf>
    <xf numFmtId="0" fontId="6" fillId="0" borderId="31" xfId="0" applyFont="1" applyBorder="1" applyAlignment="1">
      <alignment horizontal="center" vertical="center" wrapText="1"/>
    </xf>
    <xf numFmtId="169" fontId="6" fillId="5" borderId="31" xfId="2" applyNumberFormat="1" applyFont="1" applyFill="1" applyBorder="1" applyAlignment="1">
      <alignment horizontal="center" vertical="center"/>
    </xf>
    <xf numFmtId="0" fontId="6" fillId="0" borderId="31" xfId="6" applyFont="1" applyBorder="1" applyAlignment="1">
      <alignment horizontal="center" vertical="center" wrapText="1"/>
    </xf>
    <xf numFmtId="169" fontId="6" fillId="0" borderId="3" xfId="2" applyNumberFormat="1" applyFont="1" applyFill="1" applyBorder="1" applyAlignment="1">
      <alignment horizontal="center" vertical="center" wrapText="1"/>
    </xf>
    <xf numFmtId="0" fontId="6" fillId="5" borderId="31" xfId="6" applyFont="1" applyFill="1" applyBorder="1" applyAlignment="1">
      <alignment horizontal="left" vertical="center" wrapText="1"/>
    </xf>
    <xf numFmtId="3" fontId="6" fillId="5" borderId="31" xfId="0" applyNumberFormat="1" applyFont="1" applyFill="1" applyBorder="1" applyAlignment="1">
      <alignment horizontal="right" vertical="center"/>
    </xf>
    <xf numFmtId="0" fontId="5" fillId="5" borderId="31" xfId="6" applyFont="1" applyFill="1" applyBorder="1" applyAlignment="1">
      <alignment horizontal="center" vertical="center" wrapText="1"/>
    </xf>
    <xf numFmtId="3" fontId="5" fillId="5" borderId="32" xfId="0" applyNumberFormat="1" applyFont="1" applyFill="1" applyBorder="1" applyAlignment="1">
      <alignment horizontal="right" vertical="center"/>
    </xf>
    <xf numFmtId="0" fontId="5" fillId="0" borderId="31" xfId="6" applyFont="1" applyBorder="1" applyAlignment="1">
      <alignment horizontal="left" vertical="center" wrapText="1"/>
    </xf>
    <xf numFmtId="3" fontId="6" fillId="0" borderId="32" xfId="0" applyNumberFormat="1" applyFont="1" applyBorder="1" applyAlignment="1">
      <alignment horizontal="right" vertical="center"/>
    </xf>
    <xf numFmtId="169" fontId="6" fillId="0" borderId="31" xfId="2" applyNumberFormat="1" applyFont="1" applyFill="1" applyBorder="1" applyAlignment="1">
      <alignment horizontal="center" vertical="center" wrapText="1"/>
    </xf>
    <xf numFmtId="0" fontId="5" fillId="5" borderId="30" xfId="6" applyFont="1" applyFill="1" applyBorder="1" applyAlignment="1">
      <alignment horizontal="center" vertical="center" wrapText="1"/>
    </xf>
    <xf numFmtId="166" fontId="5" fillId="5" borderId="32" xfId="2" applyNumberFormat="1" applyFont="1" applyFill="1" applyBorder="1" applyAlignment="1">
      <alignment horizontal="right" vertical="center"/>
    </xf>
    <xf numFmtId="2" fontId="6" fillId="0" borderId="30" xfId="6" applyNumberFormat="1" applyFont="1" applyBorder="1" applyAlignment="1">
      <alignment horizontal="center" vertical="center" wrapText="1"/>
    </xf>
    <xf numFmtId="4" fontId="5" fillId="5" borderId="31" xfId="0" applyNumberFormat="1" applyFont="1" applyFill="1" applyBorder="1" applyAlignment="1">
      <alignment horizontal="left" vertical="center" wrapText="1"/>
    </xf>
    <xf numFmtId="4" fontId="5" fillId="5" borderId="31" xfId="0" applyNumberFormat="1" applyFont="1" applyFill="1" applyBorder="1" applyAlignment="1">
      <alignment horizontal="center" vertical="center"/>
    </xf>
    <xf numFmtId="3" fontId="5" fillId="5" borderId="31" xfId="0" applyNumberFormat="1" applyFont="1" applyFill="1" applyBorder="1" applyAlignment="1">
      <alignment horizontal="right" vertical="center"/>
    </xf>
    <xf numFmtId="3" fontId="5" fillId="5" borderId="30" xfId="0" applyNumberFormat="1" applyFont="1" applyFill="1" applyBorder="1" applyAlignment="1">
      <alignment horizontal="center" vertical="center" wrapText="1"/>
    </xf>
    <xf numFmtId="3" fontId="12" fillId="5" borderId="31" xfId="6" applyNumberFormat="1" applyFont="1" applyFill="1" applyBorder="1" applyAlignment="1">
      <alignment horizontal="left" vertical="center" wrapText="1"/>
    </xf>
    <xf numFmtId="0" fontId="6" fillId="5" borderId="30" xfId="6" applyFont="1" applyFill="1" applyBorder="1" applyAlignment="1">
      <alignment horizontal="center" vertical="center" wrapText="1"/>
    </xf>
    <xf numFmtId="169" fontId="6" fillId="0" borderId="3" xfId="2" applyNumberFormat="1" applyFont="1" applyFill="1" applyBorder="1" applyAlignment="1">
      <alignment horizontal="right" vertical="center" wrapText="1"/>
    </xf>
    <xf numFmtId="3" fontId="6" fillId="5" borderId="32" xfId="0" applyNumberFormat="1" applyFont="1" applyFill="1" applyBorder="1" applyAlignment="1">
      <alignment horizontal="right" vertical="center"/>
    </xf>
    <xf numFmtId="4" fontId="6" fillId="0" borderId="31" xfId="0" applyNumberFormat="1" applyFont="1" applyBorder="1" applyAlignment="1">
      <alignment horizontal="right" vertical="center"/>
    </xf>
    <xf numFmtId="4" fontId="6" fillId="0" borderId="33" xfId="0" applyNumberFormat="1" applyFont="1" applyBorder="1" applyAlignment="1">
      <alignment horizontal="left" vertical="center" wrapText="1"/>
    </xf>
    <xf numFmtId="4" fontId="6" fillId="0" borderId="33" xfId="0" applyNumberFormat="1" applyFont="1" applyBorder="1" applyAlignment="1">
      <alignment horizontal="center" vertical="center"/>
    </xf>
    <xf numFmtId="3" fontId="6" fillId="5" borderId="30" xfId="0" applyNumberFormat="1" applyFont="1" applyFill="1" applyBorder="1" applyAlignment="1">
      <alignment horizontal="center" vertical="center" wrapText="1"/>
    </xf>
    <xf numFmtId="4" fontId="6" fillId="5" borderId="31" xfId="0" applyNumberFormat="1" applyFont="1" applyFill="1" applyBorder="1" applyAlignment="1">
      <alignment horizontal="center" vertical="center"/>
    </xf>
    <xf numFmtId="3" fontId="5" fillId="0" borderId="30" xfId="0" applyNumberFormat="1" applyFont="1" applyBorder="1" applyAlignment="1">
      <alignment horizontal="center" vertical="center" wrapText="1"/>
    </xf>
    <xf numFmtId="4" fontId="12" fillId="0" borderId="31" xfId="0" applyNumberFormat="1" applyFont="1" applyBorder="1" applyAlignment="1">
      <alignment horizontal="left" vertical="center" wrapText="1"/>
    </xf>
    <xf numFmtId="4" fontId="6" fillId="0" borderId="31" xfId="0" applyNumberFormat="1" applyFont="1" applyBorder="1" applyAlignment="1">
      <alignment horizontal="center" vertical="center"/>
    </xf>
    <xf numFmtId="0" fontId="6" fillId="0" borderId="30" xfId="0" applyFont="1" applyBorder="1"/>
    <xf numFmtId="0" fontId="6" fillId="0" borderId="31" xfId="0" applyFont="1" applyBorder="1" applyAlignment="1">
      <alignment horizontal="left" vertical="center"/>
    </xf>
    <xf numFmtId="0" fontId="6" fillId="0" borderId="31" xfId="0" applyFont="1" applyBorder="1"/>
    <xf numFmtId="0" fontId="6" fillId="0" borderId="31" xfId="0" applyFont="1" applyBorder="1" applyAlignment="1">
      <alignment horizontal="center"/>
    </xf>
    <xf numFmtId="0" fontId="6" fillId="0" borderId="31" xfId="0" applyFont="1" applyBorder="1" applyAlignment="1">
      <alignment horizontal="right" vertical="center"/>
    </xf>
    <xf numFmtId="170" fontId="6" fillId="5" borderId="30" xfId="0" applyNumberFormat="1" applyFont="1" applyFill="1" applyBorder="1" applyAlignment="1">
      <alignment horizontal="center" vertical="center" wrapText="1"/>
    </xf>
    <xf numFmtId="4" fontId="6" fillId="5" borderId="31" xfId="0" applyNumberFormat="1" applyFont="1" applyFill="1" applyBorder="1" applyAlignment="1">
      <alignment horizontal="left" vertical="top" wrapText="1"/>
    </xf>
    <xf numFmtId="4" fontId="6" fillId="5" borderId="31" xfId="6" applyNumberFormat="1" applyFont="1" applyFill="1" applyBorder="1" applyAlignment="1">
      <alignment horizontal="center" vertical="center"/>
    </xf>
    <xf numFmtId="169" fontId="6" fillId="5" borderId="31" xfId="11" applyNumberFormat="1" applyFont="1" applyFill="1" applyBorder="1" applyAlignment="1">
      <alignment horizontal="center" vertical="center" wrapText="1"/>
    </xf>
    <xf numFmtId="4" fontId="6" fillId="5" borderId="31" xfId="0" applyNumberFormat="1" applyFont="1" applyFill="1" applyBorder="1" applyAlignment="1">
      <alignment horizontal="left" vertical="center" wrapText="1"/>
    </xf>
    <xf numFmtId="4" fontId="6" fillId="0" borderId="31" xfId="0" applyNumberFormat="1" applyFont="1" applyBorder="1" applyAlignment="1">
      <alignment horizontal="left" vertical="top" wrapText="1"/>
    </xf>
    <xf numFmtId="4" fontId="6" fillId="0" borderId="31" xfId="6" applyNumberFormat="1" applyFont="1" applyBorder="1" applyAlignment="1">
      <alignment horizontal="center" vertical="center"/>
    </xf>
    <xf numFmtId="169" fontId="6" fillId="0" borderId="31" xfId="11" applyNumberFormat="1" applyFont="1" applyFill="1" applyBorder="1" applyAlignment="1">
      <alignment horizontal="center" vertical="center" wrapText="1"/>
    </xf>
    <xf numFmtId="4" fontId="5" fillId="0" borderId="31" xfId="0" applyNumberFormat="1" applyFont="1" applyBorder="1" applyAlignment="1">
      <alignment horizontal="left" vertical="center" wrapText="1"/>
    </xf>
    <xf numFmtId="4" fontId="5" fillId="0" borderId="31" xfId="0" applyNumberFormat="1" applyFont="1" applyBorder="1" applyAlignment="1">
      <alignment horizontal="center" vertical="center"/>
    </xf>
    <xf numFmtId="3" fontId="5" fillId="0" borderId="31" xfId="0" applyNumberFormat="1" applyFont="1" applyBorder="1" applyAlignment="1">
      <alignment horizontal="right" vertical="center"/>
    </xf>
    <xf numFmtId="4" fontId="6" fillId="0" borderId="31" xfId="0" applyNumberFormat="1" applyFont="1" applyBorder="1" applyAlignment="1">
      <alignment horizontal="left" vertical="center" wrapText="1"/>
    </xf>
    <xf numFmtId="3" fontId="12" fillId="0" borderId="30" xfId="0" applyNumberFormat="1" applyFont="1" applyBorder="1" applyAlignment="1">
      <alignment horizontal="center" vertical="center" wrapText="1"/>
    </xf>
    <xf numFmtId="3" fontId="6" fillId="0" borderId="30" xfId="0" applyNumberFormat="1" applyFont="1" applyBorder="1" applyAlignment="1">
      <alignment horizontal="center" vertical="center" wrapText="1"/>
    </xf>
    <xf numFmtId="3" fontId="5" fillId="0" borderId="32" xfId="0" applyNumberFormat="1" applyFont="1" applyBorder="1" applyAlignment="1">
      <alignment horizontal="right" vertical="center"/>
    </xf>
    <xf numFmtId="170" fontId="5" fillId="0" borderId="30" xfId="0" applyNumberFormat="1" applyFont="1" applyBorder="1" applyAlignment="1">
      <alignment horizontal="center" vertical="center" wrapText="1"/>
    </xf>
    <xf numFmtId="0" fontId="5" fillId="0" borderId="31" xfId="0" applyFont="1" applyBorder="1" applyAlignment="1">
      <alignment horizontal="left" vertical="center" wrapText="1"/>
    </xf>
    <xf numFmtId="3" fontId="6" fillId="5" borderId="30" xfId="0" applyNumberFormat="1" applyFont="1" applyFill="1" applyBorder="1" applyAlignment="1">
      <alignment horizontal="center" vertical="top" wrapText="1"/>
    </xf>
    <xf numFmtId="0" fontId="6" fillId="5" borderId="31" xfId="0" applyFont="1" applyFill="1" applyBorder="1" applyAlignment="1">
      <alignment horizontal="left" vertical="center" wrapText="1"/>
    </xf>
    <xf numFmtId="4" fontId="6" fillId="0" borderId="34" xfId="0" applyNumberFormat="1" applyFont="1" applyBorder="1" applyAlignment="1">
      <alignment horizontal="left" vertical="center" wrapText="1"/>
    </xf>
    <xf numFmtId="3" fontId="5" fillId="5" borderId="30" xfId="6" applyNumberFormat="1" applyFont="1" applyFill="1" applyBorder="1" applyAlignment="1">
      <alignment horizontal="center" vertical="center" wrapText="1"/>
    </xf>
    <xf numFmtId="4" fontId="5" fillId="0" borderId="35" xfId="6" applyNumberFormat="1" applyFont="1" applyBorder="1" applyAlignment="1">
      <alignment horizontal="left" vertical="center" wrapText="1"/>
    </xf>
    <xf numFmtId="4" fontId="5" fillId="5" borderId="31" xfId="6" applyNumberFormat="1" applyFont="1" applyFill="1" applyBorder="1" applyAlignment="1">
      <alignment horizontal="center" vertical="center"/>
    </xf>
    <xf numFmtId="3" fontId="5" fillId="5" borderId="31" xfId="6" applyNumberFormat="1" applyFont="1" applyFill="1" applyBorder="1" applyAlignment="1">
      <alignment horizontal="right" vertical="center"/>
    </xf>
    <xf numFmtId="3" fontId="5" fillId="5" borderId="32" xfId="6" applyNumberFormat="1" applyFont="1" applyFill="1" applyBorder="1" applyAlignment="1">
      <alignment horizontal="right" vertical="center" wrapText="1"/>
    </xf>
    <xf numFmtId="4" fontId="5" fillId="0" borderId="31" xfId="6" applyNumberFormat="1" applyFont="1" applyBorder="1" applyAlignment="1">
      <alignment horizontal="left" vertical="center" wrapText="1"/>
    </xf>
    <xf numFmtId="170" fontId="6" fillId="0" borderId="30" xfId="6" applyNumberFormat="1" applyFont="1" applyBorder="1" applyAlignment="1">
      <alignment horizontal="center" vertical="center" wrapText="1"/>
    </xf>
    <xf numFmtId="4" fontId="6" fillId="0" borderId="35" xfId="6" applyNumberFormat="1" applyFont="1" applyBorder="1" applyAlignment="1">
      <alignment horizontal="left" vertical="center" wrapText="1"/>
    </xf>
    <xf numFmtId="4" fontId="9" fillId="0" borderId="31" xfId="6" applyNumberFormat="1" applyFont="1" applyBorder="1" applyAlignment="1">
      <alignment horizontal="center" vertical="center"/>
    </xf>
    <xf numFmtId="3" fontId="6" fillId="0" borderId="31" xfId="6" applyNumberFormat="1" applyFont="1" applyBorder="1" applyAlignment="1">
      <alignment horizontal="right" vertical="center"/>
    </xf>
    <xf numFmtId="3" fontId="6" fillId="0" borderId="32" xfId="6" applyNumberFormat="1" applyFont="1" applyBorder="1" applyAlignment="1">
      <alignment horizontal="right" vertical="center" wrapText="1"/>
    </xf>
    <xf numFmtId="0" fontId="6" fillId="0" borderId="31" xfId="0" applyFont="1" applyBorder="1" applyAlignment="1">
      <alignment vertical="center" wrapText="1"/>
    </xf>
    <xf numFmtId="4" fontId="6" fillId="0" borderId="31" xfId="0" applyNumberFormat="1" applyFont="1" applyBorder="1" applyAlignment="1">
      <alignment horizontal="center" vertical="center" wrapText="1"/>
    </xf>
    <xf numFmtId="3" fontId="5" fillId="0" borderId="25" xfId="0" applyNumberFormat="1" applyFont="1" applyBorder="1" applyAlignment="1">
      <alignment horizontal="center" vertical="center" wrapText="1"/>
    </xf>
    <xf numFmtId="4" fontId="5" fillId="0" borderId="26" xfId="0" applyNumberFormat="1" applyFont="1" applyBorder="1" applyAlignment="1">
      <alignment horizontal="center" vertical="center" wrapText="1"/>
    </xf>
    <xf numFmtId="3" fontId="5" fillId="0" borderId="37" xfId="0" applyNumberFormat="1" applyFont="1" applyBorder="1" applyAlignment="1">
      <alignment horizontal="center" vertical="center" wrapText="1"/>
    </xf>
    <xf numFmtId="4" fontId="5" fillId="0" borderId="28" xfId="0" applyNumberFormat="1" applyFont="1" applyBorder="1" applyAlignment="1">
      <alignment horizontal="left" vertical="center" wrapText="1"/>
    </xf>
    <xf numFmtId="4" fontId="5" fillId="0" borderId="28" xfId="0" applyNumberFormat="1" applyFont="1" applyBorder="1" applyAlignment="1">
      <alignment horizontal="center" vertical="center" wrapText="1"/>
    </xf>
    <xf numFmtId="4" fontId="5" fillId="0" borderId="28" xfId="0" applyNumberFormat="1" applyFont="1" applyBorder="1" applyAlignment="1">
      <alignment horizontal="center" vertical="center"/>
    </xf>
    <xf numFmtId="49" fontId="5" fillId="0" borderId="30" xfId="0" applyNumberFormat="1" applyFont="1" applyBorder="1" applyAlignment="1">
      <alignment horizontal="left" vertical="center" wrapText="1"/>
    </xf>
    <xf numFmtId="167" fontId="6" fillId="0" borderId="31" xfId="2" applyNumberFormat="1" applyFont="1" applyFill="1" applyBorder="1" applyAlignment="1">
      <alignment horizontal="center" vertical="center" wrapText="1"/>
    </xf>
    <xf numFmtId="4" fontId="6" fillId="0" borderId="31" xfId="2" applyNumberFormat="1" applyFont="1" applyFill="1" applyBorder="1" applyAlignment="1">
      <alignment horizontal="center" vertical="center" wrapText="1"/>
    </xf>
    <xf numFmtId="3" fontId="6" fillId="0" borderId="31" xfId="0" applyNumberFormat="1" applyFont="1" applyBorder="1" applyAlignment="1">
      <alignment vertical="center"/>
    </xf>
    <xf numFmtId="3" fontId="6" fillId="0" borderId="32" xfId="0" applyNumberFormat="1" applyFont="1" applyBorder="1" applyAlignment="1">
      <alignment vertical="center"/>
    </xf>
    <xf numFmtId="3" fontId="6" fillId="0" borderId="31" xfId="0" applyNumberFormat="1" applyFont="1" applyBorder="1" applyAlignment="1">
      <alignment horizontal="center" vertical="center"/>
    </xf>
    <xf numFmtId="49" fontId="13" fillId="0" borderId="30" xfId="0" applyNumberFormat="1" applyFont="1" applyBorder="1" applyAlignment="1">
      <alignment horizontal="left" vertical="center"/>
    </xf>
    <xf numFmtId="3" fontId="6" fillId="0" borderId="31" xfId="0" applyNumberFormat="1" applyFont="1" applyBorder="1" applyAlignment="1">
      <alignment horizontal="right" vertical="center" wrapText="1"/>
    </xf>
    <xf numFmtId="0" fontId="6" fillId="0" borderId="38" xfId="0" applyFont="1" applyBorder="1"/>
    <xf numFmtId="0" fontId="14" fillId="0" borderId="39" xfId="0" applyFont="1" applyBorder="1" applyAlignment="1">
      <alignment vertical="center"/>
    </xf>
    <xf numFmtId="167" fontId="13" fillId="0" borderId="31" xfId="2" applyNumberFormat="1" applyFont="1" applyFill="1" applyBorder="1" applyAlignment="1">
      <alignment horizontal="center" vertical="center"/>
    </xf>
    <xf numFmtId="4" fontId="9" fillId="0" borderId="31" xfId="2" applyNumberFormat="1" applyFont="1" applyFill="1" applyBorder="1" applyAlignment="1">
      <alignment horizontal="center" vertical="center"/>
    </xf>
    <xf numFmtId="0" fontId="14" fillId="0" borderId="30" xfId="0" applyFont="1" applyBorder="1" applyAlignment="1">
      <alignment horizontal="right" vertical="center"/>
    </xf>
    <xf numFmtId="0" fontId="14" fillId="0" borderId="31" xfId="0" applyFont="1" applyBorder="1" applyAlignment="1">
      <alignment horizontal="right" vertical="center"/>
    </xf>
    <xf numFmtId="0" fontId="5" fillId="0" borderId="31" xfId="0" applyFont="1" applyBorder="1" applyAlignment="1">
      <alignment vertical="center" wrapText="1"/>
    </xf>
    <xf numFmtId="49" fontId="6" fillId="0" borderId="30" xfId="0" applyNumberFormat="1" applyFont="1" applyBorder="1" applyAlignment="1">
      <alignment horizontal="left" vertical="center"/>
    </xf>
    <xf numFmtId="0" fontId="15" fillId="0" borderId="31" xfId="0" applyFont="1" applyBorder="1" applyAlignment="1">
      <alignment vertical="center" wrapText="1"/>
    </xf>
    <xf numFmtId="0" fontId="9" fillId="0" borderId="31" xfId="0" applyFont="1" applyBorder="1" applyAlignment="1">
      <alignment vertical="center" wrapText="1"/>
    </xf>
    <xf numFmtId="4" fontId="6" fillId="0" borderId="31" xfId="13" applyNumberFormat="1" applyFont="1" applyFill="1" applyBorder="1" applyAlignment="1">
      <alignment horizontal="center" vertical="center" wrapText="1"/>
    </xf>
    <xf numFmtId="169" fontId="6" fillId="0" borderId="31" xfId="2" applyNumberFormat="1" applyFont="1" applyFill="1" applyBorder="1" applyAlignment="1">
      <alignment horizontal="center" vertical="center"/>
    </xf>
    <xf numFmtId="171" fontId="0" fillId="0" borderId="0" xfId="0" applyNumberFormat="1"/>
    <xf numFmtId="169" fontId="6" fillId="5" borderId="3" xfId="2" applyNumberFormat="1" applyFont="1" applyFill="1" applyBorder="1" applyAlignment="1">
      <alignment horizontal="center" vertical="center" wrapText="1"/>
    </xf>
    <xf numFmtId="0" fontId="6" fillId="2" borderId="30" xfId="6" applyFont="1" applyFill="1" applyBorder="1" applyAlignment="1">
      <alignment horizontal="center" vertical="center" wrapText="1"/>
    </xf>
    <xf numFmtId="3" fontId="5" fillId="2" borderId="31" xfId="6" applyNumberFormat="1" applyFont="1" applyFill="1" applyBorder="1" applyAlignment="1">
      <alignment horizontal="left" vertical="center" wrapText="1"/>
    </xf>
    <xf numFmtId="0" fontId="5" fillId="2" borderId="31" xfId="6" applyFont="1" applyFill="1" applyBorder="1" applyAlignment="1">
      <alignment horizontal="center" vertical="center" wrapText="1"/>
    </xf>
    <xf numFmtId="169" fontId="5" fillId="2" borderId="31" xfId="2" applyNumberFormat="1" applyFont="1" applyFill="1" applyBorder="1" applyAlignment="1">
      <alignment horizontal="center" vertical="center"/>
    </xf>
    <xf numFmtId="3" fontId="6" fillId="2" borderId="31" xfId="0" applyNumberFormat="1" applyFont="1" applyFill="1" applyBorder="1" applyAlignment="1">
      <alignment horizontal="right" vertical="center"/>
    </xf>
    <xf numFmtId="3" fontId="5" fillId="2" borderId="32" xfId="0" applyNumberFormat="1" applyFont="1" applyFill="1" applyBorder="1" applyAlignment="1">
      <alignment horizontal="right" vertical="center"/>
    </xf>
    <xf numFmtId="0" fontId="5" fillId="2" borderId="30" xfId="6" applyFont="1" applyFill="1" applyBorder="1" applyAlignment="1">
      <alignment horizontal="center" vertical="center" wrapText="1"/>
    </xf>
    <xf numFmtId="169" fontId="6" fillId="2" borderId="31" xfId="2" applyNumberFormat="1" applyFont="1" applyFill="1" applyBorder="1" applyAlignment="1">
      <alignment horizontal="center" vertical="center" wrapText="1"/>
    </xf>
    <xf numFmtId="166" fontId="5" fillId="2" borderId="32" xfId="2" applyNumberFormat="1" applyFont="1" applyFill="1" applyBorder="1" applyAlignment="1">
      <alignment horizontal="right" vertical="center"/>
    </xf>
    <xf numFmtId="2" fontId="6" fillId="2" borderId="30" xfId="6" applyNumberFormat="1" applyFont="1" applyFill="1" applyBorder="1" applyAlignment="1">
      <alignment horizontal="center" vertical="center" wrapText="1"/>
    </xf>
    <xf numFmtId="4" fontId="5" fillId="2" borderId="31" xfId="0" applyNumberFormat="1" applyFont="1" applyFill="1" applyBorder="1" applyAlignment="1">
      <alignment horizontal="left" vertical="center" wrapText="1"/>
    </xf>
    <xf numFmtId="4" fontId="5" fillId="2" borderId="31" xfId="0" applyNumberFormat="1" applyFont="1" applyFill="1" applyBorder="1" applyAlignment="1">
      <alignment horizontal="center" vertical="center"/>
    </xf>
    <xf numFmtId="3" fontId="5" fillId="2" borderId="31" xfId="0" applyNumberFormat="1" applyFont="1" applyFill="1" applyBorder="1" applyAlignment="1">
      <alignment horizontal="right" vertical="center"/>
    </xf>
    <xf numFmtId="3" fontId="6" fillId="2" borderId="30" xfId="0" applyNumberFormat="1" applyFont="1" applyFill="1" applyBorder="1" applyAlignment="1">
      <alignment horizontal="center" vertical="center" wrapText="1"/>
    </xf>
    <xf numFmtId="4" fontId="6" fillId="2" borderId="31" xfId="0" applyNumberFormat="1" applyFont="1" applyFill="1" applyBorder="1" applyAlignment="1">
      <alignment horizontal="center" vertical="center"/>
    </xf>
    <xf numFmtId="3" fontId="5" fillId="2" borderId="30" xfId="0" applyNumberFormat="1" applyFont="1" applyFill="1" applyBorder="1" applyAlignment="1">
      <alignment horizontal="center" vertical="center" wrapText="1"/>
    </xf>
    <xf numFmtId="4" fontId="9" fillId="0" borderId="31" xfId="0" applyNumberFormat="1" applyFont="1" applyBorder="1" applyAlignment="1">
      <alignment horizontal="right" vertical="center"/>
    </xf>
    <xf numFmtId="3" fontId="6" fillId="7" borderId="30" xfId="0" applyNumberFormat="1" applyFont="1" applyFill="1" applyBorder="1" applyAlignment="1">
      <alignment horizontal="center" vertical="center" wrapText="1"/>
    </xf>
    <xf numFmtId="0" fontId="5" fillId="7" borderId="31" xfId="0" applyFont="1" applyFill="1" applyBorder="1" applyAlignment="1">
      <alignment horizontal="left" vertical="center" wrapText="1"/>
    </xf>
    <xf numFmtId="4" fontId="6" fillId="7" borderId="31" xfId="0" applyNumberFormat="1" applyFont="1" applyFill="1" applyBorder="1" applyAlignment="1">
      <alignment horizontal="center" vertical="center"/>
    </xf>
    <xf numFmtId="3" fontId="6" fillId="7" borderId="31" xfId="0" applyNumberFormat="1" applyFont="1" applyFill="1" applyBorder="1" applyAlignment="1">
      <alignment horizontal="right" vertical="center"/>
    </xf>
    <xf numFmtId="3" fontId="5" fillId="7" borderId="32" xfId="0" applyNumberFormat="1" applyFont="1" applyFill="1" applyBorder="1" applyAlignment="1">
      <alignment horizontal="right" vertical="center"/>
    </xf>
    <xf numFmtId="3" fontId="5" fillId="7" borderId="30" xfId="0" applyNumberFormat="1" applyFont="1" applyFill="1" applyBorder="1" applyAlignment="1">
      <alignment horizontal="center" vertical="center" wrapText="1"/>
    </xf>
    <xf numFmtId="4" fontId="5" fillId="7" borderId="31" xfId="0" applyNumberFormat="1" applyFont="1" applyFill="1" applyBorder="1" applyAlignment="1">
      <alignment horizontal="left" vertical="center" wrapText="1"/>
    </xf>
    <xf numFmtId="4" fontId="5" fillId="7" borderId="31" xfId="0" applyNumberFormat="1" applyFont="1" applyFill="1" applyBorder="1" applyAlignment="1">
      <alignment horizontal="center" vertical="center"/>
    </xf>
    <xf numFmtId="3" fontId="6" fillId="2" borderId="30" xfId="6" applyNumberFormat="1" applyFont="1" applyFill="1" applyBorder="1" applyAlignment="1">
      <alignment horizontal="center" vertical="center" wrapText="1"/>
    </xf>
    <xf numFmtId="4" fontId="5" fillId="2" borderId="31" xfId="6" applyNumberFormat="1" applyFont="1" applyFill="1" applyBorder="1" applyAlignment="1">
      <alignment horizontal="left" vertical="center" wrapText="1"/>
    </xf>
    <xf numFmtId="4" fontId="5" fillId="2" borderId="31" xfId="6" applyNumberFormat="1" applyFont="1" applyFill="1" applyBorder="1" applyAlignment="1">
      <alignment horizontal="center" vertical="center"/>
    </xf>
    <xf numFmtId="3" fontId="5" fillId="2" borderId="31" xfId="6" applyNumberFormat="1" applyFont="1" applyFill="1" applyBorder="1" applyAlignment="1">
      <alignment horizontal="right" vertical="center"/>
    </xf>
    <xf numFmtId="3" fontId="5" fillId="2" borderId="36" xfId="6" applyNumberFormat="1" applyFont="1" applyFill="1" applyBorder="1" applyAlignment="1">
      <alignment horizontal="right" vertical="center" wrapText="1"/>
    </xf>
    <xf numFmtId="3" fontId="5" fillId="8" borderId="24" xfId="0" applyNumberFormat="1" applyFont="1" applyFill="1" applyBorder="1" applyAlignment="1">
      <alignment horizontal="center" vertical="center" wrapText="1"/>
    </xf>
    <xf numFmtId="4" fontId="5" fillId="8" borderId="25" xfId="0" applyNumberFormat="1" applyFont="1" applyFill="1" applyBorder="1" applyAlignment="1">
      <alignment horizontal="left" vertical="center" wrapText="1"/>
    </xf>
    <xf numFmtId="4" fontId="5" fillId="8" borderId="25" xfId="0" applyNumberFormat="1" applyFont="1" applyFill="1" applyBorder="1" applyAlignment="1">
      <alignment horizontal="center" vertical="center"/>
    </xf>
    <xf numFmtId="3" fontId="5" fillId="8" borderId="25" xfId="0" applyNumberFormat="1" applyFont="1" applyFill="1" applyBorder="1" applyAlignment="1">
      <alignment horizontal="right" vertical="center"/>
    </xf>
    <xf numFmtId="3" fontId="5" fillId="8" borderId="26" xfId="0" applyNumberFormat="1" applyFont="1" applyFill="1" applyBorder="1" applyAlignment="1">
      <alignment horizontal="right" vertical="center"/>
    </xf>
    <xf numFmtId="3" fontId="6" fillId="0" borderId="3" xfId="0" applyNumberFormat="1" applyFont="1" applyBorder="1" applyAlignment="1">
      <alignment horizontal="right" vertical="center"/>
    </xf>
    <xf numFmtId="3" fontId="6" fillId="5" borderId="31" xfId="6" applyNumberFormat="1" applyFont="1" applyFill="1" applyBorder="1" applyAlignment="1">
      <alignment horizontal="right" vertical="center"/>
    </xf>
    <xf numFmtId="0" fontId="6" fillId="2" borderId="38" xfId="0" applyFont="1" applyFill="1" applyBorder="1"/>
    <xf numFmtId="0" fontId="14" fillId="2" borderId="39" xfId="0" applyFont="1" applyFill="1" applyBorder="1" applyAlignment="1">
      <alignment vertical="center"/>
    </xf>
    <xf numFmtId="167" fontId="13" fillId="2" borderId="31" xfId="2" applyNumberFormat="1" applyFont="1" applyFill="1" applyBorder="1" applyAlignment="1">
      <alignment horizontal="center" vertical="center"/>
    </xf>
    <xf numFmtId="4" fontId="9" fillId="2" borderId="31" xfId="2" applyNumberFormat="1" applyFont="1" applyFill="1" applyBorder="1" applyAlignment="1">
      <alignment horizontal="center" vertical="center"/>
    </xf>
    <xf numFmtId="3" fontId="6" fillId="2" borderId="31" xfId="0" applyNumberFormat="1" applyFont="1" applyFill="1" applyBorder="1" applyAlignment="1">
      <alignment horizontal="right" vertical="center" wrapText="1"/>
    </xf>
    <xf numFmtId="0" fontId="14" fillId="2" borderId="30" xfId="0" applyFont="1" applyFill="1" applyBorder="1" applyAlignment="1">
      <alignment vertical="center"/>
    </xf>
    <xf numFmtId="0" fontId="14" fillId="2" borderId="31" xfId="0" applyFont="1" applyFill="1" applyBorder="1" applyAlignment="1">
      <alignment vertical="center"/>
    </xf>
    <xf numFmtId="0" fontId="14" fillId="2" borderId="27" xfId="0" applyFont="1" applyFill="1" applyBorder="1" applyAlignment="1">
      <alignment vertical="center"/>
    </xf>
    <xf numFmtId="0" fontId="14" fillId="2" borderId="35" xfId="0" applyFont="1" applyFill="1" applyBorder="1" applyAlignment="1">
      <alignment vertical="center"/>
    </xf>
    <xf numFmtId="167" fontId="13" fillId="2" borderId="3" xfId="2" applyNumberFormat="1" applyFont="1" applyFill="1" applyBorder="1" applyAlignment="1">
      <alignment horizontal="center" vertical="center"/>
    </xf>
    <xf numFmtId="4" fontId="9" fillId="2" borderId="3" xfId="2" applyNumberFormat="1" applyFont="1" applyFill="1" applyBorder="1" applyAlignment="1">
      <alignment horizontal="center" vertical="center"/>
    </xf>
    <xf numFmtId="3" fontId="6" fillId="2" borderId="3" xfId="0" applyNumberFormat="1" applyFont="1" applyFill="1" applyBorder="1" applyAlignment="1">
      <alignment vertical="center"/>
    </xf>
    <xf numFmtId="3" fontId="5" fillId="2" borderId="40" xfId="0" applyNumberFormat="1" applyFont="1" applyFill="1" applyBorder="1" applyAlignment="1">
      <alignment horizontal="right" vertical="center"/>
    </xf>
    <xf numFmtId="3" fontId="5" fillId="9" borderId="24" xfId="0" applyNumberFormat="1" applyFont="1" applyFill="1" applyBorder="1" applyAlignment="1">
      <alignment horizontal="center" vertical="center" wrapText="1"/>
    </xf>
    <xf numFmtId="4" fontId="5" fillId="9" borderId="25" xfId="0" applyNumberFormat="1" applyFont="1" applyFill="1" applyBorder="1" applyAlignment="1">
      <alignment horizontal="left" vertical="center" wrapText="1"/>
    </xf>
    <xf numFmtId="4" fontId="5" fillId="9" borderId="25" xfId="0" applyNumberFormat="1" applyFont="1" applyFill="1" applyBorder="1" applyAlignment="1">
      <alignment horizontal="center" vertical="center"/>
    </xf>
    <xf numFmtId="3" fontId="5" fillId="9" borderId="25" xfId="0" applyNumberFormat="1" applyFont="1" applyFill="1" applyBorder="1" applyAlignment="1">
      <alignment horizontal="right" vertical="center"/>
    </xf>
    <xf numFmtId="3" fontId="5" fillId="9" borderId="26" xfId="0" applyNumberFormat="1" applyFont="1" applyFill="1" applyBorder="1" applyAlignment="1">
      <alignment horizontal="right" vertical="center"/>
    </xf>
    <xf numFmtId="3" fontId="6" fillId="5" borderId="31" xfId="0" applyNumberFormat="1" applyFont="1" applyFill="1" applyBorder="1" applyAlignment="1">
      <alignment horizontal="right" vertical="center" wrapText="1"/>
    </xf>
    <xf numFmtId="0" fontId="16" fillId="0" borderId="41" xfId="0" applyFont="1" applyBorder="1" applyAlignment="1">
      <alignment horizontal="center" vertical="top" wrapText="1"/>
    </xf>
    <xf numFmtId="0" fontId="17" fillId="0" borderId="11" xfId="0" applyFont="1" applyBorder="1" applyAlignment="1">
      <alignment horizontal="left" vertical="center" wrapText="1"/>
    </xf>
    <xf numFmtId="0" fontId="18" fillId="0" borderId="11" xfId="0" applyFont="1" applyBorder="1" applyAlignment="1">
      <alignment horizontal="center" vertical="center"/>
    </xf>
    <xf numFmtId="0" fontId="16" fillId="0" borderId="11" xfId="0" applyFont="1" applyBorder="1" applyAlignment="1">
      <alignment horizontal="center" vertical="center"/>
    </xf>
    <xf numFmtId="0" fontId="16" fillId="0" borderId="42" xfId="0" applyFont="1" applyBorder="1" applyAlignment="1">
      <alignment horizontal="center" vertical="center"/>
    </xf>
    <xf numFmtId="0" fontId="3" fillId="5" borderId="43" xfId="0" applyFont="1" applyFill="1" applyBorder="1" applyAlignment="1">
      <alignment horizontal="center" vertical="top"/>
    </xf>
    <xf numFmtId="0" fontId="19" fillId="5" borderId="44" xfId="0" applyFont="1" applyFill="1" applyBorder="1" applyAlignment="1">
      <alignment vertical="center" wrapText="1"/>
    </xf>
    <xf numFmtId="0" fontId="19" fillId="5" borderId="44" xfId="0" applyFont="1" applyFill="1" applyBorder="1" applyAlignment="1">
      <alignment horizontal="center" vertical="center"/>
    </xf>
    <xf numFmtId="2" fontId="19" fillId="5" borderId="44" xfId="0" applyNumberFormat="1" applyFont="1" applyFill="1" applyBorder="1" applyAlignment="1">
      <alignment horizontal="center" vertical="center"/>
    </xf>
    <xf numFmtId="167" fontId="19" fillId="5" borderId="45" xfId="3" applyNumberFormat="1" applyFont="1" applyFill="1" applyBorder="1" applyAlignment="1">
      <alignment vertical="center"/>
    </xf>
    <xf numFmtId="167" fontId="19" fillId="5" borderId="46" xfId="3" applyNumberFormat="1" applyFont="1" applyFill="1" applyBorder="1" applyAlignment="1">
      <alignment vertical="center"/>
    </xf>
    <xf numFmtId="0" fontId="3" fillId="5" borderId="43" xfId="0" applyFont="1" applyFill="1" applyBorder="1" applyAlignment="1">
      <alignment horizontal="center" vertical="center"/>
    </xf>
    <xf numFmtId="0" fontId="3" fillId="5" borderId="47" xfId="0" applyFont="1" applyFill="1" applyBorder="1" applyAlignment="1">
      <alignment horizontal="center" vertical="top"/>
    </xf>
    <xf numFmtId="0" fontId="5" fillId="9" borderId="5" xfId="0" applyFont="1" applyFill="1" applyBorder="1" applyAlignment="1">
      <alignment vertical="center"/>
    </xf>
    <xf numFmtId="0" fontId="5" fillId="9" borderId="6" xfId="0" applyFont="1" applyFill="1" applyBorder="1" applyAlignment="1">
      <alignment vertical="center"/>
    </xf>
    <xf numFmtId="0" fontId="5" fillId="9" borderId="16" xfId="0" applyFont="1" applyFill="1" applyBorder="1" applyAlignment="1">
      <alignment vertical="center"/>
    </xf>
    <xf numFmtId="168" fontId="5" fillId="9" borderId="17" xfId="2" applyNumberFormat="1" applyFont="1" applyFill="1" applyBorder="1" applyAlignment="1">
      <alignment horizontal="left" vertical="center"/>
    </xf>
    <xf numFmtId="0" fontId="5" fillId="5" borderId="7" xfId="0" applyFont="1" applyFill="1" applyBorder="1" applyAlignment="1">
      <alignment vertical="center"/>
    </xf>
    <xf numFmtId="0" fontId="5" fillId="10" borderId="5" xfId="0" applyFont="1" applyFill="1" applyBorder="1" applyAlignment="1">
      <alignment vertical="center"/>
    </xf>
    <xf numFmtId="0" fontId="5" fillId="10" borderId="6" xfId="0" applyFont="1" applyFill="1" applyBorder="1" applyAlignment="1">
      <alignment vertical="center"/>
    </xf>
    <xf numFmtId="0" fontId="5" fillId="10" borderId="7" xfId="0" applyFont="1" applyFill="1" applyBorder="1" applyAlignment="1">
      <alignment vertical="center"/>
    </xf>
    <xf numFmtId="168" fontId="5" fillId="10" borderId="7" xfId="2" applyNumberFormat="1" applyFont="1" applyFill="1" applyBorder="1" applyAlignment="1">
      <alignment vertical="center"/>
    </xf>
    <xf numFmtId="168" fontId="5" fillId="10" borderId="18" xfId="2" applyNumberFormat="1" applyFont="1" applyFill="1" applyBorder="1" applyAlignment="1">
      <alignment vertical="center"/>
    </xf>
    <xf numFmtId="169" fontId="6" fillId="5" borderId="31" xfId="2" applyNumberFormat="1" applyFont="1" applyFill="1" applyBorder="1" applyAlignment="1">
      <alignment horizontal="center" vertical="center" wrapText="1"/>
    </xf>
    <xf numFmtId="169" fontId="6" fillId="5" borderId="3" xfId="2" applyNumberFormat="1" applyFont="1" applyFill="1" applyBorder="1" applyAlignment="1">
      <alignment horizontal="right" vertical="center" wrapText="1"/>
    </xf>
    <xf numFmtId="4" fontId="6" fillId="5" borderId="31" xfId="0" applyNumberFormat="1" applyFont="1" applyFill="1" applyBorder="1" applyAlignment="1">
      <alignment horizontal="right" vertical="center"/>
    </xf>
    <xf numFmtId="4" fontId="9" fillId="5" borderId="31" xfId="0" applyNumberFormat="1" applyFont="1" applyFill="1" applyBorder="1" applyAlignment="1">
      <alignment horizontal="right" vertical="center"/>
    </xf>
    <xf numFmtId="3" fontId="5" fillId="3" borderId="5" xfId="0" applyNumberFormat="1" applyFont="1" applyFill="1" applyBorder="1" applyAlignment="1">
      <alignment horizontal="center" vertical="center" wrapText="1"/>
    </xf>
    <xf numFmtId="3" fontId="5" fillId="3" borderId="6" xfId="0" applyNumberFormat="1" applyFont="1" applyFill="1" applyBorder="1" applyAlignment="1">
      <alignment horizontal="center" vertical="center" wrapText="1"/>
    </xf>
    <xf numFmtId="3" fontId="5" fillId="3" borderId="7" xfId="0" applyNumberFormat="1" applyFont="1" applyFill="1" applyBorder="1" applyAlignment="1">
      <alignment horizontal="center" vertical="center" wrapText="1"/>
    </xf>
    <xf numFmtId="0" fontId="5" fillId="0" borderId="5"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0" fontId="6" fillId="0" borderId="8" xfId="0" applyFont="1" applyBorder="1" applyAlignment="1">
      <alignment horizontal="center"/>
    </xf>
    <xf numFmtId="0" fontId="6" fillId="0" borderId="0" xfId="0" applyFont="1" applyAlignment="1">
      <alignment horizontal="center"/>
    </xf>
    <xf numFmtId="0" fontId="6" fillId="0" borderId="9" xfId="0" applyFont="1" applyBorder="1" applyAlignment="1">
      <alignment horizont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8" xfId="0" applyFont="1" applyBorder="1" applyAlignment="1">
      <alignment horizontal="left" vertical="center"/>
    </xf>
    <xf numFmtId="0" fontId="6" fillId="0" borderId="0" xfId="0" applyFont="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cellXfs>
  <cellStyles count="17">
    <cellStyle name="Comma 2" xfId="13" xr:uid="{B6C42E61-9606-4B3A-B8D8-5716C9F1A9CE}"/>
    <cellStyle name="Comma 2 2" xfId="16" xr:uid="{44B38F9B-999A-4CA6-9264-564B7F454F6B}"/>
    <cellStyle name="Euro" xfId="1" xr:uid="{00000000-0005-0000-0000-000000000000}"/>
    <cellStyle name="Milliers" xfId="2" builtinId="3"/>
    <cellStyle name="Milliers 14" xfId="3" xr:uid="{FC0FBA0A-394C-4438-AF5D-16B4A6C84E85}"/>
    <cellStyle name="Milliers 18" xfId="4" xr:uid="{F236A03D-96EF-4764-B2B8-B162167C41AA}"/>
    <cellStyle name="Milliers 2" xfId="8" xr:uid="{77622599-BE6B-48D2-B5D2-E4EE7B2C2E87}"/>
    <cellStyle name="Milliers 3" xfId="11" xr:uid="{10BC10CC-C057-4EF5-844F-1E28B05FE9C8}"/>
    <cellStyle name="Normal" xfId="0" builtinId="0"/>
    <cellStyle name="Normal 2" xfId="5" xr:uid="{CC34A9C3-ED02-42BF-A81E-F8D6F35D4217}"/>
    <cellStyle name="Normal 2 2" xfId="6" xr:uid="{8FA5E9CC-8650-48D0-8678-F68C029DF43A}"/>
    <cellStyle name="Normal 3" xfId="7" xr:uid="{C5B2A023-C559-4065-8751-1999982F3B2C}"/>
    <cellStyle name="Normal 4" xfId="9" xr:uid="{9A71EFA4-91AA-4496-9D87-A8C1DD5D2295}"/>
    <cellStyle name="Normal 5" xfId="10" xr:uid="{1F3F1A5C-A37F-458A-8337-995946B023FE}"/>
    <cellStyle name="Normal 5 2" xfId="12" xr:uid="{A3E964ED-8ACB-4D25-9D95-3A25D185DD51}"/>
    <cellStyle name="Normal 5 2 2" xfId="15" xr:uid="{6EC7D50F-EA21-4C7B-AE1C-53FD6272A5F8}"/>
    <cellStyle name="Normal 5 3" xfId="14" xr:uid="{50FA6EA3-671B-4BF8-93DF-CF398A5A9E6F}"/>
  </cellStyles>
  <dxfs count="30">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22"/>
  <sheetViews>
    <sheetView tabSelected="1" topLeftCell="A317" zoomScaleNormal="100" workbookViewId="0">
      <selection activeCell="A356" sqref="A356:XFD366"/>
    </sheetView>
  </sheetViews>
  <sheetFormatPr baseColWidth="10" defaultRowHeight="12.75" x14ac:dyDescent="0.2"/>
  <cols>
    <col min="1" max="1" width="4.85546875" customWidth="1"/>
    <col min="2" max="2" width="55.85546875" customWidth="1"/>
    <col min="3" max="3" width="5.28515625" customWidth="1"/>
    <col min="4" max="4" width="7.28515625" customWidth="1"/>
    <col min="5" max="5" width="8.7109375" customWidth="1"/>
    <col min="6" max="6" width="14.140625" customWidth="1"/>
  </cols>
  <sheetData>
    <row r="1" spans="1:8" ht="14.1" customHeight="1" thickBot="1" x14ac:dyDescent="0.25"/>
    <row r="2" spans="1:8" ht="14.1" customHeight="1" thickBot="1" x14ac:dyDescent="0.3">
      <c r="A2" s="239" t="s">
        <v>42</v>
      </c>
      <c r="B2" s="240"/>
      <c r="C2" s="240"/>
      <c r="D2" s="240"/>
      <c r="E2" s="240"/>
      <c r="F2" s="241"/>
    </row>
    <row r="3" spans="1:8" ht="14.1" customHeight="1" thickBot="1" x14ac:dyDescent="0.3">
      <c r="A3" s="242"/>
      <c r="B3" s="243"/>
      <c r="C3" s="243"/>
      <c r="D3" s="243"/>
      <c r="E3" s="243"/>
      <c r="F3" s="244"/>
    </row>
    <row r="4" spans="1:8" ht="14.1" customHeight="1" x14ac:dyDescent="0.2">
      <c r="A4" s="245" t="s">
        <v>48</v>
      </c>
      <c r="B4" s="246"/>
      <c r="C4" s="246"/>
      <c r="D4" s="246"/>
      <c r="E4" s="246"/>
      <c r="F4" s="247"/>
    </row>
    <row r="5" spans="1:8" ht="14.1" customHeight="1" x14ac:dyDescent="0.2">
      <c r="A5" s="248" t="s">
        <v>41</v>
      </c>
      <c r="B5" s="249"/>
      <c r="C5" s="249"/>
      <c r="D5" s="249"/>
      <c r="E5" s="249"/>
      <c r="F5" s="250"/>
    </row>
    <row r="6" spans="1:8" ht="14.1" customHeight="1" thickBot="1" x14ac:dyDescent="0.25">
      <c r="A6" s="251" t="s">
        <v>32</v>
      </c>
      <c r="B6" s="252"/>
      <c r="C6" s="252"/>
      <c r="D6" s="252"/>
      <c r="E6" s="252"/>
      <c r="F6" s="253"/>
    </row>
    <row r="7" spans="1:8" ht="15" customHeight="1" thickBot="1" x14ac:dyDescent="0.25">
      <c r="A7" s="236" t="s">
        <v>166</v>
      </c>
      <c r="B7" s="237"/>
      <c r="C7" s="237"/>
      <c r="D7" s="237"/>
      <c r="E7" s="237"/>
      <c r="F7" s="238"/>
    </row>
    <row r="8" spans="1:8" ht="14.1" customHeight="1" thickTop="1" thickBot="1" x14ac:dyDescent="0.25">
      <c r="A8" s="33" t="s">
        <v>5</v>
      </c>
      <c r="B8" s="34" t="s">
        <v>63</v>
      </c>
      <c r="C8" s="35" t="s">
        <v>64</v>
      </c>
      <c r="D8" s="36" t="s">
        <v>65</v>
      </c>
      <c r="E8" s="37" t="s">
        <v>66</v>
      </c>
      <c r="F8" s="38" t="s">
        <v>67</v>
      </c>
    </row>
    <row r="9" spans="1:8" ht="14.1" customHeight="1" thickTop="1" x14ac:dyDescent="0.2">
      <c r="A9" s="39"/>
      <c r="B9" s="40"/>
      <c r="C9" s="41"/>
      <c r="D9" s="42"/>
      <c r="E9" s="43"/>
      <c r="F9" s="44"/>
      <c r="G9" s="2"/>
    </row>
    <row r="10" spans="1:8" ht="14.1" customHeight="1" x14ac:dyDescent="0.2">
      <c r="A10" s="45" t="s">
        <v>68</v>
      </c>
      <c r="B10" s="46" t="s">
        <v>69</v>
      </c>
      <c r="C10" s="47"/>
      <c r="D10" s="48"/>
      <c r="E10" s="49"/>
      <c r="F10" s="50"/>
    </row>
    <row r="11" spans="1:8" ht="12" customHeight="1" x14ac:dyDescent="0.2">
      <c r="A11" s="45"/>
      <c r="B11" s="46"/>
      <c r="C11" s="47"/>
      <c r="D11" s="48"/>
      <c r="E11" s="51"/>
      <c r="F11" s="52"/>
    </row>
    <row r="12" spans="1:8" ht="19.149999999999999" customHeight="1" x14ac:dyDescent="0.2">
      <c r="A12" s="53" t="s">
        <v>31</v>
      </c>
      <c r="B12" s="54" t="s">
        <v>180</v>
      </c>
      <c r="C12" s="59" t="s">
        <v>40</v>
      </c>
      <c r="D12" s="150">
        <v>1</v>
      </c>
      <c r="E12" s="51"/>
      <c r="F12" s="52">
        <f t="shared" ref="F12:F18" si="0">D12*E12</f>
        <v>0</v>
      </c>
    </row>
    <row r="13" spans="1:8" ht="30" customHeight="1" x14ac:dyDescent="0.2">
      <c r="A13" s="53" t="s">
        <v>30</v>
      </c>
      <c r="B13" s="54" t="s">
        <v>70</v>
      </c>
      <c r="C13" s="55" t="s">
        <v>47</v>
      </c>
      <c r="D13" s="67">
        <v>212.0625</v>
      </c>
      <c r="E13" s="51"/>
      <c r="F13" s="52">
        <f t="shared" si="0"/>
        <v>0</v>
      </c>
    </row>
    <row r="14" spans="1:8" ht="14.1" customHeight="1" x14ac:dyDescent="0.2">
      <c r="A14" s="53" t="s">
        <v>29</v>
      </c>
      <c r="B14" s="56" t="s">
        <v>181</v>
      </c>
      <c r="C14" s="57" t="s">
        <v>71</v>
      </c>
      <c r="D14" s="150">
        <v>1</v>
      </c>
      <c r="E14" s="51"/>
      <c r="F14" s="52">
        <f t="shared" si="0"/>
        <v>0</v>
      </c>
    </row>
    <row r="15" spans="1:8" ht="18" customHeight="1" x14ac:dyDescent="0.2">
      <c r="A15" s="53" t="s">
        <v>28</v>
      </c>
      <c r="B15" s="56" t="s">
        <v>72</v>
      </c>
      <c r="C15" s="59" t="s">
        <v>44</v>
      </c>
      <c r="D15" s="60">
        <v>15</v>
      </c>
      <c r="E15" s="51"/>
      <c r="F15" s="52">
        <f t="shared" si="0"/>
        <v>0</v>
      </c>
      <c r="H15" s="151"/>
    </row>
    <row r="16" spans="1:8" ht="20.45" customHeight="1" x14ac:dyDescent="0.2">
      <c r="A16" s="53" t="s">
        <v>37</v>
      </c>
      <c r="B16" s="56" t="s">
        <v>182</v>
      </c>
      <c r="C16" s="59" t="s">
        <v>44</v>
      </c>
      <c r="D16" s="60">
        <v>17.356000000000002</v>
      </c>
      <c r="E16" s="51"/>
      <c r="F16" s="52">
        <f t="shared" si="0"/>
        <v>0</v>
      </c>
    </row>
    <row r="17" spans="1:9" ht="33" customHeight="1" x14ac:dyDescent="0.2">
      <c r="A17" s="53" t="s">
        <v>38</v>
      </c>
      <c r="B17" s="61" t="s">
        <v>73</v>
      </c>
      <c r="C17" s="59" t="s">
        <v>44</v>
      </c>
      <c r="D17" s="150">
        <v>32.36</v>
      </c>
      <c r="E17" s="62"/>
      <c r="F17" s="52">
        <f t="shared" si="0"/>
        <v>0</v>
      </c>
      <c r="I17" s="151"/>
    </row>
    <row r="18" spans="1:9" ht="31.9" customHeight="1" x14ac:dyDescent="0.2">
      <c r="A18" s="53" t="s">
        <v>75</v>
      </c>
      <c r="B18" s="61" t="s">
        <v>74</v>
      </c>
      <c r="C18" s="59" t="s">
        <v>44</v>
      </c>
      <c r="D18" s="152">
        <v>60.994500000000002</v>
      </c>
      <c r="E18" s="51"/>
      <c r="F18" s="52">
        <f t="shared" si="0"/>
        <v>0</v>
      </c>
    </row>
    <row r="19" spans="1:9" ht="14.1" customHeight="1" x14ac:dyDescent="0.2">
      <c r="A19" s="153"/>
      <c r="B19" s="154" t="s">
        <v>77</v>
      </c>
      <c r="C19" s="155"/>
      <c r="D19" s="156"/>
      <c r="E19" s="157"/>
      <c r="F19" s="158">
        <f>F18+F17+F16+F15+F14+F13+F12</f>
        <v>0</v>
      </c>
    </row>
    <row r="20" spans="1:9" ht="14.1" customHeight="1" x14ac:dyDescent="0.2">
      <c r="A20" s="45"/>
      <c r="B20" s="65"/>
      <c r="C20" s="47"/>
      <c r="D20" s="48"/>
      <c r="E20" s="51"/>
      <c r="F20" s="66"/>
    </row>
    <row r="21" spans="1:9" ht="14.1" customHeight="1" x14ac:dyDescent="0.2">
      <c r="A21" s="45" t="s">
        <v>78</v>
      </c>
      <c r="B21" s="46" t="s">
        <v>79</v>
      </c>
      <c r="C21" s="47"/>
      <c r="D21" s="48"/>
      <c r="E21" s="51"/>
      <c r="F21" s="66"/>
    </row>
    <row r="22" spans="1:9" ht="14.1" customHeight="1" x14ac:dyDescent="0.2">
      <c r="A22" s="45"/>
      <c r="B22" s="46"/>
      <c r="C22" s="47"/>
      <c r="D22" s="48"/>
      <c r="E22" s="51"/>
      <c r="F22" s="66"/>
    </row>
    <row r="23" spans="1:9" ht="14.1" customHeight="1" x14ac:dyDescent="0.2">
      <c r="A23" s="53" t="s">
        <v>24</v>
      </c>
      <c r="B23" s="56" t="s">
        <v>80</v>
      </c>
      <c r="C23" s="59" t="s">
        <v>44</v>
      </c>
      <c r="D23" s="67">
        <v>2.4855999999999998</v>
      </c>
      <c r="E23" s="51"/>
      <c r="F23" s="66">
        <f>D23*E23</f>
        <v>0</v>
      </c>
    </row>
    <row r="24" spans="1:9" ht="24" customHeight="1" x14ac:dyDescent="0.2">
      <c r="A24" s="53" t="s">
        <v>23</v>
      </c>
      <c r="B24" s="56" t="s">
        <v>171</v>
      </c>
      <c r="C24" s="59" t="s">
        <v>44</v>
      </c>
      <c r="D24" s="60">
        <v>4.5</v>
      </c>
      <c r="E24" s="51"/>
      <c r="F24" s="66">
        <f t="shared" ref="F24:F31" si="1">D24*E24</f>
        <v>0</v>
      </c>
    </row>
    <row r="25" spans="1:9" ht="19.899999999999999" customHeight="1" x14ac:dyDescent="0.2">
      <c r="A25" s="53" t="s">
        <v>22</v>
      </c>
      <c r="B25" s="56" t="s">
        <v>81</v>
      </c>
      <c r="C25" s="59" t="s">
        <v>44</v>
      </c>
      <c r="D25" s="67">
        <v>11.038</v>
      </c>
      <c r="E25" s="51"/>
      <c r="F25" s="66">
        <f t="shared" si="1"/>
        <v>0</v>
      </c>
    </row>
    <row r="26" spans="1:9" ht="22.15" customHeight="1" x14ac:dyDescent="0.2">
      <c r="A26" s="53" t="s">
        <v>21</v>
      </c>
      <c r="B26" s="56" t="s">
        <v>172</v>
      </c>
      <c r="C26" s="59" t="s">
        <v>44</v>
      </c>
      <c r="D26" s="67">
        <v>1.2332000000000001</v>
      </c>
      <c r="E26" s="51"/>
      <c r="F26" s="66">
        <f t="shared" si="1"/>
        <v>0</v>
      </c>
    </row>
    <row r="27" spans="1:9" ht="21" customHeight="1" x14ac:dyDescent="0.2">
      <c r="A27" s="53" t="s">
        <v>20</v>
      </c>
      <c r="B27" s="56" t="s">
        <v>82</v>
      </c>
      <c r="C27" s="59" t="s">
        <v>44</v>
      </c>
      <c r="D27" s="67">
        <v>7.1319999999999997</v>
      </c>
      <c r="E27" s="51"/>
      <c r="F27" s="66">
        <f t="shared" si="1"/>
        <v>0</v>
      </c>
    </row>
    <row r="28" spans="1:9" ht="36.6" customHeight="1" x14ac:dyDescent="0.2">
      <c r="A28" s="53" t="s">
        <v>19</v>
      </c>
      <c r="B28" s="56" t="s">
        <v>173</v>
      </c>
      <c r="C28" s="59" t="s">
        <v>44</v>
      </c>
      <c r="D28" s="67">
        <v>19.013774000000002</v>
      </c>
      <c r="E28" s="51"/>
      <c r="F28" s="66">
        <f t="shared" si="1"/>
        <v>0</v>
      </c>
    </row>
    <row r="29" spans="1:9" ht="21.6" customHeight="1" x14ac:dyDescent="0.2">
      <c r="A29" s="53" t="s">
        <v>18</v>
      </c>
      <c r="B29" s="103" t="s">
        <v>176</v>
      </c>
      <c r="C29" s="59" t="s">
        <v>44</v>
      </c>
      <c r="D29" s="60">
        <v>7.3129999999999997</v>
      </c>
      <c r="E29" s="51"/>
      <c r="F29" s="66">
        <f t="shared" si="1"/>
        <v>0</v>
      </c>
    </row>
    <row r="30" spans="1:9" ht="15" customHeight="1" x14ac:dyDescent="0.2">
      <c r="A30" s="53" t="s">
        <v>196</v>
      </c>
      <c r="B30" s="56" t="s">
        <v>76</v>
      </c>
      <c r="C30" s="59" t="s">
        <v>47</v>
      </c>
      <c r="D30" s="60">
        <v>146.25980000000001</v>
      </c>
      <c r="E30" s="51"/>
      <c r="F30" s="66">
        <f t="shared" si="1"/>
        <v>0</v>
      </c>
    </row>
    <row r="31" spans="1:9" ht="19.149999999999999" customHeight="1" x14ac:dyDescent="0.2">
      <c r="A31" s="53" t="s">
        <v>197</v>
      </c>
      <c r="B31" s="103" t="s">
        <v>175</v>
      </c>
      <c r="C31" s="59" t="s">
        <v>47</v>
      </c>
      <c r="D31" s="60">
        <v>146.25980000000001</v>
      </c>
      <c r="E31" s="51"/>
      <c r="F31" s="66">
        <f t="shared" si="1"/>
        <v>0</v>
      </c>
    </row>
    <row r="32" spans="1:9" ht="14.1" customHeight="1" x14ac:dyDescent="0.2">
      <c r="A32" s="159"/>
      <c r="B32" s="154" t="s">
        <v>83</v>
      </c>
      <c r="C32" s="155"/>
      <c r="D32" s="160"/>
      <c r="E32" s="157"/>
      <c r="F32" s="161">
        <f>F31+F30+F29+F28+F27+F26+F25+F24+F23</f>
        <v>0</v>
      </c>
    </row>
    <row r="33" spans="1:6" ht="14.1" customHeight="1" x14ac:dyDescent="0.2">
      <c r="A33" s="45"/>
      <c r="B33" s="65"/>
      <c r="C33" s="47"/>
      <c r="D33" s="67"/>
      <c r="E33" s="51"/>
      <c r="F33" s="66"/>
    </row>
    <row r="34" spans="1:6" ht="14.1" customHeight="1" x14ac:dyDescent="0.2">
      <c r="A34" s="68" t="s">
        <v>84</v>
      </c>
      <c r="B34" s="46" t="s">
        <v>85</v>
      </c>
      <c r="C34" s="47"/>
      <c r="D34" s="67"/>
      <c r="E34" s="51"/>
      <c r="F34" s="66"/>
    </row>
    <row r="35" spans="1:6" ht="14.1" customHeight="1" x14ac:dyDescent="0.2">
      <c r="A35" s="68"/>
      <c r="B35" s="46"/>
      <c r="C35" s="47"/>
      <c r="D35" s="67"/>
      <c r="E35" s="51"/>
      <c r="F35" s="66"/>
    </row>
    <row r="36" spans="1:6" ht="21.6" customHeight="1" x14ac:dyDescent="0.2">
      <c r="A36" s="70" t="s">
        <v>16</v>
      </c>
      <c r="B36" s="56" t="s">
        <v>174</v>
      </c>
      <c r="C36" s="59" t="s">
        <v>44</v>
      </c>
      <c r="D36" s="67">
        <v>3.6</v>
      </c>
      <c r="E36" s="51"/>
      <c r="F36" s="66">
        <f>D36*E36</f>
        <v>0</v>
      </c>
    </row>
    <row r="37" spans="1:6" ht="24.6" customHeight="1" x14ac:dyDescent="0.2">
      <c r="A37" s="70" t="s">
        <v>33</v>
      </c>
      <c r="B37" s="56" t="s">
        <v>206</v>
      </c>
      <c r="C37" s="59" t="s">
        <v>44</v>
      </c>
      <c r="D37" s="67">
        <v>4.125</v>
      </c>
      <c r="E37" s="51"/>
      <c r="F37" s="66">
        <f>D37*E37</f>
        <v>0</v>
      </c>
    </row>
    <row r="38" spans="1:6" ht="24.6" customHeight="1" x14ac:dyDescent="0.2">
      <c r="A38" s="70" t="s">
        <v>26</v>
      </c>
      <c r="B38" s="56" t="s">
        <v>203</v>
      </c>
      <c r="C38" s="59" t="s">
        <v>44</v>
      </c>
      <c r="D38" s="67">
        <v>1.0125</v>
      </c>
      <c r="E38" s="51"/>
      <c r="F38" s="66">
        <f>D38*E38</f>
        <v>0</v>
      </c>
    </row>
    <row r="39" spans="1:6" ht="24.6" customHeight="1" x14ac:dyDescent="0.2">
      <c r="A39" s="70" t="s">
        <v>15</v>
      </c>
      <c r="B39" s="56" t="s">
        <v>204</v>
      </c>
      <c r="C39" s="59" t="s">
        <v>44</v>
      </c>
      <c r="D39" s="67">
        <v>2.0868000000000002</v>
      </c>
      <c r="E39" s="51"/>
      <c r="F39" s="66">
        <f>D39*E39</f>
        <v>0</v>
      </c>
    </row>
    <row r="40" spans="1:6" ht="24.6" customHeight="1" x14ac:dyDescent="0.2">
      <c r="A40" s="70" t="s">
        <v>14</v>
      </c>
      <c r="B40" s="56" t="s">
        <v>205</v>
      </c>
      <c r="C40" s="59" t="s">
        <v>44</v>
      </c>
      <c r="D40" s="67">
        <v>1.45</v>
      </c>
      <c r="E40" s="51"/>
      <c r="F40" s="66">
        <f>D40*E40</f>
        <v>0</v>
      </c>
    </row>
    <row r="41" spans="1:6" ht="14.1" customHeight="1" x14ac:dyDescent="0.2">
      <c r="A41" s="162"/>
      <c r="B41" s="163" t="s">
        <v>86</v>
      </c>
      <c r="C41" s="164"/>
      <c r="D41" s="164"/>
      <c r="E41" s="165"/>
      <c r="F41" s="161">
        <f>F40+F39+F38+F37+F36</f>
        <v>0</v>
      </c>
    </row>
    <row r="42" spans="1:6" ht="14.1" customHeight="1" x14ac:dyDescent="0.2">
      <c r="A42" s="74"/>
      <c r="B42" s="71"/>
      <c r="C42" s="72"/>
      <c r="D42" s="72"/>
      <c r="E42" s="73"/>
      <c r="F42" s="69"/>
    </row>
    <row r="43" spans="1:6" ht="14.1" customHeight="1" x14ac:dyDescent="0.2">
      <c r="A43" s="68" t="s">
        <v>87</v>
      </c>
      <c r="B43" s="75" t="s">
        <v>88</v>
      </c>
      <c r="C43" s="63"/>
      <c r="D43" s="58"/>
      <c r="E43" s="62"/>
      <c r="F43" s="64"/>
    </row>
    <row r="44" spans="1:6" ht="14.1" customHeight="1" x14ac:dyDescent="0.2">
      <c r="A44" s="68"/>
      <c r="B44" s="75"/>
      <c r="C44" s="63"/>
      <c r="D44" s="58"/>
      <c r="E44" s="62"/>
      <c r="F44" s="64"/>
    </row>
    <row r="45" spans="1:6" ht="22.15" customHeight="1" x14ac:dyDescent="0.2">
      <c r="A45" s="76" t="s">
        <v>12</v>
      </c>
      <c r="B45" s="56" t="s">
        <v>89</v>
      </c>
      <c r="C45" s="59" t="s">
        <v>47</v>
      </c>
      <c r="D45" s="77">
        <v>52.311999999999998</v>
      </c>
      <c r="E45" s="62"/>
      <c r="F45" s="78">
        <f t="shared" ref="F45:F50" si="2">D45*E45</f>
        <v>0</v>
      </c>
    </row>
    <row r="46" spans="1:6" ht="13.5" customHeight="1" x14ac:dyDescent="0.2">
      <c r="A46" s="76" t="s">
        <v>34</v>
      </c>
      <c r="B46" s="56" t="s">
        <v>90</v>
      </c>
      <c r="C46" s="59" t="s">
        <v>47</v>
      </c>
      <c r="D46" s="79">
        <v>207.14320000000001</v>
      </c>
      <c r="E46" s="51"/>
      <c r="F46" s="66">
        <f t="shared" si="2"/>
        <v>0</v>
      </c>
    </row>
    <row r="47" spans="1:6" ht="18" customHeight="1" x14ac:dyDescent="0.2">
      <c r="A47" s="76" t="s">
        <v>35</v>
      </c>
      <c r="B47" s="80" t="s">
        <v>91</v>
      </c>
      <c r="C47" s="59" t="s">
        <v>47</v>
      </c>
      <c r="D47" s="79">
        <v>22.998999999999999</v>
      </c>
      <c r="E47" s="51"/>
      <c r="F47" s="66">
        <f t="shared" si="2"/>
        <v>0</v>
      </c>
    </row>
    <row r="48" spans="1:6" ht="14.1" customHeight="1" x14ac:dyDescent="0.2">
      <c r="A48" s="76" t="s">
        <v>144</v>
      </c>
      <c r="B48" s="80" t="s">
        <v>92</v>
      </c>
      <c r="C48" s="59" t="s">
        <v>47</v>
      </c>
      <c r="D48" s="169">
        <v>218.566</v>
      </c>
      <c r="E48" s="51"/>
      <c r="F48" s="66">
        <f t="shared" si="2"/>
        <v>0</v>
      </c>
    </row>
    <row r="49" spans="1:6" ht="14.1" customHeight="1" x14ac:dyDescent="0.2">
      <c r="A49" s="76" t="s">
        <v>146</v>
      </c>
      <c r="B49" s="80" t="s">
        <v>93</v>
      </c>
      <c r="C49" s="59" t="s">
        <v>47</v>
      </c>
      <c r="D49" s="79">
        <v>175.6</v>
      </c>
      <c r="E49" s="51"/>
      <c r="F49" s="66">
        <f t="shared" si="2"/>
        <v>0</v>
      </c>
    </row>
    <row r="50" spans="1:6" ht="14.45" customHeight="1" x14ac:dyDescent="0.2">
      <c r="A50" s="76" t="s">
        <v>148</v>
      </c>
      <c r="B50" s="80" t="s">
        <v>13</v>
      </c>
      <c r="C50" s="81" t="s">
        <v>40</v>
      </c>
      <c r="D50" s="79">
        <v>1</v>
      </c>
      <c r="E50" s="51"/>
      <c r="F50" s="66">
        <f t="shared" si="2"/>
        <v>0</v>
      </c>
    </row>
    <row r="51" spans="1:6" ht="15" customHeight="1" x14ac:dyDescent="0.2">
      <c r="A51" s="166"/>
      <c r="B51" s="163" t="s">
        <v>94</v>
      </c>
      <c r="C51" s="167"/>
      <c r="D51" s="167"/>
      <c r="E51" s="157"/>
      <c r="F51" s="158">
        <f>F50+F49+F48+F47+F46+F45</f>
        <v>0</v>
      </c>
    </row>
    <row r="52" spans="1:6" ht="18" customHeight="1" x14ac:dyDescent="0.2">
      <c r="A52" s="74"/>
      <c r="B52" s="71"/>
      <c r="C52" s="72"/>
      <c r="D52" s="72"/>
      <c r="E52" s="73"/>
      <c r="F52" s="69"/>
    </row>
    <row r="53" spans="1:6" ht="18.600000000000001" customHeight="1" x14ac:dyDescent="0.2">
      <c r="A53" s="84" t="s">
        <v>95</v>
      </c>
      <c r="B53" s="85" t="s">
        <v>228</v>
      </c>
      <c r="C53" s="86"/>
      <c r="D53" s="86"/>
      <c r="E53" s="51"/>
      <c r="F53" s="69"/>
    </row>
    <row r="54" spans="1:6" ht="14.1" customHeight="1" x14ac:dyDescent="0.25">
      <c r="A54" s="87"/>
      <c r="B54" s="88"/>
      <c r="C54" s="89"/>
      <c r="D54" s="90"/>
      <c r="E54" s="91"/>
      <c r="F54" s="69"/>
    </row>
    <row r="55" spans="1:6" ht="28.15" customHeight="1" x14ac:dyDescent="0.2">
      <c r="A55" s="92" t="s">
        <v>11</v>
      </c>
      <c r="B55" s="93" t="s">
        <v>198</v>
      </c>
      <c r="C55" s="59" t="s">
        <v>2</v>
      </c>
      <c r="D55" s="95">
        <v>3</v>
      </c>
      <c r="E55" s="62"/>
      <c r="F55" s="78">
        <f>E55*D55</f>
        <v>0</v>
      </c>
    </row>
    <row r="56" spans="1:6" ht="31.15" customHeight="1" x14ac:dyDescent="0.2">
      <c r="A56" s="92" t="s">
        <v>49</v>
      </c>
      <c r="B56" s="93" t="s">
        <v>199</v>
      </c>
      <c r="C56" s="94" t="s">
        <v>2</v>
      </c>
      <c r="D56" s="95">
        <v>1</v>
      </c>
      <c r="E56" s="62"/>
      <c r="F56" s="78">
        <f t="shared" ref="F56:F60" si="3">E56*D56</f>
        <v>0</v>
      </c>
    </row>
    <row r="57" spans="1:6" ht="31.15" customHeight="1" x14ac:dyDescent="0.2">
      <c r="A57" s="92" t="s">
        <v>36</v>
      </c>
      <c r="B57" s="93" t="s">
        <v>235</v>
      </c>
      <c r="C57" s="94" t="s">
        <v>2</v>
      </c>
      <c r="D57" s="95">
        <v>6</v>
      </c>
      <c r="E57" s="62"/>
      <c r="F57" s="78">
        <f t="shared" si="3"/>
        <v>0</v>
      </c>
    </row>
    <row r="58" spans="1:6" ht="31.15" customHeight="1" x14ac:dyDescent="0.2">
      <c r="A58" s="92" t="s">
        <v>200</v>
      </c>
      <c r="B58" s="93" t="s">
        <v>236</v>
      </c>
      <c r="C58" s="94" t="s">
        <v>2</v>
      </c>
      <c r="D58" s="95">
        <v>2</v>
      </c>
      <c r="E58" s="62"/>
      <c r="F58" s="78">
        <f t="shared" si="3"/>
        <v>0</v>
      </c>
    </row>
    <row r="59" spans="1:6" ht="20.45" customHeight="1" x14ac:dyDescent="0.2">
      <c r="A59" s="92" t="s">
        <v>201</v>
      </c>
      <c r="B59" s="93" t="s">
        <v>231</v>
      </c>
      <c r="C59" s="94" t="s">
        <v>2</v>
      </c>
      <c r="D59" s="95">
        <v>3</v>
      </c>
      <c r="E59" s="62"/>
      <c r="F59" s="78">
        <f t="shared" si="3"/>
        <v>0</v>
      </c>
    </row>
    <row r="60" spans="1:6" ht="16.149999999999999" customHeight="1" x14ac:dyDescent="0.2">
      <c r="A60" s="92" t="s">
        <v>229</v>
      </c>
      <c r="B60" s="93" t="s">
        <v>232</v>
      </c>
      <c r="C60" s="94" t="s">
        <v>2</v>
      </c>
      <c r="D60" s="95">
        <v>1</v>
      </c>
      <c r="E60" s="62"/>
      <c r="F60" s="78">
        <f t="shared" si="3"/>
        <v>0</v>
      </c>
    </row>
    <row r="61" spans="1:6" ht="14.1" customHeight="1" x14ac:dyDescent="0.2">
      <c r="A61" s="92" t="s">
        <v>230</v>
      </c>
      <c r="B61" s="97" t="s">
        <v>170</v>
      </c>
      <c r="C61" s="83" t="s">
        <v>47</v>
      </c>
      <c r="D61" s="99">
        <v>20.54</v>
      </c>
      <c r="E61" s="62"/>
      <c r="F61" s="66">
        <f>E61*D61</f>
        <v>0</v>
      </c>
    </row>
    <row r="62" spans="1:6" ht="14.1" customHeight="1" x14ac:dyDescent="0.2">
      <c r="A62" s="168"/>
      <c r="B62" s="163" t="s">
        <v>97</v>
      </c>
      <c r="C62" s="167"/>
      <c r="D62" s="167"/>
      <c r="E62" s="165"/>
      <c r="F62" s="158">
        <f>F61+F60+F59+F58+F57+F56+F55</f>
        <v>0</v>
      </c>
    </row>
    <row r="63" spans="1:6" ht="14.1" customHeight="1" x14ac:dyDescent="0.2">
      <c r="A63" s="104"/>
      <c r="B63" s="85"/>
      <c r="C63" s="101"/>
      <c r="D63" s="101"/>
      <c r="E63" s="102"/>
      <c r="F63" s="66"/>
    </row>
    <row r="64" spans="1:6" ht="14.1" customHeight="1" x14ac:dyDescent="0.2">
      <c r="A64" s="84" t="s">
        <v>98</v>
      </c>
      <c r="B64" s="85" t="s">
        <v>194</v>
      </c>
      <c r="C64" s="101"/>
      <c r="D64" s="101"/>
      <c r="E64" s="102"/>
      <c r="F64" s="66"/>
    </row>
    <row r="65" spans="1:6" ht="15.6" customHeight="1" x14ac:dyDescent="0.2">
      <c r="A65" s="84"/>
      <c r="B65" s="85"/>
      <c r="C65" s="101"/>
      <c r="D65" s="101"/>
      <c r="E65" s="102"/>
      <c r="F65" s="66"/>
    </row>
    <row r="66" spans="1:6" ht="14.1" customHeight="1" x14ac:dyDescent="0.2">
      <c r="A66" s="82" t="s">
        <v>10</v>
      </c>
      <c r="B66" s="96" t="s">
        <v>103</v>
      </c>
      <c r="C66" s="83" t="s">
        <v>47</v>
      </c>
      <c r="D66" s="60">
        <v>146.25980000000001</v>
      </c>
      <c r="E66" s="62"/>
      <c r="F66" s="78">
        <f t="shared" ref="F66:F71" si="4">D66*E66</f>
        <v>0</v>
      </c>
    </row>
    <row r="67" spans="1:6" ht="14.1" customHeight="1" x14ac:dyDescent="0.2">
      <c r="A67" s="82" t="s">
        <v>9</v>
      </c>
      <c r="B67" s="103" t="s">
        <v>177</v>
      </c>
      <c r="C67" s="86" t="s">
        <v>47</v>
      </c>
      <c r="D67" s="67">
        <v>218.566</v>
      </c>
      <c r="E67" s="51"/>
      <c r="F67" s="78">
        <f t="shared" si="4"/>
        <v>0</v>
      </c>
    </row>
    <row r="68" spans="1:6" ht="14.1" customHeight="1" x14ac:dyDescent="0.2">
      <c r="A68" s="82" t="s">
        <v>8</v>
      </c>
      <c r="B68" s="103" t="s">
        <v>178</v>
      </c>
      <c r="C68" s="86" t="s">
        <v>47</v>
      </c>
      <c r="D68" s="79">
        <v>175.6</v>
      </c>
      <c r="E68" s="51"/>
      <c r="F68" s="78">
        <f t="shared" si="4"/>
        <v>0</v>
      </c>
    </row>
    <row r="69" spans="1:6" ht="15" customHeight="1" x14ac:dyDescent="0.2">
      <c r="A69" s="82" t="s">
        <v>161</v>
      </c>
      <c r="B69" s="103" t="s">
        <v>106</v>
      </c>
      <c r="C69" s="86" t="s">
        <v>47</v>
      </c>
      <c r="D69" s="67">
        <v>37.119999999999997</v>
      </c>
      <c r="E69" s="51"/>
      <c r="F69" s="78">
        <f t="shared" si="4"/>
        <v>0</v>
      </c>
    </row>
    <row r="70" spans="1:6" ht="14.1" customHeight="1" x14ac:dyDescent="0.2">
      <c r="A70" s="82" t="s">
        <v>208</v>
      </c>
      <c r="B70" s="103" t="s">
        <v>195</v>
      </c>
      <c r="C70" s="86" t="s">
        <v>47</v>
      </c>
      <c r="D70" s="67">
        <v>11.56</v>
      </c>
      <c r="E70" s="51"/>
      <c r="F70" s="78">
        <f t="shared" si="4"/>
        <v>0</v>
      </c>
    </row>
    <row r="71" spans="1:6" ht="14.1" customHeight="1" x14ac:dyDescent="0.2">
      <c r="A71" s="82" t="s">
        <v>209</v>
      </c>
      <c r="B71" s="96" t="s">
        <v>107</v>
      </c>
      <c r="C71" s="83" t="s">
        <v>47</v>
      </c>
      <c r="D71" s="67">
        <v>11.56</v>
      </c>
      <c r="E71" s="51"/>
      <c r="F71" s="78">
        <f t="shared" si="4"/>
        <v>0</v>
      </c>
    </row>
    <row r="72" spans="1:6" ht="14.1" customHeight="1" x14ac:dyDescent="0.2">
      <c r="A72" s="168"/>
      <c r="B72" s="163" t="s">
        <v>100</v>
      </c>
      <c r="C72" s="164"/>
      <c r="D72" s="164"/>
      <c r="E72" s="165"/>
      <c r="F72" s="158">
        <f>F71+F70+F69+F68+F67+F66</f>
        <v>0</v>
      </c>
    </row>
    <row r="73" spans="1:6" ht="14.1" customHeight="1" x14ac:dyDescent="0.2">
      <c r="A73" s="84"/>
      <c r="B73" s="71"/>
      <c r="C73" s="86"/>
      <c r="D73" s="101"/>
      <c r="E73" s="102"/>
      <c r="F73" s="106"/>
    </row>
    <row r="74" spans="1:6" ht="14.1" customHeight="1" x14ac:dyDescent="0.2">
      <c r="A74" s="84" t="s">
        <v>101</v>
      </c>
      <c r="B74" s="85" t="s">
        <v>202</v>
      </c>
      <c r="C74" s="86"/>
      <c r="D74" s="101"/>
      <c r="E74" s="102"/>
      <c r="F74" s="66"/>
    </row>
    <row r="75" spans="1:6" ht="14.1" customHeight="1" x14ac:dyDescent="0.2">
      <c r="A75" s="105"/>
      <c r="B75" s="85"/>
      <c r="C75" s="86"/>
      <c r="D75" s="101"/>
      <c r="E75" s="102"/>
      <c r="F75" s="66"/>
    </row>
    <row r="76" spans="1:6" ht="14.1" customHeight="1" x14ac:dyDescent="0.2">
      <c r="A76" s="107" t="s">
        <v>7</v>
      </c>
      <c r="B76" s="100" t="s">
        <v>111</v>
      </c>
      <c r="C76" s="86"/>
      <c r="D76" s="101"/>
      <c r="E76" s="102"/>
      <c r="F76" s="66"/>
    </row>
    <row r="77" spans="1:6" ht="19.899999999999999" customHeight="1" x14ac:dyDescent="0.2">
      <c r="A77" s="82" t="s">
        <v>210</v>
      </c>
      <c r="B77" s="103" t="s">
        <v>187</v>
      </c>
      <c r="C77" s="86" t="s">
        <v>39</v>
      </c>
      <c r="D77" s="86">
        <v>1</v>
      </c>
      <c r="E77" s="51"/>
      <c r="F77" s="66">
        <f>+E77*D77</f>
        <v>0</v>
      </c>
    </row>
    <row r="78" spans="1:6" ht="54" customHeight="1" x14ac:dyDescent="0.2">
      <c r="A78" s="82" t="s">
        <v>211</v>
      </c>
      <c r="B78" s="54" t="s">
        <v>112</v>
      </c>
      <c r="C78" s="86" t="s">
        <v>25</v>
      </c>
      <c r="D78" s="86">
        <v>1</v>
      </c>
      <c r="E78" s="51"/>
      <c r="F78" s="66">
        <f>+E78*D78</f>
        <v>0</v>
      </c>
    </row>
    <row r="79" spans="1:6" ht="31.9" customHeight="1" x14ac:dyDescent="0.2">
      <c r="A79" s="82" t="s">
        <v>212</v>
      </c>
      <c r="B79" s="54" t="s">
        <v>113</v>
      </c>
      <c r="C79" s="86" t="s">
        <v>25</v>
      </c>
      <c r="D79" s="86">
        <v>1</v>
      </c>
      <c r="E79" s="51"/>
      <c r="F79" s="66">
        <f>+E79*D79</f>
        <v>0</v>
      </c>
    </row>
    <row r="80" spans="1:6" ht="28.15" customHeight="1" x14ac:dyDescent="0.2">
      <c r="A80" s="82" t="s">
        <v>264</v>
      </c>
      <c r="B80" s="54" t="s">
        <v>266</v>
      </c>
      <c r="C80" s="86" t="s">
        <v>25</v>
      </c>
      <c r="D80" s="86">
        <v>1</v>
      </c>
      <c r="E80" s="51"/>
      <c r="F80" s="66" t="s">
        <v>265</v>
      </c>
    </row>
    <row r="81" spans="1:6" ht="14.1" customHeight="1" x14ac:dyDescent="0.2">
      <c r="A81" s="175"/>
      <c r="B81" s="176" t="s">
        <v>114</v>
      </c>
      <c r="C81" s="177"/>
      <c r="D81" s="177"/>
      <c r="E81" s="173"/>
      <c r="F81" s="174">
        <f>F79+F78+F77</f>
        <v>0</v>
      </c>
    </row>
    <row r="82" spans="1:6" ht="14.1" customHeight="1" x14ac:dyDescent="0.2">
      <c r="A82" s="105"/>
      <c r="B82" s="108"/>
      <c r="C82" s="86"/>
      <c r="D82" s="83"/>
      <c r="E82" s="51"/>
      <c r="F82" s="66"/>
    </row>
    <row r="83" spans="1:6" ht="14.1" customHeight="1" x14ac:dyDescent="0.2">
      <c r="A83" s="107" t="s">
        <v>104</v>
      </c>
      <c r="B83" s="108" t="s">
        <v>116</v>
      </c>
      <c r="C83" s="86"/>
      <c r="D83" s="83"/>
      <c r="E83" s="51"/>
      <c r="F83" s="66"/>
    </row>
    <row r="84" spans="1:6" ht="14.1" customHeight="1" x14ac:dyDescent="0.2">
      <c r="A84" s="109" t="s">
        <v>213</v>
      </c>
      <c r="B84" s="93" t="s">
        <v>117</v>
      </c>
      <c r="C84" s="83" t="s">
        <v>39</v>
      </c>
      <c r="D84" s="86">
        <v>8</v>
      </c>
      <c r="E84" s="51"/>
      <c r="F84" s="78">
        <f>+E84*D84</f>
        <v>0</v>
      </c>
    </row>
    <row r="85" spans="1:6" ht="14.1" customHeight="1" x14ac:dyDescent="0.2">
      <c r="A85" s="109" t="s">
        <v>214</v>
      </c>
      <c r="B85" s="93" t="s">
        <v>169</v>
      </c>
      <c r="C85" s="83" t="s">
        <v>39</v>
      </c>
      <c r="D85" s="86">
        <v>4</v>
      </c>
      <c r="E85" s="51"/>
      <c r="F85" s="78">
        <f>+E85*D85</f>
        <v>0</v>
      </c>
    </row>
    <row r="86" spans="1:6" ht="14.1" customHeight="1" x14ac:dyDescent="0.2">
      <c r="A86" s="109" t="s">
        <v>215</v>
      </c>
      <c r="B86" s="93" t="s">
        <v>207</v>
      </c>
      <c r="C86" s="83" t="s">
        <v>39</v>
      </c>
      <c r="D86" s="86">
        <v>2</v>
      </c>
      <c r="E86" s="62"/>
      <c r="F86" s="78">
        <f>+E86*D86</f>
        <v>0</v>
      </c>
    </row>
    <row r="87" spans="1:6" ht="14.1" customHeight="1" x14ac:dyDescent="0.2">
      <c r="A87" s="170"/>
      <c r="B87" s="171" t="s">
        <v>118</v>
      </c>
      <c r="C87" s="172"/>
      <c r="D87" s="172"/>
      <c r="E87" s="173"/>
      <c r="F87" s="174">
        <f>F86+F85+F84</f>
        <v>0</v>
      </c>
    </row>
    <row r="88" spans="1:6" ht="14.1" customHeight="1" x14ac:dyDescent="0.2">
      <c r="A88" s="105"/>
      <c r="B88" s="103"/>
      <c r="C88" s="86"/>
      <c r="D88" s="83"/>
      <c r="E88" s="51"/>
      <c r="F88" s="66"/>
    </row>
    <row r="89" spans="1:6" ht="14.1" customHeight="1" x14ac:dyDescent="0.2">
      <c r="A89" s="107" t="s">
        <v>105</v>
      </c>
      <c r="B89" s="108" t="s">
        <v>120</v>
      </c>
      <c r="C89" s="86"/>
      <c r="D89" s="83"/>
      <c r="E89" s="51"/>
      <c r="F89" s="66"/>
    </row>
    <row r="90" spans="1:6" ht="14.1" customHeight="1" x14ac:dyDescent="0.2">
      <c r="A90" s="82" t="s">
        <v>216</v>
      </c>
      <c r="B90" s="110" t="s">
        <v>193</v>
      </c>
      <c r="C90" s="83" t="s">
        <v>39</v>
      </c>
      <c r="D90" s="83">
        <v>4</v>
      </c>
      <c r="E90" s="51"/>
      <c r="F90" s="78">
        <f t="shared" ref="F90:F95" si="5">+E90*D90</f>
        <v>0</v>
      </c>
    </row>
    <row r="91" spans="1:6" ht="14.1" customHeight="1" x14ac:dyDescent="0.2">
      <c r="A91" s="82" t="s">
        <v>217</v>
      </c>
      <c r="B91" s="110" t="s">
        <v>192</v>
      </c>
      <c r="C91" s="83" t="s">
        <v>39</v>
      </c>
      <c r="D91" s="83">
        <v>2</v>
      </c>
      <c r="E91" s="51"/>
      <c r="F91" s="78">
        <f t="shared" si="5"/>
        <v>0</v>
      </c>
    </row>
    <row r="92" spans="1:6" ht="14.1" customHeight="1" x14ac:dyDescent="0.2">
      <c r="A92" s="82" t="s">
        <v>218</v>
      </c>
      <c r="B92" s="110" t="s">
        <v>191</v>
      </c>
      <c r="C92" s="83" t="s">
        <v>39</v>
      </c>
      <c r="D92" s="83">
        <v>1</v>
      </c>
      <c r="E92" s="51"/>
      <c r="F92" s="78">
        <f t="shared" si="5"/>
        <v>0</v>
      </c>
    </row>
    <row r="93" spans="1:6" ht="14.1" customHeight="1" x14ac:dyDescent="0.2">
      <c r="A93" s="82" t="s">
        <v>219</v>
      </c>
      <c r="B93" s="111" t="s">
        <v>190</v>
      </c>
      <c r="C93" s="83" t="s">
        <v>39</v>
      </c>
      <c r="D93" s="86">
        <v>3</v>
      </c>
      <c r="E93" s="51"/>
      <c r="F93" s="78">
        <f t="shared" si="5"/>
        <v>0</v>
      </c>
    </row>
    <row r="94" spans="1:6" ht="14.1" customHeight="1" x14ac:dyDescent="0.2">
      <c r="A94" s="82" t="s">
        <v>220</v>
      </c>
      <c r="B94" s="111" t="s">
        <v>189</v>
      </c>
      <c r="C94" s="83" t="s">
        <v>39</v>
      </c>
      <c r="D94" s="86">
        <v>12</v>
      </c>
      <c r="E94" s="51"/>
      <c r="F94" s="78">
        <f t="shared" si="5"/>
        <v>0</v>
      </c>
    </row>
    <row r="95" spans="1:6" ht="14.1" customHeight="1" x14ac:dyDescent="0.2">
      <c r="A95" s="82" t="s">
        <v>221</v>
      </c>
      <c r="B95" s="93" t="s">
        <v>188</v>
      </c>
      <c r="C95" s="83" t="s">
        <v>39</v>
      </c>
      <c r="D95" s="86">
        <v>1</v>
      </c>
      <c r="E95" s="51"/>
      <c r="F95" s="78">
        <f t="shared" si="5"/>
        <v>0</v>
      </c>
    </row>
    <row r="96" spans="1:6" ht="14.1" customHeight="1" x14ac:dyDescent="0.2">
      <c r="A96" s="170"/>
      <c r="B96" s="171" t="s">
        <v>121</v>
      </c>
      <c r="C96" s="172"/>
      <c r="D96" s="172"/>
      <c r="E96" s="173"/>
      <c r="F96" s="174">
        <f>F95+F94+F93+F92+F91+F90</f>
        <v>0</v>
      </c>
    </row>
    <row r="97" spans="1:6" ht="14.1" customHeight="1" x14ac:dyDescent="0.2">
      <c r="A97" s="166"/>
      <c r="B97" s="163" t="s">
        <v>108</v>
      </c>
      <c r="C97" s="167"/>
      <c r="D97" s="167"/>
      <c r="E97" s="157"/>
      <c r="F97" s="158">
        <f>F96+F87+F81</f>
        <v>0</v>
      </c>
    </row>
    <row r="98" spans="1:6" ht="14.1" customHeight="1" x14ac:dyDescent="0.2">
      <c r="A98" s="105"/>
      <c r="B98" s="103"/>
      <c r="C98" s="86"/>
      <c r="D98" s="83"/>
      <c r="E98" s="51"/>
      <c r="F98" s="66"/>
    </row>
    <row r="99" spans="1:6" ht="14.1" customHeight="1" x14ac:dyDescent="0.2">
      <c r="A99" s="112" t="s">
        <v>109</v>
      </c>
      <c r="B99" s="113" t="s">
        <v>183</v>
      </c>
      <c r="C99" s="114"/>
      <c r="D99" s="114"/>
      <c r="E99" s="115"/>
      <c r="F99" s="116"/>
    </row>
    <row r="100" spans="1:6" ht="14.1" customHeight="1" x14ac:dyDescent="0.2">
      <c r="A100" s="112"/>
      <c r="B100" s="117"/>
      <c r="C100" s="114"/>
      <c r="D100" s="114"/>
      <c r="E100" s="115"/>
      <c r="F100" s="116"/>
    </row>
    <row r="101" spans="1:6" ht="14.1" customHeight="1" x14ac:dyDescent="0.2">
      <c r="A101" s="118" t="s">
        <v>110</v>
      </c>
      <c r="B101" s="119" t="s">
        <v>124</v>
      </c>
      <c r="C101" s="120" t="s">
        <v>47</v>
      </c>
      <c r="D101" s="98">
        <v>112.88</v>
      </c>
      <c r="E101" s="121"/>
      <c r="F101" s="122">
        <f t="shared" ref="F101:F108" si="6">E101*D101</f>
        <v>0</v>
      </c>
    </row>
    <row r="102" spans="1:6" ht="14.1" customHeight="1" x14ac:dyDescent="0.2">
      <c r="A102" s="118" t="s">
        <v>115</v>
      </c>
      <c r="B102" s="119" t="s">
        <v>184</v>
      </c>
      <c r="C102" s="98" t="s">
        <v>3</v>
      </c>
      <c r="D102" s="98">
        <v>7.3</v>
      </c>
      <c r="E102" s="121"/>
      <c r="F102" s="122">
        <f t="shared" si="6"/>
        <v>0</v>
      </c>
    </row>
    <row r="103" spans="1:6" ht="14.1" customHeight="1" x14ac:dyDescent="0.2">
      <c r="A103" s="118" t="s">
        <v>119</v>
      </c>
      <c r="B103" s="119" t="s">
        <v>125</v>
      </c>
      <c r="C103" s="98" t="s">
        <v>3</v>
      </c>
      <c r="D103" s="98">
        <v>5</v>
      </c>
      <c r="E103" s="121"/>
      <c r="F103" s="122">
        <f t="shared" si="6"/>
        <v>0</v>
      </c>
    </row>
    <row r="104" spans="1:6" ht="14.1" customHeight="1" x14ac:dyDescent="0.2">
      <c r="A104" s="118" t="s">
        <v>222</v>
      </c>
      <c r="B104" s="119" t="s">
        <v>179</v>
      </c>
      <c r="C104" s="98" t="s">
        <v>3</v>
      </c>
      <c r="D104" s="98">
        <v>123.25</v>
      </c>
      <c r="E104" s="121"/>
      <c r="F104" s="122">
        <f t="shared" si="6"/>
        <v>0</v>
      </c>
    </row>
    <row r="105" spans="1:6" ht="14.1" customHeight="1" x14ac:dyDescent="0.2">
      <c r="A105" s="118" t="s">
        <v>223</v>
      </c>
      <c r="B105" s="119" t="s">
        <v>243</v>
      </c>
      <c r="C105" s="98" t="s">
        <v>3</v>
      </c>
      <c r="D105" s="94">
        <v>11.14</v>
      </c>
      <c r="E105" s="189"/>
      <c r="F105" s="122">
        <f t="shared" si="6"/>
        <v>0</v>
      </c>
    </row>
    <row r="106" spans="1:6" ht="18" customHeight="1" x14ac:dyDescent="0.2">
      <c r="A106" s="118" t="s">
        <v>224</v>
      </c>
      <c r="B106" s="119" t="s">
        <v>186</v>
      </c>
      <c r="C106" s="98" t="s">
        <v>3</v>
      </c>
      <c r="D106" s="98">
        <v>14.66</v>
      </c>
      <c r="E106" s="121"/>
      <c r="F106" s="122">
        <f t="shared" si="6"/>
        <v>0</v>
      </c>
    </row>
    <row r="107" spans="1:6" ht="18" customHeight="1" x14ac:dyDescent="0.2">
      <c r="A107" s="118" t="s">
        <v>225</v>
      </c>
      <c r="B107" s="103" t="s">
        <v>99</v>
      </c>
      <c r="C107" s="120" t="s">
        <v>47</v>
      </c>
      <c r="D107" s="98">
        <v>29.82</v>
      </c>
      <c r="E107" s="121"/>
      <c r="F107" s="122">
        <f t="shared" si="6"/>
        <v>0</v>
      </c>
    </row>
    <row r="108" spans="1:6" ht="18" customHeight="1" x14ac:dyDescent="0.2">
      <c r="A108" s="118" t="s">
        <v>226</v>
      </c>
      <c r="B108" s="119" t="s">
        <v>185</v>
      </c>
      <c r="C108" s="120" t="s">
        <v>47</v>
      </c>
      <c r="D108" s="98">
        <v>12.096</v>
      </c>
      <c r="E108" s="121"/>
      <c r="F108" s="122">
        <f t="shared" si="6"/>
        <v>0</v>
      </c>
    </row>
    <row r="109" spans="1:6" ht="27.6" customHeight="1" x14ac:dyDescent="0.2">
      <c r="A109" s="118" t="s">
        <v>227</v>
      </c>
      <c r="B109" s="123" t="s">
        <v>126</v>
      </c>
      <c r="C109" s="57" t="s">
        <v>25</v>
      </c>
      <c r="D109" s="124">
        <v>1</v>
      </c>
      <c r="E109" s="51"/>
      <c r="F109" s="66">
        <f>E109</f>
        <v>0</v>
      </c>
    </row>
    <row r="110" spans="1:6" ht="14.1" customHeight="1" thickBot="1" x14ac:dyDescent="0.25">
      <c r="A110" s="178"/>
      <c r="B110" s="179" t="s">
        <v>122</v>
      </c>
      <c r="C110" s="180"/>
      <c r="D110" s="180"/>
      <c r="E110" s="181"/>
      <c r="F110" s="182">
        <f>F109+F108+F107+F106+F105+F104+F103+F102+F101</f>
        <v>0</v>
      </c>
    </row>
    <row r="111" spans="1:6" ht="14.1" customHeight="1" thickTop="1" thickBot="1" x14ac:dyDescent="0.25">
      <c r="A111" s="183"/>
      <c r="B111" s="184" t="s">
        <v>168</v>
      </c>
      <c r="C111" s="185"/>
      <c r="D111" s="185"/>
      <c r="E111" s="186"/>
      <c r="F111" s="187">
        <f>F110+F97+F72+F62+F51+F41+F32+F19</f>
        <v>0</v>
      </c>
    </row>
    <row r="112" spans="1:6" ht="14.1" customHeight="1" thickTop="1" x14ac:dyDescent="0.25">
      <c r="A112" s="8"/>
      <c r="B112" s="7"/>
      <c r="C112" s="8"/>
      <c r="D112" s="8"/>
      <c r="E112" s="10"/>
      <c r="F112" s="10"/>
    </row>
    <row r="113" spans="1:6" ht="14.1" customHeight="1" x14ac:dyDescent="0.25">
      <c r="A113" s="8"/>
      <c r="B113" s="7"/>
      <c r="C113" s="8"/>
      <c r="D113" s="8"/>
      <c r="E113" s="10"/>
      <c r="F113" s="10"/>
    </row>
    <row r="114" spans="1:6" ht="14.1" customHeight="1" x14ac:dyDescent="0.25">
      <c r="A114" s="8"/>
      <c r="B114" s="7"/>
      <c r="C114" s="8"/>
      <c r="D114" s="8"/>
      <c r="E114" s="10"/>
      <c r="F114" s="10"/>
    </row>
    <row r="115" spans="1:6" ht="14.1" customHeight="1" x14ac:dyDescent="0.25">
      <c r="A115" s="8"/>
      <c r="B115" s="7"/>
      <c r="C115" s="8"/>
      <c r="D115" s="8"/>
      <c r="E115" s="10"/>
      <c r="F115" s="10"/>
    </row>
    <row r="116" spans="1:6" ht="14.1" customHeight="1" thickBot="1" x14ac:dyDescent="0.3">
      <c r="A116" s="8"/>
      <c r="B116" s="7"/>
      <c r="C116" s="8"/>
      <c r="D116" s="8"/>
      <c r="E116" s="10"/>
      <c r="F116" s="10"/>
    </row>
    <row r="117" spans="1:6" ht="14.1" customHeight="1" thickBot="1" x14ac:dyDescent="0.25">
      <c r="A117" s="236" t="s">
        <v>165</v>
      </c>
      <c r="B117" s="237"/>
      <c r="C117" s="237"/>
      <c r="D117" s="237"/>
      <c r="E117" s="237"/>
      <c r="F117" s="238"/>
    </row>
    <row r="118" spans="1:6" ht="14.1" customHeight="1" thickTop="1" thickBot="1" x14ac:dyDescent="0.25">
      <c r="A118" s="33" t="s">
        <v>5</v>
      </c>
      <c r="B118" s="34" t="s">
        <v>63</v>
      </c>
      <c r="C118" s="35" t="s">
        <v>64</v>
      </c>
      <c r="D118" s="36" t="s">
        <v>65</v>
      </c>
      <c r="E118" s="37" t="s">
        <v>66</v>
      </c>
      <c r="F118" s="38" t="s">
        <v>67</v>
      </c>
    </row>
    <row r="119" spans="1:6" ht="14.1" customHeight="1" thickTop="1" x14ac:dyDescent="0.2">
      <c r="A119" s="39"/>
      <c r="B119" s="40"/>
      <c r="C119" s="41"/>
      <c r="D119" s="42"/>
      <c r="E119" s="43"/>
      <c r="F119" s="44"/>
    </row>
    <row r="120" spans="1:6" ht="14.1" customHeight="1" x14ac:dyDescent="0.2">
      <c r="A120" s="45" t="s">
        <v>68</v>
      </c>
      <c r="B120" s="46" t="s">
        <v>69</v>
      </c>
      <c r="C120" s="47"/>
      <c r="D120" s="48"/>
      <c r="E120" s="49"/>
      <c r="F120" s="50"/>
    </row>
    <row r="121" spans="1:6" ht="14.1" customHeight="1" x14ac:dyDescent="0.2">
      <c r="A121" s="45"/>
      <c r="B121" s="46"/>
      <c r="C121" s="47"/>
      <c r="D121" s="48"/>
      <c r="E121" s="51"/>
      <c r="F121" s="52"/>
    </row>
    <row r="122" spans="1:6" ht="24" customHeight="1" x14ac:dyDescent="0.2">
      <c r="A122" s="53" t="s">
        <v>30</v>
      </c>
      <c r="B122" s="54" t="s">
        <v>70</v>
      </c>
      <c r="C122" s="55" t="s">
        <v>47</v>
      </c>
      <c r="D122" s="67">
        <v>56</v>
      </c>
      <c r="E122" s="51"/>
      <c r="F122" s="52">
        <f t="shared" ref="F122:F127" si="7">D122*E122</f>
        <v>0</v>
      </c>
    </row>
    <row r="123" spans="1:6" ht="23.45" customHeight="1" x14ac:dyDescent="0.2">
      <c r="A123" s="53" t="s">
        <v>29</v>
      </c>
      <c r="B123" s="56" t="s">
        <v>181</v>
      </c>
      <c r="C123" s="57" t="s">
        <v>71</v>
      </c>
      <c r="D123" s="150">
        <v>1</v>
      </c>
      <c r="E123" s="51"/>
      <c r="F123" s="52">
        <f t="shared" si="7"/>
        <v>0</v>
      </c>
    </row>
    <row r="124" spans="1:6" ht="18" customHeight="1" x14ac:dyDescent="0.2">
      <c r="A124" s="53" t="s">
        <v>28</v>
      </c>
      <c r="B124" s="56" t="s">
        <v>72</v>
      </c>
      <c r="C124" s="59" t="s">
        <v>44</v>
      </c>
      <c r="D124" s="60">
        <v>6</v>
      </c>
      <c r="E124" s="51"/>
      <c r="F124" s="52">
        <f t="shared" si="7"/>
        <v>0</v>
      </c>
    </row>
    <row r="125" spans="1:6" ht="27.6" customHeight="1" x14ac:dyDescent="0.2">
      <c r="A125" s="53" t="s">
        <v>37</v>
      </c>
      <c r="B125" s="56" t="s">
        <v>182</v>
      </c>
      <c r="C125" s="59" t="s">
        <v>44</v>
      </c>
      <c r="D125" s="60">
        <v>2.1800000000000002</v>
      </c>
      <c r="E125" s="51"/>
      <c r="F125" s="52">
        <f t="shared" si="7"/>
        <v>0</v>
      </c>
    </row>
    <row r="126" spans="1:6" ht="28.15" customHeight="1" x14ac:dyDescent="0.2">
      <c r="A126" s="53" t="s">
        <v>38</v>
      </c>
      <c r="B126" s="61" t="s">
        <v>73</v>
      </c>
      <c r="C126" s="59" t="s">
        <v>44</v>
      </c>
      <c r="D126" s="150">
        <v>8.18</v>
      </c>
      <c r="E126" s="62"/>
      <c r="F126" s="52">
        <f t="shared" si="7"/>
        <v>0</v>
      </c>
    </row>
    <row r="127" spans="1:6" ht="27.6" customHeight="1" x14ac:dyDescent="0.2">
      <c r="A127" s="53" t="s">
        <v>75</v>
      </c>
      <c r="B127" s="61" t="s">
        <v>74</v>
      </c>
      <c r="C127" s="59" t="s">
        <v>44</v>
      </c>
      <c r="D127" s="60">
        <v>4.79</v>
      </c>
      <c r="E127" s="51"/>
      <c r="F127" s="52">
        <f t="shared" si="7"/>
        <v>0</v>
      </c>
    </row>
    <row r="128" spans="1:6" ht="14.1" customHeight="1" x14ac:dyDescent="0.2">
      <c r="A128" s="153"/>
      <c r="B128" s="154" t="s">
        <v>77</v>
      </c>
      <c r="C128" s="155"/>
      <c r="D128" s="156"/>
      <c r="E128" s="157"/>
      <c r="F128" s="158">
        <f>F127+F126+F125+F124+F123+F122</f>
        <v>0</v>
      </c>
    </row>
    <row r="129" spans="1:6" ht="14.1" customHeight="1" x14ac:dyDescent="0.2">
      <c r="A129" s="45"/>
      <c r="B129" s="65"/>
      <c r="C129" s="47"/>
      <c r="D129" s="48"/>
      <c r="E129" s="51"/>
      <c r="F129" s="66"/>
    </row>
    <row r="130" spans="1:6" ht="14.1" customHeight="1" x14ac:dyDescent="0.2">
      <c r="A130" s="45" t="s">
        <v>78</v>
      </c>
      <c r="B130" s="46" t="s">
        <v>79</v>
      </c>
      <c r="C130" s="47"/>
      <c r="D130" s="48"/>
      <c r="E130" s="51"/>
      <c r="F130" s="66"/>
    </row>
    <row r="131" spans="1:6" ht="14.1" customHeight="1" x14ac:dyDescent="0.2">
      <c r="A131" s="45"/>
      <c r="B131" s="46"/>
      <c r="C131" s="47"/>
      <c r="D131" s="48"/>
      <c r="E131" s="51"/>
      <c r="F131" s="66"/>
    </row>
    <row r="132" spans="1:6" ht="22.9" customHeight="1" x14ac:dyDescent="0.2">
      <c r="A132" s="53" t="s">
        <v>24</v>
      </c>
      <c r="B132" s="56" t="s">
        <v>80</v>
      </c>
      <c r="C132" s="59" t="s">
        <v>44</v>
      </c>
      <c r="D132" s="67">
        <v>0.51800000000000002</v>
      </c>
      <c r="E132" s="51"/>
      <c r="F132" s="66">
        <f>D132*E132</f>
        <v>0</v>
      </c>
    </row>
    <row r="133" spans="1:6" ht="23.45" customHeight="1" x14ac:dyDescent="0.2">
      <c r="A133" s="53" t="s">
        <v>23</v>
      </c>
      <c r="B133" s="56" t="s">
        <v>171</v>
      </c>
      <c r="C133" s="59" t="s">
        <v>44</v>
      </c>
      <c r="D133" s="60">
        <v>1.8</v>
      </c>
      <c r="E133" s="51"/>
      <c r="F133" s="66">
        <f t="shared" ref="F133:F140" si="8">D133*E133</f>
        <v>0</v>
      </c>
    </row>
    <row r="134" spans="1:6" ht="19.899999999999999" customHeight="1" x14ac:dyDescent="0.2">
      <c r="A134" s="53" t="s">
        <v>22</v>
      </c>
      <c r="B134" s="56" t="s">
        <v>81</v>
      </c>
      <c r="C134" s="59" t="s">
        <v>44</v>
      </c>
      <c r="D134" s="67">
        <v>1.0900000000000001</v>
      </c>
      <c r="E134" s="51"/>
      <c r="F134" s="66">
        <f t="shared" si="8"/>
        <v>0</v>
      </c>
    </row>
    <row r="135" spans="1:6" ht="24.6" customHeight="1" x14ac:dyDescent="0.2">
      <c r="A135" s="53" t="s">
        <v>21</v>
      </c>
      <c r="B135" s="56" t="s">
        <v>240</v>
      </c>
      <c r="C135" s="59" t="s">
        <v>44</v>
      </c>
      <c r="D135" s="67">
        <v>0.432</v>
      </c>
      <c r="E135" s="51"/>
      <c r="F135" s="66">
        <f t="shared" si="8"/>
        <v>0</v>
      </c>
    </row>
    <row r="136" spans="1:6" ht="27" customHeight="1" x14ac:dyDescent="0.2">
      <c r="A136" s="53" t="s">
        <v>20</v>
      </c>
      <c r="B136" s="56" t="s">
        <v>82</v>
      </c>
      <c r="C136" s="59" t="s">
        <v>44</v>
      </c>
      <c r="D136" s="67">
        <v>1.1200000000000001</v>
      </c>
      <c r="E136" s="51"/>
      <c r="F136" s="66">
        <f t="shared" si="8"/>
        <v>0</v>
      </c>
    </row>
    <row r="137" spans="1:6" ht="29.45" customHeight="1" x14ac:dyDescent="0.2">
      <c r="A137" s="53" t="s">
        <v>19</v>
      </c>
      <c r="B137" s="56" t="s">
        <v>173</v>
      </c>
      <c r="C137" s="59" t="s">
        <v>44</v>
      </c>
      <c r="D137" s="67">
        <v>1.9239999999999999</v>
      </c>
      <c r="E137" s="51"/>
      <c r="F137" s="66">
        <f t="shared" si="8"/>
        <v>0</v>
      </c>
    </row>
    <row r="138" spans="1:6" ht="14.1" customHeight="1" x14ac:dyDescent="0.2">
      <c r="A138" s="53" t="s">
        <v>18</v>
      </c>
      <c r="B138" s="103" t="s">
        <v>176</v>
      </c>
      <c r="C138" s="59" t="s">
        <v>44</v>
      </c>
      <c r="D138" s="60">
        <v>0.74</v>
      </c>
      <c r="E138" s="51"/>
      <c r="F138" s="66">
        <f t="shared" si="8"/>
        <v>0</v>
      </c>
    </row>
    <row r="139" spans="1:6" ht="14.1" customHeight="1" x14ac:dyDescent="0.2">
      <c r="A139" s="53" t="s">
        <v>196</v>
      </c>
      <c r="B139" s="56" t="s">
        <v>76</v>
      </c>
      <c r="C139" s="59" t="s">
        <v>47</v>
      </c>
      <c r="D139" s="60">
        <v>14.8</v>
      </c>
      <c r="E139" s="51"/>
      <c r="F139" s="66">
        <f t="shared" si="8"/>
        <v>0</v>
      </c>
    </row>
    <row r="140" spans="1:6" ht="14.1" customHeight="1" x14ac:dyDescent="0.2">
      <c r="A140" s="53" t="s">
        <v>197</v>
      </c>
      <c r="B140" s="103" t="s">
        <v>175</v>
      </c>
      <c r="C140" s="59" t="s">
        <v>47</v>
      </c>
      <c r="D140" s="60">
        <v>14.8</v>
      </c>
      <c r="E140" s="51"/>
      <c r="F140" s="66">
        <f t="shared" si="8"/>
        <v>0</v>
      </c>
    </row>
    <row r="141" spans="1:6" ht="14.1" customHeight="1" x14ac:dyDescent="0.2">
      <c r="A141" s="159"/>
      <c r="B141" s="154" t="s">
        <v>83</v>
      </c>
      <c r="C141" s="155"/>
      <c r="D141" s="160"/>
      <c r="E141" s="157"/>
      <c r="F141" s="161">
        <f>F140+F139+F138+F137+F136+F135+F134+F133+F132</f>
        <v>0</v>
      </c>
    </row>
    <row r="142" spans="1:6" ht="28.9" customHeight="1" x14ac:dyDescent="0.2">
      <c r="A142" s="45"/>
      <c r="B142" s="65"/>
      <c r="C142" s="47"/>
      <c r="D142" s="67"/>
      <c r="E142" s="51"/>
      <c r="F142" s="66"/>
    </row>
    <row r="143" spans="1:6" ht="22.15" customHeight="1" x14ac:dyDescent="0.2">
      <c r="A143" s="68" t="s">
        <v>84</v>
      </c>
      <c r="B143" s="46" t="s">
        <v>85</v>
      </c>
      <c r="C143" s="47"/>
      <c r="D143" s="67"/>
      <c r="E143" s="51"/>
      <c r="F143" s="66"/>
    </row>
    <row r="144" spans="1:6" ht="13.9" customHeight="1" x14ac:dyDescent="0.2">
      <c r="A144" s="68"/>
      <c r="B144" s="46"/>
      <c r="C144" s="47"/>
      <c r="D144" s="67"/>
      <c r="E144" s="51"/>
      <c r="F144" s="66"/>
    </row>
    <row r="145" spans="1:6" ht="28.15" customHeight="1" x14ac:dyDescent="0.2">
      <c r="A145" s="70" t="s">
        <v>16</v>
      </c>
      <c r="B145" s="56" t="s">
        <v>174</v>
      </c>
      <c r="C145" s="59" t="s">
        <v>44</v>
      </c>
      <c r="D145" s="232">
        <v>0.72</v>
      </c>
      <c r="E145" s="51"/>
      <c r="F145" s="66">
        <f>D145*E145</f>
        <v>0</v>
      </c>
    </row>
    <row r="146" spans="1:6" ht="24" customHeight="1" x14ac:dyDescent="0.2">
      <c r="A146" s="70" t="s">
        <v>33</v>
      </c>
      <c r="B146" s="56" t="s">
        <v>206</v>
      </c>
      <c r="C146" s="59" t="s">
        <v>44</v>
      </c>
      <c r="D146" s="232">
        <v>0.72</v>
      </c>
      <c r="E146" s="51"/>
      <c r="F146" s="66">
        <f>D146*E146</f>
        <v>0</v>
      </c>
    </row>
    <row r="147" spans="1:6" ht="33" customHeight="1" x14ac:dyDescent="0.2">
      <c r="A147" s="70" t="s">
        <v>26</v>
      </c>
      <c r="B147" s="56" t="s">
        <v>234</v>
      </c>
      <c r="C147" s="59" t="s">
        <v>44</v>
      </c>
      <c r="D147" s="232">
        <v>0.69499999999999995</v>
      </c>
      <c r="E147" s="51"/>
      <c r="F147" s="66">
        <f>D147*E147</f>
        <v>0</v>
      </c>
    </row>
    <row r="148" spans="1:6" ht="24.6" customHeight="1" x14ac:dyDescent="0.2">
      <c r="A148" s="70" t="s">
        <v>15</v>
      </c>
      <c r="B148" s="56" t="s">
        <v>204</v>
      </c>
      <c r="C148" s="59" t="s">
        <v>44</v>
      </c>
      <c r="D148" s="232">
        <v>0.4</v>
      </c>
      <c r="E148" s="51"/>
      <c r="F148" s="66">
        <f>D148*E148</f>
        <v>0</v>
      </c>
    </row>
    <row r="149" spans="1:6" ht="22.9" customHeight="1" x14ac:dyDescent="0.2">
      <c r="A149" s="162"/>
      <c r="B149" s="163" t="s">
        <v>86</v>
      </c>
      <c r="C149" s="164"/>
      <c r="D149" s="164"/>
      <c r="E149" s="165"/>
      <c r="F149" s="161">
        <f>F148+F147+F146+F145</f>
        <v>0</v>
      </c>
    </row>
    <row r="150" spans="1:6" ht="24" customHeight="1" x14ac:dyDescent="0.2">
      <c r="A150" s="74"/>
      <c r="B150" s="71"/>
      <c r="C150" s="72"/>
      <c r="D150" s="72"/>
      <c r="E150" s="73"/>
      <c r="F150" s="69"/>
    </row>
    <row r="151" spans="1:6" ht="14.1" customHeight="1" x14ac:dyDescent="0.2">
      <c r="A151" s="68" t="s">
        <v>87</v>
      </c>
      <c r="B151" s="75" t="s">
        <v>88</v>
      </c>
      <c r="C151" s="63"/>
      <c r="D151" s="58"/>
      <c r="E151" s="62"/>
      <c r="F151" s="64"/>
    </row>
    <row r="152" spans="1:6" ht="7.9" customHeight="1" x14ac:dyDescent="0.2">
      <c r="A152" s="68"/>
      <c r="B152" s="75"/>
      <c r="C152" s="63"/>
      <c r="D152" s="58"/>
      <c r="E152" s="62"/>
      <c r="F152" s="64"/>
    </row>
    <row r="153" spans="1:6" ht="25.9" customHeight="1" x14ac:dyDescent="0.2">
      <c r="A153" s="76" t="s">
        <v>12</v>
      </c>
      <c r="B153" s="56" t="s">
        <v>89</v>
      </c>
      <c r="C153" s="59" t="s">
        <v>47</v>
      </c>
      <c r="D153" s="233">
        <v>7.76</v>
      </c>
      <c r="E153" s="62"/>
      <c r="F153" s="78">
        <f t="shared" ref="F153:F158" si="9">D153*E153</f>
        <v>0</v>
      </c>
    </row>
    <row r="154" spans="1:6" ht="14.1" customHeight="1" x14ac:dyDescent="0.2">
      <c r="A154" s="76" t="s">
        <v>34</v>
      </c>
      <c r="B154" s="56" t="s">
        <v>90</v>
      </c>
      <c r="C154" s="59" t="s">
        <v>47</v>
      </c>
      <c r="D154" s="234">
        <v>19.149999999999999</v>
      </c>
      <c r="E154" s="51"/>
      <c r="F154" s="66">
        <f t="shared" si="9"/>
        <v>0</v>
      </c>
    </row>
    <row r="155" spans="1:6" ht="14.1" customHeight="1" x14ac:dyDescent="0.2">
      <c r="A155" s="76" t="s">
        <v>35</v>
      </c>
      <c r="B155" s="80" t="s">
        <v>91</v>
      </c>
      <c r="C155" s="59" t="s">
        <v>47</v>
      </c>
      <c r="D155" s="234">
        <v>0.24</v>
      </c>
      <c r="E155" s="51"/>
      <c r="F155" s="66">
        <f t="shared" si="9"/>
        <v>0</v>
      </c>
    </row>
    <row r="156" spans="1:6" ht="14.1" customHeight="1" x14ac:dyDescent="0.2">
      <c r="A156" s="76" t="s">
        <v>144</v>
      </c>
      <c r="B156" s="80" t="s">
        <v>92</v>
      </c>
      <c r="C156" s="59" t="s">
        <v>47</v>
      </c>
      <c r="D156" s="235">
        <v>47.08</v>
      </c>
      <c r="E156" s="51"/>
      <c r="F156" s="66">
        <f t="shared" si="9"/>
        <v>0</v>
      </c>
    </row>
    <row r="157" spans="1:6" ht="14.1" customHeight="1" x14ac:dyDescent="0.2">
      <c r="A157" s="76" t="s">
        <v>146</v>
      </c>
      <c r="B157" s="80" t="s">
        <v>93</v>
      </c>
      <c r="C157" s="59" t="s">
        <v>47</v>
      </c>
      <c r="D157" s="234">
        <v>55.48</v>
      </c>
      <c r="E157" s="51"/>
      <c r="F157" s="66">
        <f t="shared" si="9"/>
        <v>0</v>
      </c>
    </row>
    <row r="158" spans="1:6" ht="14.1" customHeight="1" x14ac:dyDescent="0.2">
      <c r="A158" s="76" t="s">
        <v>148</v>
      </c>
      <c r="B158" s="80" t="s">
        <v>13</v>
      </c>
      <c r="C158" s="81" t="s">
        <v>40</v>
      </c>
      <c r="D158" s="234">
        <v>1</v>
      </c>
      <c r="E158" s="51"/>
      <c r="F158" s="66">
        <f t="shared" si="9"/>
        <v>0</v>
      </c>
    </row>
    <row r="159" spans="1:6" ht="14.1" customHeight="1" x14ac:dyDescent="0.2">
      <c r="A159" s="166"/>
      <c r="B159" s="163" t="s">
        <v>94</v>
      </c>
      <c r="C159" s="167"/>
      <c r="D159" s="167"/>
      <c r="E159" s="157"/>
      <c r="F159" s="158">
        <f>F158+F157+F156+F155+F154+F153</f>
        <v>0</v>
      </c>
    </row>
    <row r="160" spans="1:6" ht="14.1" customHeight="1" x14ac:dyDescent="0.2">
      <c r="A160" s="74"/>
      <c r="B160" s="71"/>
      <c r="C160" s="72"/>
      <c r="D160" s="72"/>
      <c r="E160" s="73"/>
      <c r="F160" s="69"/>
    </row>
    <row r="161" spans="1:6" ht="14.1" customHeight="1" x14ac:dyDescent="0.2">
      <c r="A161" s="84" t="s">
        <v>95</v>
      </c>
      <c r="B161" s="85" t="s">
        <v>228</v>
      </c>
      <c r="C161" s="86"/>
      <c r="D161" s="86"/>
      <c r="E161" s="51"/>
      <c r="F161" s="69"/>
    </row>
    <row r="162" spans="1:6" ht="14.1" customHeight="1" x14ac:dyDescent="0.25">
      <c r="A162" s="87"/>
      <c r="B162" s="88"/>
      <c r="C162" s="89"/>
      <c r="D162" s="90"/>
      <c r="E162" s="91"/>
      <c r="F162" s="69"/>
    </row>
    <row r="163" spans="1:6" ht="14.1" customHeight="1" x14ac:dyDescent="0.2">
      <c r="A163" s="92" t="s">
        <v>11</v>
      </c>
      <c r="B163" s="93" t="s">
        <v>198</v>
      </c>
      <c r="C163" s="59" t="s">
        <v>2</v>
      </c>
      <c r="D163" s="95">
        <v>1</v>
      </c>
      <c r="E163" s="62"/>
      <c r="F163" s="78">
        <f>E163*D163</f>
        <v>0</v>
      </c>
    </row>
    <row r="164" spans="1:6" ht="14.1" customHeight="1" x14ac:dyDescent="0.2">
      <c r="A164" s="92" t="s">
        <v>49</v>
      </c>
      <c r="B164" s="93" t="s">
        <v>260</v>
      </c>
      <c r="C164" s="94" t="s">
        <v>2</v>
      </c>
      <c r="D164" s="95">
        <v>2</v>
      </c>
      <c r="E164" s="62"/>
      <c r="F164" s="78">
        <f t="shared" ref="F164:F166" si="10">E164*D164</f>
        <v>0</v>
      </c>
    </row>
    <row r="165" spans="1:6" ht="14.1" customHeight="1" x14ac:dyDescent="0.2">
      <c r="A165" s="92" t="s">
        <v>36</v>
      </c>
      <c r="B165" s="93" t="s">
        <v>237</v>
      </c>
      <c r="C165" s="94" t="s">
        <v>2</v>
      </c>
      <c r="D165" s="95">
        <v>1</v>
      </c>
      <c r="E165" s="62"/>
      <c r="F165" s="78">
        <f t="shared" si="10"/>
        <v>0</v>
      </c>
    </row>
    <row r="166" spans="1:6" ht="14.1" customHeight="1" x14ac:dyDescent="0.2">
      <c r="A166" s="92" t="s">
        <v>200</v>
      </c>
      <c r="B166" s="93" t="s">
        <v>238</v>
      </c>
      <c r="C166" s="94" t="s">
        <v>2</v>
      </c>
      <c r="D166" s="95">
        <v>1</v>
      </c>
      <c r="E166" s="62"/>
      <c r="F166" s="78">
        <f t="shared" si="10"/>
        <v>0</v>
      </c>
    </row>
    <row r="167" spans="1:6" ht="14.1" customHeight="1" x14ac:dyDescent="0.2">
      <c r="A167" s="92" t="s">
        <v>201</v>
      </c>
      <c r="B167" s="97" t="s">
        <v>170</v>
      </c>
      <c r="C167" s="83" t="s">
        <v>47</v>
      </c>
      <c r="D167" s="95">
        <v>0.24</v>
      </c>
      <c r="E167" s="62"/>
      <c r="F167" s="66">
        <f>E167*D167</f>
        <v>0</v>
      </c>
    </row>
    <row r="168" spans="1:6" ht="14.1" customHeight="1" x14ac:dyDescent="0.2">
      <c r="A168" s="168"/>
      <c r="B168" s="163" t="s">
        <v>97</v>
      </c>
      <c r="C168" s="167"/>
      <c r="D168" s="167"/>
      <c r="E168" s="165"/>
      <c r="F168" s="158">
        <f>F167+F166+F165+F164+F163</f>
        <v>0</v>
      </c>
    </row>
    <row r="169" spans="1:6" ht="14.1" customHeight="1" x14ac:dyDescent="0.2">
      <c r="A169" s="104"/>
      <c r="B169" s="85"/>
      <c r="C169" s="101"/>
      <c r="D169" s="101"/>
      <c r="E169" s="102"/>
      <c r="F169" s="66"/>
    </row>
    <row r="170" spans="1:6" ht="14.1" customHeight="1" x14ac:dyDescent="0.2">
      <c r="A170" s="84" t="s">
        <v>98</v>
      </c>
      <c r="B170" s="85" t="s">
        <v>194</v>
      </c>
      <c r="C170" s="101"/>
      <c r="D170" s="101"/>
      <c r="E170" s="102"/>
      <c r="F170" s="66"/>
    </row>
    <row r="171" spans="1:6" ht="14.1" customHeight="1" x14ac:dyDescent="0.2">
      <c r="A171" s="84"/>
      <c r="B171" s="85"/>
      <c r="C171" s="101"/>
      <c r="D171" s="101"/>
      <c r="E171" s="102"/>
      <c r="F171" s="66"/>
    </row>
    <row r="172" spans="1:6" ht="14.1" customHeight="1" x14ac:dyDescent="0.2">
      <c r="A172" s="82" t="s">
        <v>10</v>
      </c>
      <c r="B172" s="96" t="s">
        <v>103</v>
      </c>
      <c r="C172" s="83" t="s">
        <v>47</v>
      </c>
      <c r="D172" s="152">
        <v>17.600000000000001</v>
      </c>
      <c r="E172" s="62"/>
      <c r="F172" s="78">
        <f t="shared" ref="F172:F177" si="11">D172*E172</f>
        <v>0</v>
      </c>
    </row>
    <row r="173" spans="1:6" ht="14.1" customHeight="1" x14ac:dyDescent="0.2">
      <c r="A173" s="82" t="s">
        <v>9</v>
      </c>
      <c r="B173" s="103" t="s">
        <v>177</v>
      </c>
      <c r="C173" s="86" t="s">
        <v>47</v>
      </c>
      <c r="D173" s="235">
        <v>47.08</v>
      </c>
      <c r="E173" s="51"/>
      <c r="F173" s="78">
        <f t="shared" si="11"/>
        <v>0</v>
      </c>
    </row>
    <row r="174" spans="1:6" ht="14.1" customHeight="1" x14ac:dyDescent="0.2">
      <c r="A174" s="82" t="s">
        <v>8</v>
      </c>
      <c r="B174" s="103" t="s">
        <v>178</v>
      </c>
      <c r="C174" s="86" t="s">
        <v>47</v>
      </c>
      <c r="D174" s="234">
        <v>55.48</v>
      </c>
      <c r="E174" s="51"/>
      <c r="F174" s="78">
        <f t="shared" si="11"/>
        <v>0</v>
      </c>
    </row>
    <row r="175" spans="1:6" ht="14.1" customHeight="1" x14ac:dyDescent="0.2">
      <c r="A175" s="82" t="s">
        <v>161</v>
      </c>
      <c r="B175" s="103" t="s">
        <v>106</v>
      </c>
      <c r="C175" s="86" t="s">
        <v>47</v>
      </c>
      <c r="D175" s="232">
        <v>9.92</v>
      </c>
      <c r="E175" s="51"/>
      <c r="F175" s="78">
        <f t="shared" si="11"/>
        <v>0</v>
      </c>
    </row>
    <row r="176" spans="1:6" ht="14.1" customHeight="1" x14ac:dyDescent="0.2">
      <c r="A176" s="82" t="s">
        <v>208</v>
      </c>
      <c r="B176" s="103" t="s">
        <v>195</v>
      </c>
      <c r="C176" s="86" t="s">
        <v>47</v>
      </c>
      <c r="D176" s="232">
        <v>12</v>
      </c>
      <c r="E176" s="51"/>
      <c r="F176" s="78">
        <f t="shared" si="11"/>
        <v>0</v>
      </c>
    </row>
    <row r="177" spans="1:6" ht="13.9" customHeight="1" x14ac:dyDescent="0.2">
      <c r="A177" s="82" t="s">
        <v>209</v>
      </c>
      <c r="B177" s="96" t="s">
        <v>107</v>
      </c>
      <c r="C177" s="83" t="s">
        <v>47</v>
      </c>
      <c r="D177" s="232">
        <v>12</v>
      </c>
      <c r="E177" s="51"/>
      <c r="F177" s="78">
        <f t="shared" si="11"/>
        <v>0</v>
      </c>
    </row>
    <row r="178" spans="1:6" ht="14.1" customHeight="1" x14ac:dyDescent="0.2">
      <c r="A178" s="168"/>
      <c r="B178" s="163" t="s">
        <v>100</v>
      </c>
      <c r="C178" s="164"/>
      <c r="D178" s="164"/>
      <c r="E178" s="165"/>
      <c r="F178" s="158">
        <f>F177+F176+F175+F174+F173+F172</f>
        <v>0</v>
      </c>
    </row>
    <row r="179" spans="1:6" ht="14.1" customHeight="1" x14ac:dyDescent="0.2">
      <c r="A179" s="84"/>
      <c r="B179" s="71"/>
      <c r="C179" s="86"/>
      <c r="D179" s="101"/>
      <c r="E179" s="102"/>
      <c r="F179" s="106"/>
    </row>
    <row r="180" spans="1:6" ht="14.1" customHeight="1" x14ac:dyDescent="0.2">
      <c r="A180" s="84" t="s">
        <v>101</v>
      </c>
      <c r="B180" s="85" t="s">
        <v>202</v>
      </c>
      <c r="C180" s="86"/>
      <c r="D180" s="101"/>
      <c r="E180" s="102"/>
      <c r="F180" s="66"/>
    </row>
    <row r="181" spans="1:6" ht="14.1" customHeight="1" x14ac:dyDescent="0.2">
      <c r="A181" s="105"/>
      <c r="B181" s="85"/>
      <c r="C181" s="86"/>
      <c r="D181" s="101"/>
      <c r="E181" s="102"/>
      <c r="F181" s="66"/>
    </row>
    <row r="182" spans="1:6" ht="25.15" customHeight="1" x14ac:dyDescent="0.2">
      <c r="A182" s="107" t="s">
        <v>7</v>
      </c>
      <c r="B182" s="100" t="s">
        <v>111</v>
      </c>
      <c r="C182" s="86"/>
      <c r="D182" s="101"/>
      <c r="E182" s="102"/>
      <c r="F182" s="66"/>
    </row>
    <row r="183" spans="1:6" ht="25.9" customHeight="1" x14ac:dyDescent="0.2">
      <c r="A183" s="82" t="s">
        <v>211</v>
      </c>
      <c r="B183" s="54" t="s">
        <v>112</v>
      </c>
      <c r="C183" s="86" t="s">
        <v>25</v>
      </c>
      <c r="D183" s="83">
        <v>1</v>
      </c>
      <c r="E183" s="51"/>
      <c r="F183" s="66">
        <f>+E183*D183</f>
        <v>0</v>
      </c>
    </row>
    <row r="184" spans="1:6" ht="14.1" customHeight="1" x14ac:dyDescent="0.2">
      <c r="A184" s="175"/>
      <c r="B184" s="176" t="s">
        <v>114</v>
      </c>
      <c r="C184" s="177"/>
      <c r="D184" s="177"/>
      <c r="E184" s="173"/>
      <c r="F184" s="174">
        <f>F183</f>
        <v>0</v>
      </c>
    </row>
    <row r="185" spans="1:6" ht="14.1" customHeight="1" x14ac:dyDescent="0.2">
      <c r="A185" s="105"/>
      <c r="B185" s="108"/>
      <c r="C185" s="86"/>
      <c r="D185" s="83"/>
      <c r="E185" s="51"/>
      <c r="F185" s="66"/>
    </row>
    <row r="186" spans="1:6" ht="14.1" customHeight="1" x14ac:dyDescent="0.2">
      <c r="A186" s="107" t="s">
        <v>104</v>
      </c>
      <c r="B186" s="108" t="s">
        <v>116</v>
      </c>
      <c r="C186" s="86"/>
      <c r="D186" s="83"/>
      <c r="E186" s="51"/>
      <c r="F186" s="66"/>
    </row>
    <row r="187" spans="1:6" ht="14.1" customHeight="1" x14ac:dyDescent="0.2">
      <c r="A187" s="109" t="s">
        <v>213</v>
      </c>
      <c r="B187" s="93" t="s">
        <v>117</v>
      </c>
      <c r="C187" s="83" t="s">
        <v>39</v>
      </c>
      <c r="D187" s="83">
        <v>1</v>
      </c>
      <c r="E187" s="51"/>
      <c r="F187" s="78">
        <f>+E187*D187</f>
        <v>0</v>
      </c>
    </row>
    <row r="188" spans="1:6" ht="14.1" customHeight="1" x14ac:dyDescent="0.2">
      <c r="A188" s="109" t="s">
        <v>214</v>
      </c>
      <c r="B188" s="93" t="s">
        <v>169</v>
      </c>
      <c r="C188" s="83" t="s">
        <v>39</v>
      </c>
      <c r="D188" s="83">
        <v>1</v>
      </c>
      <c r="E188" s="51"/>
      <c r="F188" s="78">
        <f>+E188*D188</f>
        <v>0</v>
      </c>
    </row>
    <row r="189" spans="1:6" ht="14.1" customHeight="1" x14ac:dyDescent="0.2">
      <c r="A189" s="170"/>
      <c r="B189" s="171" t="s">
        <v>118</v>
      </c>
      <c r="C189" s="172"/>
      <c r="D189" s="172"/>
      <c r="E189" s="173"/>
      <c r="F189" s="174">
        <f>F188+F187</f>
        <v>0</v>
      </c>
    </row>
    <row r="190" spans="1:6" ht="14.1" customHeight="1" x14ac:dyDescent="0.2">
      <c r="A190" s="105"/>
      <c r="B190" s="103"/>
      <c r="C190" s="86"/>
      <c r="D190" s="83"/>
      <c r="E190" s="51"/>
      <c r="F190" s="66"/>
    </row>
    <row r="191" spans="1:6" ht="14.1" customHeight="1" x14ac:dyDescent="0.2">
      <c r="A191" s="107" t="s">
        <v>105</v>
      </c>
      <c r="B191" s="108" t="s">
        <v>120</v>
      </c>
      <c r="C191" s="86"/>
      <c r="D191" s="83"/>
      <c r="E191" s="51"/>
      <c r="F191" s="66"/>
    </row>
    <row r="192" spans="1:6" ht="14.1" customHeight="1" x14ac:dyDescent="0.2">
      <c r="A192" s="82" t="s">
        <v>216</v>
      </c>
      <c r="B192" s="110" t="s">
        <v>191</v>
      </c>
      <c r="C192" s="83" t="s">
        <v>39</v>
      </c>
      <c r="D192" s="83">
        <v>1</v>
      </c>
      <c r="E192" s="51"/>
      <c r="F192" s="78">
        <f t="shared" ref="F192:F194" si="12">+E192*D192</f>
        <v>0</v>
      </c>
    </row>
    <row r="193" spans="1:6" ht="14.1" customHeight="1" x14ac:dyDescent="0.2">
      <c r="A193" s="82" t="s">
        <v>217</v>
      </c>
      <c r="B193" s="111" t="s">
        <v>190</v>
      </c>
      <c r="C193" s="83" t="s">
        <v>39</v>
      </c>
      <c r="D193" s="83">
        <v>3</v>
      </c>
      <c r="E193" s="51"/>
      <c r="F193" s="78">
        <f t="shared" si="12"/>
        <v>0</v>
      </c>
    </row>
    <row r="194" spans="1:6" ht="14.1" customHeight="1" x14ac:dyDescent="0.2">
      <c r="A194" s="82" t="s">
        <v>218</v>
      </c>
      <c r="B194" s="93" t="s">
        <v>188</v>
      </c>
      <c r="C194" s="83" t="s">
        <v>39</v>
      </c>
      <c r="D194" s="83">
        <v>1</v>
      </c>
      <c r="E194" s="51"/>
      <c r="F194" s="78">
        <f t="shared" si="12"/>
        <v>0</v>
      </c>
    </row>
    <row r="195" spans="1:6" ht="18.600000000000001" customHeight="1" x14ac:dyDescent="0.2">
      <c r="A195" s="170"/>
      <c r="B195" s="171" t="s">
        <v>121</v>
      </c>
      <c r="C195" s="172"/>
      <c r="D195" s="172"/>
      <c r="E195" s="173"/>
      <c r="F195" s="174">
        <f>F194+F193+F192</f>
        <v>0</v>
      </c>
    </row>
    <row r="196" spans="1:6" ht="14.1" customHeight="1" x14ac:dyDescent="0.2">
      <c r="A196" s="166"/>
      <c r="B196" s="163" t="s">
        <v>108</v>
      </c>
      <c r="C196" s="167"/>
      <c r="D196" s="167"/>
      <c r="E196" s="157"/>
      <c r="F196" s="158">
        <f>F195+F189+F184</f>
        <v>0</v>
      </c>
    </row>
    <row r="197" spans="1:6" ht="14.1" customHeight="1" x14ac:dyDescent="0.2">
      <c r="A197" s="105"/>
      <c r="B197" s="103"/>
      <c r="C197" s="86"/>
      <c r="D197" s="83"/>
      <c r="E197" s="51"/>
      <c r="F197" s="66"/>
    </row>
    <row r="198" spans="1:6" ht="14.1" customHeight="1" x14ac:dyDescent="0.2">
      <c r="A198" s="112" t="s">
        <v>109</v>
      </c>
      <c r="B198" s="113" t="s">
        <v>183</v>
      </c>
      <c r="C198" s="114"/>
      <c r="D198" s="114"/>
      <c r="E198" s="115"/>
      <c r="F198" s="116"/>
    </row>
    <row r="199" spans="1:6" ht="14.1" customHeight="1" x14ac:dyDescent="0.2">
      <c r="A199" s="112"/>
      <c r="B199" s="117"/>
      <c r="C199" s="114"/>
      <c r="D199" s="114"/>
      <c r="E199" s="115"/>
      <c r="F199" s="116"/>
    </row>
    <row r="200" spans="1:6" ht="14.1" customHeight="1" x14ac:dyDescent="0.2">
      <c r="A200" s="118" t="s">
        <v>110</v>
      </c>
      <c r="B200" s="119" t="s">
        <v>124</v>
      </c>
      <c r="C200" s="120" t="s">
        <v>47</v>
      </c>
      <c r="D200" s="94">
        <v>15</v>
      </c>
      <c r="E200" s="121"/>
      <c r="F200" s="122">
        <f t="shared" ref="F200:F203" si="13">E200*D200</f>
        <v>0</v>
      </c>
    </row>
    <row r="201" spans="1:6" ht="14.1" customHeight="1" x14ac:dyDescent="0.2">
      <c r="A201" s="118" t="s">
        <v>119</v>
      </c>
      <c r="B201" s="119" t="s">
        <v>239</v>
      </c>
      <c r="C201" s="98" t="s">
        <v>3</v>
      </c>
      <c r="D201" s="94">
        <v>16</v>
      </c>
      <c r="E201" s="121"/>
      <c r="F201" s="122">
        <f t="shared" si="13"/>
        <v>0</v>
      </c>
    </row>
    <row r="202" spans="1:6" ht="14.1" customHeight="1" x14ac:dyDescent="0.2">
      <c r="A202" s="118" t="s">
        <v>225</v>
      </c>
      <c r="B202" s="103" t="s">
        <v>99</v>
      </c>
      <c r="C202" s="120" t="s">
        <v>47</v>
      </c>
      <c r="D202" s="94">
        <v>8.4</v>
      </c>
      <c r="E202" s="121"/>
      <c r="F202" s="122">
        <f t="shared" si="13"/>
        <v>0</v>
      </c>
    </row>
    <row r="203" spans="1:6" ht="21.6" customHeight="1" x14ac:dyDescent="0.2">
      <c r="A203" s="118" t="s">
        <v>226</v>
      </c>
      <c r="B203" s="119" t="s">
        <v>185</v>
      </c>
      <c r="C203" s="120" t="s">
        <v>47</v>
      </c>
      <c r="D203" s="94">
        <v>4.4000000000000004</v>
      </c>
      <c r="E203" s="121"/>
      <c r="F203" s="122">
        <f t="shared" si="13"/>
        <v>0</v>
      </c>
    </row>
    <row r="204" spans="1:6" ht="14.1" customHeight="1" thickBot="1" x14ac:dyDescent="0.25">
      <c r="A204" s="178"/>
      <c r="B204" s="179" t="s">
        <v>122</v>
      </c>
      <c r="C204" s="180"/>
      <c r="D204" s="180"/>
      <c r="E204" s="181"/>
      <c r="F204" s="182">
        <f>F203+F202+F201+F200</f>
        <v>0</v>
      </c>
    </row>
    <row r="205" spans="1:6" ht="14.1" customHeight="1" thickTop="1" thickBot="1" x14ac:dyDescent="0.25">
      <c r="A205" s="183"/>
      <c r="B205" s="184" t="s">
        <v>167</v>
      </c>
      <c r="C205" s="185"/>
      <c r="D205" s="185"/>
      <c r="E205" s="186"/>
      <c r="F205" s="187">
        <f>F204+F196+F178+F168+F159+F149+F141+F128</f>
        <v>0</v>
      </c>
    </row>
    <row r="206" spans="1:6" ht="14.1" customHeight="1" thickTop="1" x14ac:dyDescent="0.2"/>
    <row r="207" spans="1:6" ht="14.1" customHeight="1" x14ac:dyDescent="0.2"/>
    <row r="208" spans="1:6" ht="14.1" customHeight="1" x14ac:dyDescent="0.2"/>
    <row r="209" spans="1:6" ht="14.1" customHeight="1" x14ac:dyDescent="0.25">
      <c r="A209" s="8"/>
      <c r="B209" s="7"/>
      <c r="C209" s="8"/>
      <c r="D209" s="8"/>
      <c r="E209" s="10"/>
      <c r="F209" s="10"/>
    </row>
    <row r="210" spans="1:6" ht="14.1" customHeight="1" thickBot="1" x14ac:dyDescent="0.3">
      <c r="A210" s="8"/>
      <c r="B210" s="7"/>
      <c r="C210" s="8"/>
      <c r="D210" s="8"/>
      <c r="E210" s="10"/>
      <c r="F210" s="10"/>
    </row>
    <row r="211" spans="1:6" ht="14.1" customHeight="1" thickBot="1" x14ac:dyDescent="0.25">
      <c r="A211" s="236" t="s">
        <v>45</v>
      </c>
      <c r="B211" s="237"/>
      <c r="C211" s="237"/>
      <c r="D211" s="237"/>
      <c r="E211" s="237"/>
      <c r="F211" s="238"/>
    </row>
    <row r="212" spans="1:6" ht="19.899999999999999" customHeight="1" thickTop="1" thickBot="1" x14ac:dyDescent="0.25">
      <c r="A212" s="33" t="s">
        <v>5</v>
      </c>
      <c r="B212" s="34" t="s">
        <v>63</v>
      </c>
      <c r="C212" s="35" t="s">
        <v>64</v>
      </c>
      <c r="D212" s="36" t="s">
        <v>65</v>
      </c>
      <c r="E212" s="125" t="s">
        <v>66</v>
      </c>
      <c r="F212" s="126" t="s">
        <v>67</v>
      </c>
    </row>
    <row r="213" spans="1:6" ht="16.899999999999999" customHeight="1" thickTop="1" x14ac:dyDescent="0.2">
      <c r="A213" s="127"/>
      <c r="B213" s="128"/>
      <c r="C213" s="129"/>
      <c r="D213" s="130"/>
      <c r="E213" s="43"/>
      <c r="F213" s="44"/>
    </row>
    <row r="214" spans="1:6" ht="14.1" customHeight="1" x14ac:dyDescent="0.2">
      <c r="A214" s="131" t="s">
        <v>68</v>
      </c>
      <c r="B214" s="46" t="s">
        <v>69</v>
      </c>
      <c r="C214" s="132"/>
      <c r="D214" s="133"/>
      <c r="E214" s="134"/>
      <c r="F214" s="135"/>
    </row>
    <row r="215" spans="1:6" ht="14.1" customHeight="1" x14ac:dyDescent="0.2">
      <c r="A215" s="131"/>
      <c r="B215" s="108"/>
      <c r="C215" s="132"/>
      <c r="D215" s="133"/>
      <c r="E215" s="136"/>
      <c r="F215" s="66"/>
    </row>
    <row r="216" spans="1:6" ht="14.1" customHeight="1" x14ac:dyDescent="0.2">
      <c r="A216" s="137" t="s">
        <v>31</v>
      </c>
      <c r="B216" s="123" t="s">
        <v>127</v>
      </c>
      <c r="C216" s="57" t="s">
        <v>47</v>
      </c>
      <c r="D216" s="124">
        <v>35</v>
      </c>
      <c r="E216" s="138"/>
      <c r="F216" s="66">
        <f>E216*D216</f>
        <v>0</v>
      </c>
    </row>
    <row r="217" spans="1:6" ht="14.1" customHeight="1" x14ac:dyDescent="0.2">
      <c r="A217" s="137" t="s">
        <v>30</v>
      </c>
      <c r="B217" s="123" t="s">
        <v>128</v>
      </c>
      <c r="C217" s="57" t="s">
        <v>6</v>
      </c>
      <c r="D217" s="124">
        <v>1</v>
      </c>
      <c r="E217" s="138"/>
      <c r="F217" s="66">
        <f>E217*D217</f>
        <v>0</v>
      </c>
    </row>
    <row r="218" spans="1:6" ht="14.1" customHeight="1" x14ac:dyDescent="0.2">
      <c r="A218" s="137" t="s">
        <v>29</v>
      </c>
      <c r="B218" s="123" t="s">
        <v>129</v>
      </c>
      <c r="C218" s="57" t="s">
        <v>44</v>
      </c>
      <c r="D218" s="124">
        <v>1.44</v>
      </c>
      <c r="E218" s="138"/>
      <c r="F218" s="66">
        <f>E218*D218</f>
        <v>0</v>
      </c>
    </row>
    <row r="219" spans="1:6" ht="14.1" customHeight="1" x14ac:dyDescent="0.2">
      <c r="A219" s="137" t="s">
        <v>28</v>
      </c>
      <c r="B219" s="123" t="s">
        <v>130</v>
      </c>
      <c r="C219" s="57" t="s">
        <v>44</v>
      </c>
      <c r="D219" s="124">
        <v>37.9</v>
      </c>
      <c r="E219" s="138"/>
      <c r="F219" s="66">
        <f>E219*D219</f>
        <v>0</v>
      </c>
    </row>
    <row r="220" spans="1:6" ht="14.1" customHeight="1" x14ac:dyDescent="0.25">
      <c r="A220" s="190"/>
      <c r="B220" s="191" t="s">
        <v>77</v>
      </c>
      <c r="C220" s="192"/>
      <c r="D220" s="193"/>
      <c r="E220" s="194"/>
      <c r="F220" s="158">
        <f>F219+F218+F217+F216</f>
        <v>0</v>
      </c>
    </row>
    <row r="221" spans="1:6" ht="14.1" customHeight="1" x14ac:dyDescent="0.25">
      <c r="A221" s="139"/>
      <c r="B221" s="140"/>
      <c r="C221" s="141"/>
      <c r="D221" s="142"/>
      <c r="E221" s="138"/>
      <c r="F221" s="106"/>
    </row>
    <row r="222" spans="1:6" ht="14.1" customHeight="1" x14ac:dyDescent="0.2">
      <c r="A222" s="131" t="s">
        <v>78</v>
      </c>
      <c r="B222" s="46" t="s">
        <v>79</v>
      </c>
      <c r="C222" s="132"/>
      <c r="D222" s="133"/>
      <c r="E222" s="51"/>
      <c r="F222" s="66"/>
    </row>
    <row r="223" spans="1:6" ht="14.1" customHeight="1" x14ac:dyDescent="0.2">
      <c r="A223" s="131"/>
      <c r="B223" s="108"/>
      <c r="C223" s="132"/>
      <c r="D223" s="133"/>
      <c r="E223" s="51"/>
      <c r="F223" s="66"/>
    </row>
    <row r="224" spans="1:6" ht="14.1" customHeight="1" x14ac:dyDescent="0.2">
      <c r="A224" s="137" t="s">
        <v>24</v>
      </c>
      <c r="B224" s="123" t="s">
        <v>131</v>
      </c>
      <c r="C224" s="57" t="s">
        <v>44</v>
      </c>
      <c r="D224" s="124">
        <v>0.93</v>
      </c>
      <c r="E224" s="138"/>
      <c r="F224" s="66">
        <f>E224*D224</f>
        <v>0</v>
      </c>
    </row>
    <row r="225" spans="1:6" ht="14.1" customHeight="1" x14ac:dyDescent="0.2">
      <c r="A225" s="137" t="s">
        <v>23</v>
      </c>
      <c r="B225" s="123" t="s">
        <v>132</v>
      </c>
      <c r="C225" s="57" t="s">
        <v>44</v>
      </c>
      <c r="D225" s="124">
        <v>0.8</v>
      </c>
      <c r="E225" s="138"/>
      <c r="F225" s="66">
        <f t="shared" ref="F225:F230" si="14">E225*D225</f>
        <v>0</v>
      </c>
    </row>
    <row r="226" spans="1:6" ht="14.1" customHeight="1" x14ac:dyDescent="0.2">
      <c r="A226" s="137" t="s">
        <v>22</v>
      </c>
      <c r="B226" s="123" t="s">
        <v>133</v>
      </c>
      <c r="C226" s="57" t="s">
        <v>44</v>
      </c>
      <c r="D226" s="124">
        <v>2.19</v>
      </c>
      <c r="E226" s="51"/>
      <c r="F226" s="66">
        <f t="shared" si="14"/>
        <v>0</v>
      </c>
    </row>
    <row r="227" spans="1:6" ht="14.1" customHeight="1" x14ac:dyDescent="0.2">
      <c r="A227" s="137" t="s">
        <v>21</v>
      </c>
      <c r="B227" s="123" t="s">
        <v>134</v>
      </c>
      <c r="C227" s="57" t="s">
        <v>44</v>
      </c>
      <c r="D227" s="124">
        <v>0.51</v>
      </c>
      <c r="E227" s="51"/>
      <c r="F227" s="66">
        <f t="shared" si="14"/>
        <v>0</v>
      </c>
    </row>
    <row r="228" spans="1:6" ht="14.1" customHeight="1" x14ac:dyDescent="0.2">
      <c r="A228" s="137" t="s">
        <v>20</v>
      </c>
      <c r="B228" s="123" t="s">
        <v>135</v>
      </c>
      <c r="C228" s="57" t="s">
        <v>44</v>
      </c>
      <c r="D228" s="124">
        <v>0.49</v>
      </c>
      <c r="E228" s="51"/>
      <c r="F228" s="66">
        <f t="shared" si="14"/>
        <v>0</v>
      </c>
    </row>
    <row r="229" spans="1:6" ht="14.1" customHeight="1" x14ac:dyDescent="0.2">
      <c r="A229" s="137" t="s">
        <v>19</v>
      </c>
      <c r="B229" s="123" t="s">
        <v>136</v>
      </c>
      <c r="C229" s="57" t="s">
        <v>44</v>
      </c>
      <c r="D229" s="124">
        <v>2.42</v>
      </c>
      <c r="E229" s="51"/>
      <c r="F229" s="66">
        <f t="shared" si="14"/>
        <v>0</v>
      </c>
    </row>
    <row r="230" spans="1:6" ht="14.1" customHeight="1" x14ac:dyDescent="0.2">
      <c r="A230" s="137" t="s">
        <v>18</v>
      </c>
      <c r="B230" s="123" t="s">
        <v>137</v>
      </c>
      <c r="C230" s="57" t="s">
        <v>44</v>
      </c>
      <c r="D230" s="124">
        <v>0.68</v>
      </c>
      <c r="E230" s="51"/>
      <c r="F230" s="66">
        <f t="shared" si="14"/>
        <v>0</v>
      </c>
    </row>
    <row r="231" spans="1:6" ht="14.1" customHeight="1" x14ac:dyDescent="0.2">
      <c r="A231" s="195"/>
      <c r="B231" s="196" t="s">
        <v>83</v>
      </c>
      <c r="C231" s="192"/>
      <c r="D231" s="193"/>
      <c r="E231" s="157"/>
      <c r="F231" s="158">
        <f>F230+F229+F228+F227+F226+F225+F224</f>
        <v>0</v>
      </c>
    </row>
    <row r="232" spans="1:6" ht="14.1" customHeight="1" x14ac:dyDescent="0.2">
      <c r="A232" s="143"/>
      <c r="B232" s="144"/>
      <c r="C232" s="141"/>
      <c r="D232" s="142"/>
      <c r="E232" s="51"/>
      <c r="F232" s="106"/>
    </row>
    <row r="233" spans="1:6" ht="14.1" customHeight="1" x14ac:dyDescent="0.2">
      <c r="A233" s="131" t="s">
        <v>84</v>
      </c>
      <c r="B233" s="46" t="s">
        <v>85</v>
      </c>
      <c r="C233" s="132"/>
      <c r="D233" s="133"/>
      <c r="E233" s="51"/>
      <c r="F233" s="66"/>
    </row>
    <row r="234" spans="1:6" ht="21.6" customHeight="1" x14ac:dyDescent="0.2">
      <c r="A234" s="131"/>
      <c r="B234" s="145"/>
      <c r="C234" s="132"/>
      <c r="D234" s="133"/>
      <c r="E234" s="51"/>
      <c r="F234" s="66"/>
    </row>
    <row r="235" spans="1:6" ht="14.1" customHeight="1" x14ac:dyDescent="0.2">
      <c r="A235" s="137" t="s">
        <v>16</v>
      </c>
      <c r="B235" s="123" t="s">
        <v>138</v>
      </c>
      <c r="C235" s="57" t="s">
        <v>44</v>
      </c>
      <c r="D235" s="124">
        <v>0.69</v>
      </c>
      <c r="E235" s="51"/>
      <c r="F235" s="66">
        <f>E235*D235</f>
        <v>0</v>
      </c>
    </row>
    <row r="236" spans="1:6" ht="18.600000000000001" customHeight="1" x14ac:dyDescent="0.2">
      <c r="A236" s="137" t="s">
        <v>33</v>
      </c>
      <c r="B236" s="123" t="s">
        <v>139</v>
      </c>
      <c r="C236" s="57" t="s">
        <v>44</v>
      </c>
      <c r="D236" s="124">
        <v>0.4</v>
      </c>
      <c r="E236" s="51"/>
      <c r="F236" s="66">
        <f>E236*D236</f>
        <v>0</v>
      </c>
    </row>
    <row r="237" spans="1:6" ht="27" customHeight="1" x14ac:dyDescent="0.2">
      <c r="A237" s="137" t="s">
        <v>26</v>
      </c>
      <c r="B237" s="123" t="s">
        <v>140</v>
      </c>
      <c r="C237" s="57" t="s">
        <v>44</v>
      </c>
      <c r="D237" s="124">
        <v>0.31</v>
      </c>
      <c r="E237" s="138"/>
      <c r="F237" s="66">
        <f>E237*D237</f>
        <v>0</v>
      </c>
    </row>
    <row r="238" spans="1:6" ht="14.1" customHeight="1" x14ac:dyDescent="0.2">
      <c r="A238" s="137" t="s">
        <v>15</v>
      </c>
      <c r="B238" s="123" t="s">
        <v>241</v>
      </c>
      <c r="C238" s="57" t="s">
        <v>44</v>
      </c>
      <c r="D238" s="124">
        <v>0.11</v>
      </c>
      <c r="E238" s="51"/>
      <c r="F238" s="66">
        <f>E238*D238</f>
        <v>0</v>
      </c>
    </row>
    <row r="239" spans="1:6" ht="14.1" customHeight="1" x14ac:dyDescent="0.2">
      <c r="A239" s="137" t="s">
        <v>14</v>
      </c>
      <c r="B239" s="123" t="s">
        <v>141</v>
      </c>
      <c r="C239" s="57" t="s">
        <v>44</v>
      </c>
      <c r="D239" s="124">
        <v>0.2</v>
      </c>
      <c r="E239" s="51"/>
      <c r="F239" s="66">
        <f>E239*D239</f>
        <v>0</v>
      </c>
    </row>
    <row r="240" spans="1:6" ht="14.1" customHeight="1" x14ac:dyDescent="0.2">
      <c r="A240" s="195"/>
      <c r="B240" s="196" t="s">
        <v>86</v>
      </c>
      <c r="C240" s="192"/>
      <c r="D240" s="193"/>
      <c r="E240" s="157"/>
      <c r="F240" s="158">
        <f>F239+F238+F237+F236+F235</f>
        <v>0</v>
      </c>
    </row>
    <row r="241" spans="1:6" ht="14.1" customHeight="1" x14ac:dyDescent="0.2">
      <c r="A241" s="143"/>
      <c r="B241" s="144"/>
      <c r="C241" s="141"/>
      <c r="D241" s="142"/>
      <c r="E241" s="51"/>
      <c r="F241" s="106"/>
    </row>
    <row r="242" spans="1:6" ht="14.1" customHeight="1" x14ac:dyDescent="0.2">
      <c r="A242" s="131" t="s">
        <v>87</v>
      </c>
      <c r="B242" s="46" t="s">
        <v>88</v>
      </c>
      <c r="C242" s="141"/>
      <c r="D242" s="142"/>
      <c r="E242" s="51"/>
      <c r="F242" s="106"/>
    </row>
    <row r="243" spans="1:6" ht="14.1" customHeight="1" x14ac:dyDescent="0.2">
      <c r="A243" s="131"/>
      <c r="B243" s="46"/>
      <c r="C243" s="141"/>
      <c r="D243" s="142"/>
      <c r="E243" s="51"/>
      <c r="F243" s="106"/>
    </row>
    <row r="244" spans="1:6" ht="14.1" customHeight="1" x14ac:dyDescent="0.2">
      <c r="A244" s="146" t="s">
        <v>12</v>
      </c>
      <c r="B244" s="123" t="s">
        <v>142</v>
      </c>
      <c r="C244" s="57" t="s">
        <v>47</v>
      </c>
      <c r="D244" s="124">
        <v>34.479999999999997</v>
      </c>
      <c r="E244" s="138"/>
      <c r="F244" s="66">
        <f t="shared" ref="F244:F252" si="15">E244*D244</f>
        <v>0</v>
      </c>
    </row>
    <row r="245" spans="1:6" ht="14.1" customHeight="1" x14ac:dyDescent="0.2">
      <c r="A245" s="146" t="s">
        <v>34</v>
      </c>
      <c r="B245" s="123" t="s">
        <v>143</v>
      </c>
      <c r="C245" s="57" t="s">
        <v>47</v>
      </c>
      <c r="D245" s="124">
        <v>2.42</v>
      </c>
      <c r="E245" s="138"/>
      <c r="F245" s="66">
        <f t="shared" si="15"/>
        <v>0</v>
      </c>
    </row>
    <row r="246" spans="1:6" ht="14.1" customHeight="1" x14ac:dyDescent="0.2">
      <c r="A246" s="146" t="s">
        <v>35</v>
      </c>
      <c r="B246" s="123" t="s">
        <v>244</v>
      </c>
      <c r="C246" s="57" t="s">
        <v>6</v>
      </c>
      <c r="D246" s="124">
        <v>2</v>
      </c>
      <c r="E246" s="208"/>
      <c r="F246" s="66">
        <f t="shared" si="15"/>
        <v>0</v>
      </c>
    </row>
    <row r="247" spans="1:6" ht="14.1" customHeight="1" x14ac:dyDescent="0.2">
      <c r="A247" s="146" t="s">
        <v>144</v>
      </c>
      <c r="B247" s="123" t="s">
        <v>145</v>
      </c>
      <c r="C247" s="57" t="s">
        <v>47</v>
      </c>
      <c r="D247" s="124">
        <v>34.479999999999997</v>
      </c>
      <c r="E247" s="51"/>
      <c r="F247" s="66">
        <f t="shared" si="15"/>
        <v>0</v>
      </c>
    </row>
    <row r="248" spans="1:6" ht="14.1" customHeight="1" x14ac:dyDescent="0.2">
      <c r="A248" s="146" t="s">
        <v>146</v>
      </c>
      <c r="B248" s="123" t="s">
        <v>147</v>
      </c>
      <c r="C248" s="57" t="s">
        <v>47</v>
      </c>
      <c r="D248" s="124">
        <v>49.4</v>
      </c>
      <c r="E248" s="51"/>
      <c r="F248" s="66">
        <f t="shared" si="15"/>
        <v>0</v>
      </c>
    </row>
    <row r="249" spans="1:6" ht="14.1" customHeight="1" x14ac:dyDescent="0.2">
      <c r="A249" s="146" t="s">
        <v>148</v>
      </c>
      <c r="B249" s="123" t="s">
        <v>149</v>
      </c>
      <c r="C249" s="57" t="s">
        <v>47</v>
      </c>
      <c r="D249" s="124">
        <v>24</v>
      </c>
      <c r="E249" s="51"/>
      <c r="F249" s="66">
        <f t="shared" si="15"/>
        <v>0</v>
      </c>
    </row>
    <row r="250" spans="1:6" ht="14.1" customHeight="1" x14ac:dyDescent="0.2">
      <c r="A250" s="146" t="s">
        <v>150</v>
      </c>
      <c r="B250" s="123" t="s">
        <v>151</v>
      </c>
      <c r="C250" s="57" t="s">
        <v>39</v>
      </c>
      <c r="D250" s="124">
        <v>3</v>
      </c>
      <c r="E250" s="138"/>
      <c r="F250" s="66">
        <f t="shared" si="15"/>
        <v>0</v>
      </c>
    </row>
    <row r="251" spans="1:6" ht="14.1" customHeight="1" x14ac:dyDescent="0.2">
      <c r="A251" s="146" t="s">
        <v>152</v>
      </c>
      <c r="B251" s="123" t="s">
        <v>153</v>
      </c>
      <c r="C251" s="57" t="s">
        <v>47</v>
      </c>
      <c r="D251" s="124">
        <v>19.5</v>
      </c>
      <c r="E251" s="138"/>
      <c r="F251" s="66">
        <f t="shared" si="15"/>
        <v>0</v>
      </c>
    </row>
    <row r="252" spans="1:6" ht="14.1" customHeight="1" x14ac:dyDescent="0.2">
      <c r="A252" s="146" t="s">
        <v>154</v>
      </c>
      <c r="B252" s="123" t="s">
        <v>155</v>
      </c>
      <c r="C252" s="57" t="s">
        <v>47</v>
      </c>
      <c r="D252" s="124">
        <v>42.72</v>
      </c>
      <c r="E252" s="138"/>
      <c r="F252" s="66">
        <f t="shared" si="15"/>
        <v>0</v>
      </c>
    </row>
    <row r="253" spans="1:6" ht="14.1" customHeight="1" x14ac:dyDescent="0.2">
      <c r="A253" s="195"/>
      <c r="B253" s="196" t="s">
        <v>94</v>
      </c>
      <c r="C253" s="192"/>
      <c r="D253" s="193"/>
      <c r="E253" s="157"/>
      <c r="F253" s="158">
        <f>F252+F251+F250+F249+F248+F247+F246+F245+F244</f>
        <v>0</v>
      </c>
    </row>
    <row r="254" spans="1:6" ht="14.1" customHeight="1" x14ac:dyDescent="0.2">
      <c r="A254" s="143"/>
      <c r="B254" s="144"/>
      <c r="C254" s="141"/>
      <c r="D254" s="142"/>
      <c r="E254" s="51"/>
      <c r="F254" s="106"/>
    </row>
    <row r="255" spans="1:6" ht="14.1" customHeight="1" x14ac:dyDescent="0.2">
      <c r="A255" s="131" t="s">
        <v>95</v>
      </c>
      <c r="B255" s="113" t="s">
        <v>123</v>
      </c>
      <c r="C255" s="132"/>
      <c r="D255" s="133"/>
      <c r="E255" s="51"/>
      <c r="F255" s="66"/>
    </row>
    <row r="256" spans="1:6" ht="14.1" customHeight="1" x14ac:dyDescent="0.2">
      <c r="A256" s="131"/>
      <c r="B256" s="147"/>
      <c r="C256" s="132"/>
      <c r="D256" s="133"/>
      <c r="E256" s="51"/>
      <c r="F256" s="66"/>
    </row>
    <row r="257" spans="1:6" ht="14.1" customHeight="1" x14ac:dyDescent="0.2">
      <c r="A257" s="137" t="s">
        <v>11</v>
      </c>
      <c r="B257" s="123" t="s">
        <v>156</v>
      </c>
      <c r="C257" s="57" t="s">
        <v>3</v>
      </c>
      <c r="D257" s="124">
        <v>8.5500000000000007</v>
      </c>
      <c r="E257" s="138"/>
      <c r="F257" s="66">
        <f>E257*D257</f>
        <v>0</v>
      </c>
    </row>
    <row r="258" spans="1:6" ht="14.1" customHeight="1" x14ac:dyDescent="0.2">
      <c r="A258" s="137" t="s">
        <v>49</v>
      </c>
      <c r="B258" s="123" t="s">
        <v>157</v>
      </c>
      <c r="C258" s="57" t="s">
        <v>47</v>
      </c>
      <c r="D258" s="124">
        <v>6.58</v>
      </c>
      <c r="E258" s="138"/>
      <c r="F258" s="66">
        <f>E258*D258</f>
        <v>0</v>
      </c>
    </row>
    <row r="259" spans="1:6" ht="14.1" customHeight="1" x14ac:dyDescent="0.2">
      <c r="A259" s="195"/>
      <c r="B259" s="196" t="s">
        <v>97</v>
      </c>
      <c r="C259" s="192"/>
      <c r="D259" s="193"/>
      <c r="E259" s="157"/>
      <c r="F259" s="158">
        <f>F258+F257</f>
        <v>0</v>
      </c>
    </row>
    <row r="260" spans="1:6" ht="14.1" customHeight="1" x14ac:dyDescent="0.2">
      <c r="A260" s="143"/>
      <c r="B260" s="144"/>
      <c r="C260" s="141"/>
      <c r="D260" s="142"/>
      <c r="E260" s="51"/>
      <c r="F260" s="106"/>
    </row>
    <row r="261" spans="1:6" ht="14.1" customHeight="1" x14ac:dyDescent="0.2">
      <c r="A261" s="131" t="s">
        <v>98</v>
      </c>
      <c r="B261" s="85" t="s">
        <v>102</v>
      </c>
      <c r="C261" s="132"/>
      <c r="D261" s="133"/>
      <c r="E261" s="51"/>
      <c r="F261" s="66"/>
    </row>
    <row r="262" spans="1:6" ht="14.1" customHeight="1" x14ac:dyDescent="0.2">
      <c r="A262" s="131"/>
      <c r="B262" s="108"/>
      <c r="C262" s="132"/>
      <c r="D262" s="133"/>
      <c r="E262" s="51"/>
      <c r="F262" s="66"/>
    </row>
    <row r="263" spans="1:6" ht="14.1" customHeight="1" x14ac:dyDescent="0.2">
      <c r="A263" s="137" t="s">
        <v>10</v>
      </c>
      <c r="B263" s="148" t="s">
        <v>158</v>
      </c>
      <c r="C263" s="57" t="s">
        <v>47</v>
      </c>
      <c r="D263" s="124">
        <v>19.5</v>
      </c>
      <c r="E263" s="138"/>
      <c r="F263" s="66">
        <f>E263*D263</f>
        <v>0</v>
      </c>
    </row>
    <row r="264" spans="1:6" ht="14.1" customHeight="1" x14ac:dyDescent="0.2">
      <c r="A264" s="137" t="s">
        <v>9</v>
      </c>
      <c r="B264" s="148" t="s">
        <v>159</v>
      </c>
      <c r="C264" s="57" t="s">
        <v>47</v>
      </c>
      <c r="D264" s="124">
        <v>43</v>
      </c>
      <c r="E264" s="138"/>
      <c r="F264" s="66">
        <f>E264*D264</f>
        <v>0</v>
      </c>
    </row>
    <row r="265" spans="1:6" ht="14.1" customHeight="1" x14ac:dyDescent="0.2">
      <c r="A265" s="137" t="s">
        <v>8</v>
      </c>
      <c r="B265" s="148" t="s">
        <v>160</v>
      </c>
      <c r="C265" s="57" t="s">
        <v>47</v>
      </c>
      <c r="D265" s="124">
        <v>4</v>
      </c>
      <c r="E265" s="138"/>
      <c r="F265" s="66">
        <f>E265*D265</f>
        <v>0</v>
      </c>
    </row>
    <row r="266" spans="1:6" ht="14.1" customHeight="1" x14ac:dyDescent="0.2">
      <c r="A266" s="137" t="s">
        <v>161</v>
      </c>
      <c r="B266" s="96" t="s">
        <v>103</v>
      </c>
      <c r="C266" s="57" t="s">
        <v>47</v>
      </c>
      <c r="D266" s="124">
        <v>14</v>
      </c>
      <c r="E266" s="138"/>
      <c r="F266" s="66">
        <f t="shared" ref="F266" si="16">E266*D266</f>
        <v>0</v>
      </c>
    </row>
    <row r="267" spans="1:6" ht="14.1" customHeight="1" x14ac:dyDescent="0.2">
      <c r="A267" s="195"/>
      <c r="B267" s="196" t="s">
        <v>100</v>
      </c>
      <c r="C267" s="192"/>
      <c r="D267" s="193"/>
      <c r="E267" s="157"/>
      <c r="F267" s="158">
        <f>F266+F265+F264+F263</f>
        <v>0</v>
      </c>
    </row>
    <row r="268" spans="1:6" ht="14.1" customHeight="1" x14ac:dyDescent="0.2">
      <c r="A268" s="143"/>
      <c r="B268" s="144"/>
      <c r="C268" s="141"/>
      <c r="D268" s="142"/>
      <c r="E268" s="51"/>
      <c r="F268" s="106"/>
    </row>
    <row r="269" spans="1:6" ht="14.1" customHeight="1" x14ac:dyDescent="0.2">
      <c r="A269" s="131" t="s">
        <v>101</v>
      </c>
      <c r="B269" s="108" t="s">
        <v>96</v>
      </c>
      <c r="C269" s="132"/>
      <c r="D269" s="133"/>
      <c r="E269" s="51"/>
      <c r="F269" s="66"/>
    </row>
    <row r="270" spans="1:6" ht="14.1" customHeight="1" x14ac:dyDescent="0.2">
      <c r="A270" s="131"/>
      <c r="B270" s="108"/>
      <c r="C270" s="132"/>
      <c r="D270" s="133"/>
      <c r="E270" s="51"/>
      <c r="F270" s="66"/>
    </row>
    <row r="271" spans="1:6" ht="14.1" customHeight="1" x14ac:dyDescent="0.2">
      <c r="A271" s="137" t="s">
        <v>7</v>
      </c>
      <c r="B271" s="123" t="s">
        <v>162</v>
      </c>
      <c r="C271" s="57" t="s">
        <v>2</v>
      </c>
      <c r="D271" s="149">
        <v>2</v>
      </c>
      <c r="E271" s="138"/>
      <c r="F271" s="66">
        <f>E271*D271</f>
        <v>0</v>
      </c>
    </row>
    <row r="272" spans="1:6" ht="14.1" customHeight="1" x14ac:dyDescent="0.2">
      <c r="A272" s="195"/>
      <c r="B272" s="196" t="s">
        <v>108</v>
      </c>
      <c r="C272" s="192"/>
      <c r="D272" s="193"/>
      <c r="E272" s="157"/>
      <c r="F272" s="158">
        <f>F271</f>
        <v>0</v>
      </c>
    </row>
    <row r="273" spans="1:6" ht="14.1" customHeight="1" x14ac:dyDescent="0.2">
      <c r="A273" s="143"/>
      <c r="B273" s="144"/>
      <c r="C273" s="141"/>
      <c r="D273" s="142"/>
      <c r="E273" s="51"/>
      <c r="F273" s="106"/>
    </row>
    <row r="274" spans="1:6" ht="8.4499999999999993" customHeight="1" x14ac:dyDescent="0.2">
      <c r="A274" s="131" t="s">
        <v>109</v>
      </c>
      <c r="B274" s="108" t="s">
        <v>163</v>
      </c>
      <c r="C274" s="132"/>
      <c r="D274" s="133"/>
      <c r="E274" s="51"/>
      <c r="F274" s="66"/>
    </row>
    <row r="275" spans="1:6" ht="10.15" customHeight="1" x14ac:dyDescent="0.2">
      <c r="A275" s="131"/>
      <c r="B275" s="108"/>
      <c r="C275" s="132"/>
      <c r="D275" s="133"/>
      <c r="E275" s="51"/>
      <c r="F275" s="66"/>
    </row>
    <row r="276" spans="1:6" ht="41.45" customHeight="1" x14ac:dyDescent="0.2">
      <c r="A276" s="137" t="s">
        <v>110</v>
      </c>
      <c r="B276" s="123" t="s">
        <v>242</v>
      </c>
      <c r="C276" s="57" t="s">
        <v>6</v>
      </c>
      <c r="D276" s="124">
        <v>1</v>
      </c>
      <c r="E276" s="51"/>
      <c r="F276" s="66">
        <f>D276*E276</f>
        <v>0</v>
      </c>
    </row>
    <row r="277" spans="1:6" ht="14.1" customHeight="1" x14ac:dyDescent="0.2">
      <c r="A277" s="137" t="s">
        <v>115</v>
      </c>
      <c r="B277" s="123" t="s">
        <v>164</v>
      </c>
      <c r="C277" s="57" t="s">
        <v>6</v>
      </c>
      <c r="D277" s="149">
        <v>1</v>
      </c>
      <c r="E277" s="51"/>
      <c r="F277" s="66">
        <f>E277*D277</f>
        <v>0</v>
      </c>
    </row>
    <row r="278" spans="1:6" ht="14.1" customHeight="1" x14ac:dyDescent="0.2">
      <c r="A278" s="137" t="s">
        <v>119</v>
      </c>
      <c r="B278" s="123" t="s">
        <v>233</v>
      </c>
      <c r="C278" s="57" t="s">
        <v>6</v>
      </c>
      <c r="D278" s="149">
        <v>1</v>
      </c>
      <c r="E278" s="188"/>
      <c r="F278" s="66">
        <f>E278*D278</f>
        <v>0</v>
      </c>
    </row>
    <row r="279" spans="1:6" ht="14.1" customHeight="1" thickBot="1" x14ac:dyDescent="0.25">
      <c r="A279" s="197"/>
      <c r="B279" s="198" t="s">
        <v>122</v>
      </c>
      <c r="C279" s="199"/>
      <c r="D279" s="200"/>
      <c r="E279" s="201"/>
      <c r="F279" s="202">
        <f>F278+F277+F276</f>
        <v>0</v>
      </c>
    </row>
    <row r="280" spans="1:6" ht="14.1" customHeight="1" thickTop="1" thickBot="1" x14ac:dyDescent="0.25">
      <c r="A280" s="203"/>
      <c r="B280" s="204" t="s">
        <v>245</v>
      </c>
      <c r="C280" s="205"/>
      <c r="D280" s="205"/>
      <c r="E280" s="206"/>
      <c r="F280" s="207">
        <f>F279+F272+F267+F259+F253+F240+F231+F220</f>
        <v>0</v>
      </c>
    </row>
    <row r="281" spans="1:6" ht="14.1" customHeight="1" thickTop="1" x14ac:dyDescent="0.25">
      <c r="A281" s="8"/>
      <c r="B281" s="7"/>
      <c r="C281" s="8"/>
      <c r="D281" s="8"/>
      <c r="E281" s="10"/>
      <c r="F281" s="10"/>
    </row>
    <row r="282" spans="1:6" ht="14.1" customHeight="1" x14ac:dyDescent="0.25">
      <c r="A282" s="8"/>
      <c r="B282" s="7"/>
      <c r="C282" s="8"/>
      <c r="D282" s="8"/>
      <c r="E282" s="10"/>
      <c r="F282" s="10"/>
    </row>
    <row r="283" spans="1:6" ht="14.1" customHeight="1" x14ac:dyDescent="0.25">
      <c r="A283" s="8"/>
      <c r="B283" s="7"/>
      <c r="C283" s="8"/>
      <c r="D283" s="8"/>
      <c r="E283" s="10"/>
      <c r="F283" s="10"/>
    </row>
    <row r="284" spans="1:6" ht="14.1" customHeight="1" x14ac:dyDescent="0.25">
      <c r="A284" s="8"/>
      <c r="B284" s="7"/>
      <c r="C284" s="8"/>
      <c r="D284" s="8"/>
      <c r="E284" s="10"/>
      <c r="F284" s="10"/>
    </row>
    <row r="285" spans="1:6" ht="14.1" customHeight="1" thickBot="1" x14ac:dyDescent="0.3">
      <c r="A285" s="8"/>
      <c r="B285" s="7"/>
      <c r="C285" s="8"/>
      <c r="D285" s="8"/>
      <c r="E285" s="10"/>
      <c r="F285" s="10"/>
    </row>
    <row r="286" spans="1:6" ht="14.1" customHeight="1" thickBot="1" x14ac:dyDescent="0.25">
      <c r="A286" s="236" t="s">
        <v>262</v>
      </c>
      <c r="B286" s="237"/>
      <c r="C286" s="237"/>
      <c r="D286" s="237"/>
      <c r="E286" s="237"/>
      <c r="F286" s="238"/>
    </row>
    <row r="287" spans="1:6" ht="14.1" customHeight="1" x14ac:dyDescent="0.25">
      <c r="A287" s="23" t="s">
        <v>5</v>
      </c>
      <c r="B287" s="15" t="s">
        <v>46</v>
      </c>
      <c r="C287" s="21" t="s">
        <v>2</v>
      </c>
      <c r="D287" s="21" t="s">
        <v>4</v>
      </c>
      <c r="E287" s="20" t="s">
        <v>0</v>
      </c>
      <c r="F287" s="19" t="s">
        <v>1</v>
      </c>
    </row>
    <row r="288" spans="1:6" ht="14.1" customHeight="1" thickBot="1" x14ac:dyDescent="0.25">
      <c r="A288" s="209"/>
      <c r="B288" s="210"/>
      <c r="C288" s="211"/>
      <c r="D288" s="212"/>
      <c r="E288" s="212"/>
      <c r="F288" s="213"/>
    </row>
    <row r="289" spans="1:6" ht="14.1" customHeight="1" x14ac:dyDescent="0.2">
      <c r="A289" s="214"/>
      <c r="B289" s="215"/>
      <c r="C289" s="216"/>
      <c r="D289" s="217"/>
      <c r="E289" s="218"/>
      <c r="F289" s="219"/>
    </row>
    <row r="290" spans="1:6" ht="16.149999999999999" customHeight="1" x14ac:dyDescent="0.2">
      <c r="A290" s="220">
        <v>1</v>
      </c>
      <c r="B290" s="123" t="s">
        <v>246</v>
      </c>
      <c r="C290" s="57" t="s">
        <v>247</v>
      </c>
      <c r="D290" s="124">
        <v>1</v>
      </c>
      <c r="E290" s="51"/>
      <c r="F290" s="66">
        <f>+E290*D290</f>
        <v>0</v>
      </c>
    </row>
    <row r="291" spans="1:6" ht="17.45" customHeight="1" x14ac:dyDescent="0.2">
      <c r="A291" s="220">
        <v>2</v>
      </c>
      <c r="B291" s="123" t="s">
        <v>258</v>
      </c>
      <c r="C291" s="57" t="s">
        <v>248</v>
      </c>
      <c r="D291" s="124">
        <v>6.59</v>
      </c>
      <c r="E291" s="51"/>
      <c r="F291" s="66">
        <f t="shared" ref="F291:F300" si="17">+E291*D291</f>
        <v>0</v>
      </c>
    </row>
    <row r="292" spans="1:6" ht="14.1" customHeight="1" x14ac:dyDescent="0.2">
      <c r="A292" s="220">
        <v>3</v>
      </c>
      <c r="B292" s="123" t="s">
        <v>249</v>
      </c>
      <c r="C292" s="57" t="s">
        <v>248</v>
      </c>
      <c r="D292" s="124">
        <f>4.94</f>
        <v>4.9400000000000004</v>
      </c>
      <c r="E292" s="51"/>
      <c r="F292" s="66">
        <f t="shared" si="17"/>
        <v>0</v>
      </c>
    </row>
    <row r="293" spans="1:6" ht="26.45" customHeight="1" x14ac:dyDescent="0.2">
      <c r="A293" s="220">
        <v>4</v>
      </c>
      <c r="B293" s="123" t="s">
        <v>250</v>
      </c>
      <c r="C293" s="57" t="s">
        <v>251</v>
      </c>
      <c r="D293" s="124">
        <v>24</v>
      </c>
      <c r="E293" s="51"/>
      <c r="F293" s="66">
        <f t="shared" si="17"/>
        <v>0</v>
      </c>
    </row>
    <row r="294" spans="1:6" ht="27" customHeight="1" x14ac:dyDescent="0.2">
      <c r="A294" s="220">
        <v>5</v>
      </c>
      <c r="B294" s="123" t="s">
        <v>252</v>
      </c>
      <c r="C294" s="57" t="s">
        <v>248</v>
      </c>
      <c r="D294" s="124">
        <v>40</v>
      </c>
      <c r="E294" s="51"/>
      <c r="F294" s="66">
        <f t="shared" si="17"/>
        <v>0</v>
      </c>
    </row>
    <row r="295" spans="1:6" ht="14.1" customHeight="1" x14ac:dyDescent="0.2">
      <c r="A295" s="214">
        <v>6</v>
      </c>
      <c r="B295" s="123" t="s">
        <v>253</v>
      </c>
      <c r="C295" s="57" t="s">
        <v>248</v>
      </c>
      <c r="D295" s="124">
        <f>100*0.05</f>
        <v>5</v>
      </c>
      <c r="E295" s="51"/>
      <c r="F295" s="66">
        <f t="shared" si="17"/>
        <v>0</v>
      </c>
    </row>
    <row r="296" spans="1:6" ht="14.1" customHeight="1" x14ac:dyDescent="0.2">
      <c r="A296" s="214">
        <v>7</v>
      </c>
      <c r="B296" s="123" t="s">
        <v>254</v>
      </c>
      <c r="C296" s="57" t="s">
        <v>47</v>
      </c>
      <c r="D296" s="124">
        <v>100</v>
      </c>
      <c r="E296" s="51"/>
      <c r="F296" s="66">
        <f t="shared" si="17"/>
        <v>0</v>
      </c>
    </row>
    <row r="297" spans="1:6" ht="25.15" customHeight="1" x14ac:dyDescent="0.2">
      <c r="A297" s="214">
        <v>8</v>
      </c>
      <c r="B297" s="123" t="s">
        <v>259</v>
      </c>
      <c r="C297" s="57" t="s">
        <v>248</v>
      </c>
      <c r="D297" s="124">
        <f>100*0.13</f>
        <v>13</v>
      </c>
      <c r="E297" s="51"/>
      <c r="F297" s="66">
        <f t="shared" si="17"/>
        <v>0</v>
      </c>
    </row>
    <row r="298" spans="1:6" ht="19.149999999999999" customHeight="1" x14ac:dyDescent="0.2">
      <c r="A298" s="214">
        <v>9</v>
      </c>
      <c r="B298" s="123" t="s">
        <v>255</v>
      </c>
      <c r="C298" s="57" t="s">
        <v>248</v>
      </c>
      <c r="D298" s="124">
        <f>41.1875*0.15*0.15</f>
        <v>0.92671874999999992</v>
      </c>
      <c r="E298" s="51"/>
      <c r="F298" s="66">
        <f t="shared" si="17"/>
        <v>0</v>
      </c>
    </row>
    <row r="299" spans="1:6" ht="14.1" customHeight="1" x14ac:dyDescent="0.2">
      <c r="A299" s="214">
        <v>10</v>
      </c>
      <c r="B299" s="123" t="s">
        <v>256</v>
      </c>
      <c r="C299" s="57" t="s">
        <v>47</v>
      </c>
      <c r="D299" s="124">
        <v>24.48</v>
      </c>
      <c r="E299" s="51"/>
      <c r="F299" s="66">
        <f t="shared" si="17"/>
        <v>0</v>
      </c>
    </row>
    <row r="300" spans="1:6" ht="14.1" customHeight="1" thickBot="1" x14ac:dyDescent="0.25">
      <c r="A300" s="221">
        <v>11</v>
      </c>
      <c r="B300" s="123" t="s">
        <v>257</v>
      </c>
      <c r="C300" s="57" t="s">
        <v>47</v>
      </c>
      <c r="D300" s="124">
        <v>0.22</v>
      </c>
      <c r="E300" s="51"/>
      <c r="F300" s="66">
        <f t="shared" si="17"/>
        <v>0</v>
      </c>
    </row>
    <row r="301" spans="1:6" ht="14.1" customHeight="1" thickTop="1" thickBot="1" x14ac:dyDescent="0.25">
      <c r="A301" s="183"/>
      <c r="B301" s="184" t="s">
        <v>261</v>
      </c>
      <c r="C301" s="185"/>
      <c r="D301" s="185"/>
      <c r="E301" s="186"/>
      <c r="F301" s="207">
        <f>F300+F299+F298+F297+F296+F295+F294+F293+F292+F291+F290</f>
        <v>0</v>
      </c>
    </row>
    <row r="302" spans="1:6" ht="14.1" customHeight="1" thickTop="1" x14ac:dyDescent="0.25">
      <c r="A302" s="8"/>
      <c r="B302" s="7"/>
      <c r="C302" s="8"/>
      <c r="D302" s="8"/>
      <c r="E302" s="10"/>
      <c r="F302" s="10"/>
    </row>
    <row r="303" spans="1:6" ht="14.1" customHeight="1" x14ac:dyDescent="0.25">
      <c r="A303" s="8"/>
      <c r="B303" s="7"/>
      <c r="C303" s="8"/>
      <c r="D303" s="8"/>
      <c r="E303" s="10"/>
      <c r="F303" s="10"/>
    </row>
    <row r="304" spans="1:6" ht="14.1" customHeight="1" x14ac:dyDescent="0.25">
      <c r="A304" s="8"/>
      <c r="B304" s="7"/>
      <c r="C304" s="8"/>
      <c r="D304" s="8"/>
      <c r="E304" s="10"/>
      <c r="F304" s="10"/>
    </row>
    <row r="305" spans="1:6" ht="14.1" customHeight="1" x14ac:dyDescent="0.25">
      <c r="A305" s="8"/>
      <c r="B305" s="7"/>
      <c r="C305" s="8"/>
      <c r="D305" s="8"/>
      <c r="E305" s="10"/>
      <c r="F305" s="10"/>
    </row>
    <row r="306" spans="1:6" ht="14.1" customHeight="1" thickBot="1" x14ac:dyDescent="0.3">
      <c r="A306" s="8"/>
      <c r="B306" s="7"/>
      <c r="C306" s="8"/>
      <c r="D306" s="8"/>
      <c r="E306" s="10"/>
      <c r="F306" s="10"/>
    </row>
    <row r="307" spans="1:6" ht="14.1" customHeight="1" thickBot="1" x14ac:dyDescent="0.25">
      <c r="A307" s="236" t="s">
        <v>59</v>
      </c>
      <c r="B307" s="237"/>
      <c r="C307" s="237"/>
      <c r="D307" s="237"/>
      <c r="E307" s="237"/>
      <c r="F307" s="238"/>
    </row>
    <row r="308" spans="1:6" ht="14.1" customHeight="1" x14ac:dyDescent="0.25">
      <c r="A308" s="23" t="s">
        <v>5</v>
      </c>
      <c r="B308" s="15" t="s">
        <v>46</v>
      </c>
      <c r="C308" s="21" t="s">
        <v>2</v>
      </c>
      <c r="D308" s="21" t="s">
        <v>4</v>
      </c>
      <c r="E308" s="20" t="s">
        <v>0</v>
      </c>
      <c r="F308" s="19" t="s">
        <v>1</v>
      </c>
    </row>
    <row r="309" spans="1:6" ht="14.1" customHeight="1" thickBot="1" x14ac:dyDescent="0.25">
      <c r="A309" s="28"/>
      <c r="B309" s="27"/>
      <c r="C309" s="27"/>
      <c r="D309" s="27"/>
      <c r="E309" s="27"/>
      <c r="F309" s="29"/>
    </row>
    <row r="310" spans="1:6" ht="14.1" customHeight="1" thickBot="1" x14ac:dyDescent="0.3">
      <c r="A310" s="239" t="s">
        <v>61</v>
      </c>
      <c r="B310" s="240"/>
      <c r="C310" s="240"/>
      <c r="D310" s="240"/>
      <c r="E310" s="240"/>
      <c r="F310" s="241"/>
    </row>
    <row r="311" spans="1:6" ht="14.1" customHeight="1" x14ac:dyDescent="0.25">
      <c r="A311" s="16" t="s">
        <v>31</v>
      </c>
      <c r="B311" s="12" t="s">
        <v>263</v>
      </c>
      <c r="C311" s="11" t="s">
        <v>40</v>
      </c>
      <c r="D311" s="9">
        <v>1</v>
      </c>
      <c r="E311" s="14"/>
      <c r="F311" s="22">
        <f>+D311*E311</f>
        <v>0</v>
      </c>
    </row>
    <row r="312" spans="1:6" ht="14.1" customHeight="1" x14ac:dyDescent="0.25">
      <c r="A312" s="16" t="s">
        <v>30</v>
      </c>
      <c r="B312" s="12" t="s">
        <v>50</v>
      </c>
      <c r="C312" s="13" t="s">
        <v>44</v>
      </c>
      <c r="D312" s="9">
        <v>4.5</v>
      </c>
      <c r="E312" s="14"/>
      <c r="F312" s="22">
        <f t="shared" ref="F312:F313" si="18">+D312*E312</f>
        <v>0</v>
      </c>
    </row>
    <row r="313" spans="1:6" ht="14.1" customHeight="1" thickBot="1" x14ac:dyDescent="0.3">
      <c r="A313" s="16" t="s">
        <v>29</v>
      </c>
      <c r="B313" s="12" t="s">
        <v>51</v>
      </c>
      <c r="C313" s="13" t="s">
        <v>60</v>
      </c>
      <c r="D313" s="9">
        <v>36</v>
      </c>
      <c r="E313" s="14"/>
      <c r="F313" s="22">
        <f t="shared" si="18"/>
        <v>0</v>
      </c>
    </row>
    <row r="314" spans="1:6" ht="14.1" customHeight="1" thickBot="1" x14ac:dyDescent="0.25">
      <c r="A314" s="227" t="s">
        <v>27</v>
      </c>
      <c r="B314" s="228"/>
      <c r="C314" s="228"/>
      <c r="D314" s="228"/>
      <c r="E314" s="229"/>
      <c r="F314" s="230">
        <f>F313+F312+F311</f>
        <v>0</v>
      </c>
    </row>
    <row r="315" spans="1:6" ht="14.1" customHeight="1" thickBot="1" x14ac:dyDescent="0.3">
      <c r="A315" s="17"/>
      <c r="B315" s="5"/>
      <c r="C315" s="5"/>
      <c r="D315" s="5"/>
      <c r="E315" s="6"/>
      <c r="F315" s="18"/>
    </row>
    <row r="316" spans="1:6" ht="14.1" customHeight="1" thickBot="1" x14ac:dyDescent="0.3">
      <c r="A316" s="239" t="s">
        <v>62</v>
      </c>
      <c r="B316" s="240"/>
      <c r="C316" s="240"/>
      <c r="D316" s="240"/>
      <c r="E316" s="240"/>
      <c r="F316" s="241"/>
    </row>
    <row r="317" spans="1:6" ht="14.1" customHeight="1" x14ac:dyDescent="0.25">
      <c r="A317" s="16" t="s">
        <v>24</v>
      </c>
      <c r="B317" s="12" t="s">
        <v>52</v>
      </c>
      <c r="C317" s="13" t="s">
        <v>44</v>
      </c>
      <c r="D317" s="9">
        <v>4.5</v>
      </c>
      <c r="E317" s="14"/>
      <c r="F317" s="22">
        <f t="shared" ref="F317:F322" si="19">+D317*E317</f>
        <v>0</v>
      </c>
    </row>
    <row r="318" spans="1:6" ht="14.1" customHeight="1" x14ac:dyDescent="0.25">
      <c r="A318" s="16" t="s">
        <v>23</v>
      </c>
      <c r="B318" s="12" t="s">
        <v>53</v>
      </c>
      <c r="C318" s="13" t="s">
        <v>44</v>
      </c>
      <c r="D318" s="9">
        <v>0.45</v>
      </c>
      <c r="E318" s="14"/>
      <c r="F318" s="22">
        <f t="shared" si="19"/>
        <v>0</v>
      </c>
    </row>
    <row r="319" spans="1:6" ht="14.1" customHeight="1" x14ac:dyDescent="0.25">
      <c r="A319" s="16" t="s">
        <v>22</v>
      </c>
      <c r="B319" s="12" t="s">
        <v>54</v>
      </c>
      <c r="C319" s="13" t="s">
        <v>44</v>
      </c>
      <c r="D319" s="9">
        <v>24</v>
      </c>
      <c r="E319" s="14"/>
      <c r="F319" s="22">
        <f t="shared" si="19"/>
        <v>0</v>
      </c>
    </row>
    <row r="320" spans="1:6" ht="14.1" customHeight="1" x14ac:dyDescent="0.25">
      <c r="A320" s="16" t="s">
        <v>21</v>
      </c>
      <c r="B320" s="12" t="s">
        <v>55</v>
      </c>
      <c r="C320" s="13" t="s">
        <v>3</v>
      </c>
      <c r="D320" s="9">
        <v>141</v>
      </c>
      <c r="E320" s="14"/>
      <c r="F320" s="22">
        <f t="shared" si="19"/>
        <v>0</v>
      </c>
    </row>
    <row r="321" spans="1:6" ht="25.9" customHeight="1" x14ac:dyDescent="0.25">
      <c r="A321" s="16" t="s">
        <v>20</v>
      </c>
      <c r="B321" s="12" t="s">
        <v>56</v>
      </c>
      <c r="C321" s="13" t="s">
        <v>3</v>
      </c>
      <c r="D321" s="9">
        <v>400</v>
      </c>
      <c r="E321" s="14"/>
      <c r="F321" s="22">
        <f t="shared" si="19"/>
        <v>0</v>
      </c>
    </row>
    <row r="322" spans="1:6" ht="14.1" customHeight="1" thickBot="1" x14ac:dyDescent="0.3">
      <c r="A322" s="16" t="s">
        <v>19</v>
      </c>
      <c r="B322" s="12" t="s">
        <v>57</v>
      </c>
      <c r="C322" s="13" t="s">
        <v>39</v>
      </c>
      <c r="D322" s="9">
        <v>1</v>
      </c>
      <c r="E322" s="14"/>
      <c r="F322" s="22">
        <f t="shared" si="19"/>
        <v>0</v>
      </c>
    </row>
    <row r="323" spans="1:6" ht="14.1" customHeight="1" thickBot="1" x14ac:dyDescent="0.25">
      <c r="A323" s="227" t="s">
        <v>17</v>
      </c>
      <c r="B323" s="228"/>
      <c r="C323" s="228"/>
      <c r="D323" s="228"/>
      <c r="E323" s="229"/>
      <c r="F323" s="231">
        <f>F322+F321+F320+F319+F318+F317</f>
        <v>0</v>
      </c>
    </row>
    <row r="324" spans="1:6" ht="14.1" customHeight="1" thickBot="1" x14ac:dyDescent="0.25">
      <c r="A324" s="222" t="s">
        <v>58</v>
      </c>
      <c r="B324" s="223"/>
      <c r="C324" s="223"/>
      <c r="D324" s="223"/>
      <c r="E324" s="224"/>
      <c r="F324" s="225">
        <f>F323+F314</f>
        <v>0</v>
      </c>
    </row>
    <row r="325" spans="1:6" ht="14.1" customHeight="1" x14ac:dyDescent="0.25">
      <c r="A325" s="8"/>
      <c r="B325" s="7"/>
      <c r="C325" s="8"/>
      <c r="D325" s="8"/>
      <c r="E325" s="10"/>
      <c r="F325" s="10"/>
    </row>
    <row r="326" spans="1:6" ht="14.1" customHeight="1" x14ac:dyDescent="0.25">
      <c r="A326" s="8"/>
      <c r="B326" s="7"/>
      <c r="C326" s="8"/>
      <c r="D326" s="8"/>
      <c r="E326" s="10"/>
      <c r="F326" s="10"/>
    </row>
    <row r="327" spans="1:6" ht="14.1" customHeight="1" x14ac:dyDescent="0.25">
      <c r="A327" s="8"/>
      <c r="B327" s="7"/>
      <c r="C327" s="8"/>
      <c r="D327" s="8"/>
      <c r="E327" s="10"/>
      <c r="F327" s="10"/>
    </row>
    <row r="328" spans="1:6" ht="14.1" customHeight="1" x14ac:dyDescent="0.25">
      <c r="A328" s="8"/>
      <c r="B328" s="7"/>
      <c r="C328" s="8"/>
      <c r="D328" s="8"/>
      <c r="E328" s="10"/>
      <c r="F328" s="10"/>
    </row>
    <row r="329" spans="1:6" ht="14.1" customHeight="1" thickBot="1" x14ac:dyDescent="0.3">
      <c r="A329" s="8"/>
      <c r="B329" s="7"/>
      <c r="C329" s="8"/>
      <c r="D329" s="8"/>
      <c r="E329" s="10"/>
      <c r="F329" s="10"/>
    </row>
    <row r="330" spans="1:6" ht="14.1" customHeight="1" thickBot="1" x14ac:dyDescent="0.3">
      <c r="A330" s="26" t="s">
        <v>168</v>
      </c>
      <c r="B330" s="26"/>
      <c r="C330" s="26"/>
      <c r="D330" s="26"/>
      <c r="E330" s="226"/>
      <c r="F330" s="24">
        <f>F111</f>
        <v>0</v>
      </c>
    </row>
    <row r="331" spans="1:6" ht="14.1" customHeight="1" thickBot="1" x14ac:dyDescent="0.3">
      <c r="A331" s="25" t="s">
        <v>167</v>
      </c>
      <c r="B331" s="26"/>
      <c r="C331" s="26"/>
      <c r="D331" s="26"/>
      <c r="E331" s="226"/>
      <c r="F331" s="24">
        <f>F205</f>
        <v>0</v>
      </c>
    </row>
    <row r="332" spans="1:6" ht="14.1" customHeight="1" thickBot="1" x14ac:dyDescent="0.3">
      <c r="A332" s="25" t="s">
        <v>245</v>
      </c>
      <c r="B332" s="26"/>
      <c r="C332" s="26"/>
      <c r="D332" s="26"/>
      <c r="E332" s="226"/>
      <c r="F332" s="24">
        <f>F280</f>
        <v>0</v>
      </c>
    </row>
    <row r="333" spans="1:6" ht="14.1" customHeight="1" thickBot="1" x14ac:dyDescent="0.3">
      <c r="A333" s="25" t="s">
        <v>261</v>
      </c>
      <c r="B333" s="26"/>
      <c r="C333" s="26"/>
      <c r="D333" s="26"/>
      <c r="E333" s="226"/>
      <c r="F333" s="24">
        <f>F301</f>
        <v>0</v>
      </c>
    </row>
    <row r="334" spans="1:6" ht="14.1" customHeight="1" thickBot="1" x14ac:dyDescent="0.3">
      <c r="A334" s="25" t="s">
        <v>58</v>
      </c>
      <c r="B334" s="26"/>
      <c r="C334" s="26"/>
      <c r="D334" s="26"/>
      <c r="E334" s="226"/>
      <c r="F334" s="24">
        <f>F324</f>
        <v>0</v>
      </c>
    </row>
    <row r="335" spans="1:6" ht="14.1" customHeight="1" thickBot="1" x14ac:dyDescent="0.3">
      <c r="A335" s="30" t="s">
        <v>43</v>
      </c>
      <c r="B335" s="31"/>
      <c r="C335" s="31"/>
      <c r="D335" s="31"/>
      <c r="E335" s="31"/>
      <c r="F335" s="32">
        <f>F334+F333+F332+F331+F330</f>
        <v>0</v>
      </c>
    </row>
    <row r="336" spans="1:6" ht="14.1" customHeight="1" x14ac:dyDescent="0.2">
      <c r="B336" s="1"/>
      <c r="E336" s="4"/>
      <c r="F336" s="4"/>
    </row>
    <row r="337" spans="2:6" ht="14.1" customHeight="1" x14ac:dyDescent="0.2">
      <c r="B337" s="1"/>
      <c r="E337" s="4"/>
      <c r="F337" s="4"/>
    </row>
    <row r="338" spans="2:6" ht="14.1" customHeight="1" x14ac:dyDescent="0.2">
      <c r="B338" s="1"/>
      <c r="E338" s="4"/>
      <c r="F338" s="4"/>
    </row>
    <row r="339" spans="2:6" ht="14.1" customHeight="1" x14ac:dyDescent="0.2">
      <c r="B339" s="1"/>
      <c r="E339" s="4"/>
      <c r="F339" s="4"/>
    </row>
    <row r="340" spans="2:6" ht="14.1" customHeight="1" x14ac:dyDescent="0.2">
      <c r="B340" s="1"/>
      <c r="E340" s="4"/>
      <c r="F340" s="4"/>
    </row>
    <row r="341" spans="2:6" ht="14.1" customHeight="1" x14ac:dyDescent="0.2">
      <c r="B341" s="1"/>
      <c r="E341" s="4"/>
      <c r="F341" s="4"/>
    </row>
    <row r="342" spans="2:6" ht="14.1" customHeight="1" x14ac:dyDescent="0.2">
      <c r="B342" s="1"/>
      <c r="E342" s="4"/>
      <c r="F342" s="4"/>
    </row>
    <row r="343" spans="2:6" ht="14.1" customHeight="1" x14ac:dyDescent="0.2">
      <c r="B343" s="1"/>
      <c r="E343" s="4"/>
      <c r="F343" s="4"/>
    </row>
    <row r="344" spans="2:6" ht="14.1" customHeight="1" x14ac:dyDescent="0.2">
      <c r="B344" s="1"/>
      <c r="E344" s="4"/>
      <c r="F344" s="4"/>
    </row>
    <row r="345" spans="2:6" ht="14.1" customHeight="1" x14ac:dyDescent="0.2">
      <c r="B345" s="1"/>
      <c r="E345" s="4"/>
      <c r="F345" s="4"/>
    </row>
    <row r="346" spans="2:6" ht="14.1" customHeight="1" x14ac:dyDescent="0.2">
      <c r="B346" s="1"/>
      <c r="E346" s="4"/>
      <c r="F346" s="4"/>
    </row>
    <row r="347" spans="2:6" ht="14.1" customHeight="1" x14ac:dyDescent="0.2">
      <c r="B347" s="1"/>
      <c r="E347" s="4"/>
      <c r="F347" s="4"/>
    </row>
    <row r="348" spans="2:6" ht="14.1" customHeight="1" x14ac:dyDescent="0.2">
      <c r="B348" s="1"/>
      <c r="E348" s="4"/>
      <c r="F348" s="4"/>
    </row>
    <row r="349" spans="2:6" ht="14.1" customHeight="1" x14ac:dyDescent="0.2">
      <c r="B349" s="1"/>
      <c r="E349" s="4"/>
      <c r="F349" s="4"/>
    </row>
    <row r="350" spans="2:6" ht="14.1" customHeight="1" x14ac:dyDescent="0.2">
      <c r="B350" s="1"/>
      <c r="E350" s="4"/>
      <c r="F350" s="4"/>
    </row>
    <row r="351" spans="2:6" ht="14.1" customHeight="1" x14ac:dyDescent="0.2">
      <c r="B351" s="1"/>
      <c r="E351" s="4"/>
      <c r="F351" s="4"/>
    </row>
    <row r="352" spans="2:6" ht="14.1" customHeight="1" x14ac:dyDescent="0.2">
      <c r="B352" s="1"/>
      <c r="E352" s="4"/>
      <c r="F352" s="4"/>
    </row>
    <row r="353" spans="2:6" ht="14.1" customHeight="1" x14ac:dyDescent="0.2">
      <c r="B353" s="1"/>
      <c r="E353" s="4"/>
      <c r="F353" s="4"/>
    </row>
    <row r="354" spans="2:6" ht="14.1" customHeight="1" x14ac:dyDescent="0.2">
      <c r="B354" s="1"/>
      <c r="E354" s="4"/>
      <c r="F354" s="4"/>
    </row>
    <row r="355" spans="2:6" ht="14.1" customHeight="1" x14ac:dyDescent="0.2">
      <c r="B355" s="1"/>
      <c r="E355" s="4"/>
      <c r="F355" s="4"/>
    </row>
    <row r="356" spans="2:6" ht="14.1" customHeight="1" x14ac:dyDescent="0.2">
      <c r="F356" s="3"/>
    </row>
    <row r="357" spans="2:6" ht="14.1" customHeight="1" x14ac:dyDescent="0.2">
      <c r="F357" s="3"/>
    </row>
    <row r="358" spans="2:6" ht="14.1" customHeight="1" x14ac:dyDescent="0.2">
      <c r="F358" s="3"/>
    </row>
    <row r="359" spans="2:6" ht="14.1" customHeight="1" x14ac:dyDescent="0.2">
      <c r="F359" s="3"/>
    </row>
    <row r="360" spans="2:6" ht="14.1" customHeight="1" x14ac:dyDescent="0.2">
      <c r="F360" s="3"/>
    </row>
    <row r="361" spans="2:6" ht="14.1" customHeight="1" x14ac:dyDescent="0.2">
      <c r="F361" s="3"/>
    </row>
    <row r="362" spans="2:6" ht="14.1" customHeight="1" x14ac:dyDescent="0.2">
      <c r="F362" s="3"/>
    </row>
    <row r="363" spans="2:6" ht="14.1" customHeight="1" x14ac:dyDescent="0.2">
      <c r="F363" s="3"/>
    </row>
    <row r="364" spans="2:6" ht="14.1" customHeight="1" x14ac:dyDescent="0.2">
      <c r="F364" s="3"/>
    </row>
    <row r="365" spans="2:6" ht="14.1" customHeight="1" x14ac:dyDescent="0.2">
      <c r="F365" s="3"/>
    </row>
    <row r="366" spans="2:6" ht="14.1" customHeight="1" x14ac:dyDescent="0.2">
      <c r="F366" s="3"/>
    </row>
    <row r="367" spans="2:6" ht="14.1" customHeight="1" x14ac:dyDescent="0.2">
      <c r="F367" s="3"/>
    </row>
    <row r="368" spans="2:6" ht="14.1" customHeight="1" x14ac:dyDescent="0.2">
      <c r="F368" s="3"/>
    </row>
    <row r="369" spans="6:6" ht="14.1" customHeight="1" x14ac:dyDescent="0.2">
      <c r="F369" s="3"/>
    </row>
    <row r="370" spans="6:6" ht="14.1" customHeight="1" x14ac:dyDescent="0.2">
      <c r="F370" s="3"/>
    </row>
    <row r="371" spans="6:6" ht="14.1" customHeight="1" x14ac:dyDescent="0.2">
      <c r="F371" s="3"/>
    </row>
    <row r="372" spans="6:6" ht="14.1" customHeight="1" x14ac:dyDescent="0.2">
      <c r="F372" s="3"/>
    </row>
    <row r="373" spans="6:6" ht="14.1" customHeight="1" x14ac:dyDescent="0.2">
      <c r="F373" s="3"/>
    </row>
    <row r="374" spans="6:6" ht="14.1" customHeight="1" x14ac:dyDescent="0.2">
      <c r="F374" s="3"/>
    </row>
    <row r="375" spans="6:6" ht="14.1" customHeight="1" x14ac:dyDescent="0.2">
      <c r="F375" s="3"/>
    </row>
    <row r="376" spans="6:6" ht="14.1" customHeight="1" x14ac:dyDescent="0.2">
      <c r="F376" s="3"/>
    </row>
    <row r="377" spans="6:6" ht="14.1" customHeight="1" x14ac:dyDescent="0.2">
      <c r="F377" s="3"/>
    </row>
    <row r="378" spans="6:6" ht="14.1" customHeight="1" x14ac:dyDescent="0.2">
      <c r="F378" s="3"/>
    </row>
    <row r="379" spans="6:6" ht="14.1" customHeight="1" x14ac:dyDescent="0.2">
      <c r="F379" s="3"/>
    </row>
    <row r="380" spans="6:6" ht="14.1" customHeight="1" x14ac:dyDescent="0.2">
      <c r="F380" s="3"/>
    </row>
    <row r="381" spans="6:6" ht="14.1" customHeight="1" x14ac:dyDescent="0.2">
      <c r="F381" s="3"/>
    </row>
    <row r="382" spans="6:6" ht="14.1" customHeight="1" x14ac:dyDescent="0.2">
      <c r="F382" s="3"/>
    </row>
    <row r="383" spans="6:6" ht="14.1" customHeight="1" x14ac:dyDescent="0.2">
      <c r="F383" s="3"/>
    </row>
    <row r="384" spans="6:6" ht="14.1" customHeight="1" x14ac:dyDescent="0.2">
      <c r="F384" s="3"/>
    </row>
    <row r="385" spans="6:6" ht="14.1" customHeight="1" x14ac:dyDescent="0.2">
      <c r="F385" s="3"/>
    </row>
    <row r="386" spans="6:6" ht="14.1" customHeight="1" x14ac:dyDescent="0.2">
      <c r="F386" s="3"/>
    </row>
    <row r="387" spans="6:6" ht="14.1" customHeight="1" x14ac:dyDescent="0.2">
      <c r="F387" s="3"/>
    </row>
    <row r="388" spans="6:6" ht="14.1" customHeight="1" x14ac:dyDescent="0.2">
      <c r="F388" s="3"/>
    </row>
    <row r="389" spans="6:6" ht="14.1" customHeight="1" x14ac:dyDescent="0.2">
      <c r="F389" s="3"/>
    </row>
    <row r="390" spans="6:6" ht="14.1" customHeight="1" x14ac:dyDescent="0.2">
      <c r="F390" s="3"/>
    </row>
    <row r="391" spans="6:6" ht="14.1" customHeight="1" x14ac:dyDescent="0.2">
      <c r="F391" s="3"/>
    </row>
    <row r="392" spans="6:6" ht="14.1" customHeight="1" x14ac:dyDescent="0.2">
      <c r="F392" s="3"/>
    </row>
    <row r="393" spans="6:6" ht="14.1" customHeight="1" x14ac:dyDescent="0.2">
      <c r="F393" s="3"/>
    </row>
    <row r="394" spans="6:6" ht="14.1" customHeight="1" x14ac:dyDescent="0.2">
      <c r="F394" s="3"/>
    </row>
    <row r="395" spans="6:6" ht="14.1" customHeight="1" x14ac:dyDescent="0.2">
      <c r="F395" s="3"/>
    </row>
    <row r="396" spans="6:6" ht="14.1" customHeight="1" x14ac:dyDescent="0.2">
      <c r="F396" s="3"/>
    </row>
    <row r="397" spans="6:6" ht="14.1" customHeight="1" x14ac:dyDescent="0.2">
      <c r="F397" s="3"/>
    </row>
    <row r="398" spans="6:6" ht="14.1" customHeight="1" x14ac:dyDescent="0.2">
      <c r="F398" s="3"/>
    </row>
    <row r="399" spans="6:6" ht="14.1" customHeight="1" x14ac:dyDescent="0.2">
      <c r="F399" s="3"/>
    </row>
    <row r="400" spans="6:6" ht="14.1" customHeight="1" x14ac:dyDescent="0.2">
      <c r="F400" s="3"/>
    </row>
    <row r="401" spans="6:6" ht="14.1" customHeight="1" x14ac:dyDescent="0.2">
      <c r="F401" s="3"/>
    </row>
    <row r="402" spans="6:6" ht="14.1" customHeight="1" x14ac:dyDescent="0.2">
      <c r="F402" s="3"/>
    </row>
    <row r="403" spans="6:6" ht="14.1" customHeight="1" x14ac:dyDescent="0.2">
      <c r="F403" s="3"/>
    </row>
    <row r="404" spans="6:6" ht="14.1" customHeight="1" x14ac:dyDescent="0.2">
      <c r="F404" s="3"/>
    </row>
    <row r="405" spans="6:6" ht="14.1" customHeight="1" x14ac:dyDescent="0.2">
      <c r="F405" s="3"/>
    </row>
    <row r="406" spans="6:6" ht="14.1" customHeight="1" x14ac:dyDescent="0.2">
      <c r="F406" s="3"/>
    </row>
    <row r="407" spans="6:6" ht="14.1" customHeight="1" x14ac:dyDescent="0.2">
      <c r="F407" s="3"/>
    </row>
    <row r="408" spans="6:6" ht="14.1" customHeight="1" x14ac:dyDescent="0.2">
      <c r="F408" s="3"/>
    </row>
    <row r="409" spans="6:6" ht="14.1" customHeight="1" x14ac:dyDescent="0.2">
      <c r="F409" s="3"/>
    </row>
    <row r="410" spans="6:6" ht="14.1" customHeight="1" x14ac:dyDescent="0.2">
      <c r="F410" s="3"/>
    </row>
    <row r="411" spans="6:6" ht="14.1" customHeight="1" x14ac:dyDescent="0.2">
      <c r="F411" s="3"/>
    </row>
    <row r="412" spans="6:6" ht="14.1" customHeight="1" x14ac:dyDescent="0.2">
      <c r="F412" s="3"/>
    </row>
    <row r="413" spans="6:6" ht="14.1" customHeight="1" x14ac:dyDescent="0.2">
      <c r="F413" s="3"/>
    </row>
    <row r="414" spans="6:6" ht="14.1" customHeight="1" x14ac:dyDescent="0.2">
      <c r="F414" s="3"/>
    </row>
    <row r="415" spans="6:6" ht="14.1" customHeight="1" x14ac:dyDescent="0.2">
      <c r="F415" s="3"/>
    </row>
    <row r="416" spans="6:6" ht="14.1" customHeight="1" x14ac:dyDescent="0.2">
      <c r="F416" s="3"/>
    </row>
    <row r="417" spans="2:6" ht="14.1" customHeight="1" x14ac:dyDescent="0.2">
      <c r="F417" s="3"/>
    </row>
    <row r="418" spans="2:6" ht="14.1" customHeight="1" x14ac:dyDescent="0.2">
      <c r="F418" s="3"/>
    </row>
    <row r="419" spans="2:6" ht="14.1" customHeight="1" x14ac:dyDescent="0.2">
      <c r="B419" s="1"/>
      <c r="E419" s="4"/>
      <c r="F419" s="4"/>
    </row>
    <row r="420" spans="2:6" ht="14.1" customHeight="1" x14ac:dyDescent="0.2"/>
    <row r="421" spans="2:6" ht="14.1" customHeight="1" x14ac:dyDescent="0.2"/>
    <row r="422" spans="2:6" ht="14.1" customHeight="1" x14ac:dyDescent="0.2"/>
  </sheetData>
  <mergeCells count="12">
    <mergeCell ref="A211:F211"/>
    <mergeCell ref="A307:F307"/>
    <mergeCell ref="A310:F310"/>
    <mergeCell ref="A316:F316"/>
    <mergeCell ref="A286:F286"/>
    <mergeCell ref="A117:F117"/>
    <mergeCell ref="A2:F2"/>
    <mergeCell ref="A3:F3"/>
    <mergeCell ref="A4:F4"/>
    <mergeCell ref="A5:F5"/>
    <mergeCell ref="A6:F6"/>
    <mergeCell ref="A7:F7"/>
  </mergeCells>
  <phoneticPr fontId="0" type="noConversion"/>
  <conditionalFormatting sqref="F216:F219 F225:F230 F235:F237 F257:F258 F263:F266 F271">
    <cfRule type="cellIs" dxfId="29" priority="28" stopIfTrue="1" operator="between">
      <formula>0.95*#REF!</formula>
      <formula>1.15*#REF!</formula>
    </cfRule>
    <cfRule type="cellIs" dxfId="28" priority="29" stopIfTrue="1" operator="greaterThan">
      <formula>1.15*#REF!</formula>
    </cfRule>
    <cfRule type="cellIs" dxfId="27" priority="30" stopIfTrue="1" operator="lessThan">
      <formula>0.95*#REF!</formula>
    </cfRule>
  </conditionalFormatting>
  <conditionalFormatting sqref="F220:F221">
    <cfRule type="cellIs" dxfId="26" priority="25" stopIfTrue="1" operator="between">
      <formula>0.95*#REF!</formula>
      <formula>1.15*#REF!</formula>
    </cfRule>
    <cfRule type="cellIs" dxfId="25" priority="26" stopIfTrue="1" operator="greaterThan">
      <formula>1.15*#REF!</formula>
    </cfRule>
    <cfRule type="cellIs" dxfId="24" priority="27" stopIfTrue="1" operator="lessThan">
      <formula>0.95*#REF!</formula>
    </cfRule>
  </conditionalFormatting>
  <conditionalFormatting sqref="F224">
    <cfRule type="cellIs" dxfId="23" priority="7" stopIfTrue="1" operator="between">
      <formula>0.95*#REF!</formula>
      <formula>1.15*#REF!</formula>
    </cfRule>
    <cfRule type="cellIs" dxfId="22" priority="8" stopIfTrue="1" operator="greaterThan">
      <formula>1.15*#REF!</formula>
    </cfRule>
    <cfRule type="cellIs" dxfId="21" priority="9" stopIfTrue="1" operator="lessThan">
      <formula>0.95*#REF!</formula>
    </cfRule>
  </conditionalFormatting>
  <conditionalFormatting sqref="F231:F232">
    <cfRule type="cellIs" dxfId="20" priority="22" stopIfTrue="1" operator="between">
      <formula>0.95*#REF!</formula>
      <formula>1.15*#REF!</formula>
    </cfRule>
    <cfRule type="cellIs" dxfId="19" priority="23" stopIfTrue="1" operator="greaterThan">
      <formula>1.15*#REF!</formula>
    </cfRule>
    <cfRule type="cellIs" dxfId="18" priority="24" stopIfTrue="1" operator="lessThan">
      <formula>0.95*#REF!</formula>
    </cfRule>
  </conditionalFormatting>
  <conditionalFormatting sqref="F238:F254">
    <cfRule type="cellIs" dxfId="17" priority="4" stopIfTrue="1" operator="between">
      <formula>0.95*#REF!</formula>
      <formula>1.15*#REF!</formula>
    </cfRule>
    <cfRule type="cellIs" dxfId="16" priority="5" stopIfTrue="1" operator="greaterThan">
      <formula>1.15*#REF!</formula>
    </cfRule>
    <cfRule type="cellIs" dxfId="15" priority="6" stopIfTrue="1" operator="lessThan">
      <formula>0.95*#REF!</formula>
    </cfRule>
  </conditionalFormatting>
  <conditionalFormatting sqref="F259:F260">
    <cfRule type="cellIs" dxfId="14" priority="19" stopIfTrue="1" operator="between">
      <formula>0.95*#REF!</formula>
      <formula>1.15*#REF!</formula>
    </cfRule>
    <cfRule type="cellIs" dxfId="13" priority="20" stopIfTrue="1" operator="greaterThan">
      <formula>1.15*#REF!</formula>
    </cfRule>
    <cfRule type="cellIs" dxfId="12" priority="21" stopIfTrue="1" operator="lessThan">
      <formula>0.95*#REF!</formula>
    </cfRule>
  </conditionalFormatting>
  <conditionalFormatting sqref="F267:F268">
    <cfRule type="cellIs" dxfId="11" priority="16" stopIfTrue="1" operator="between">
      <formula>0.95*#REF!</formula>
      <formula>1.15*#REF!</formula>
    </cfRule>
    <cfRule type="cellIs" dxfId="10" priority="17" stopIfTrue="1" operator="greaterThan">
      <formula>1.15*#REF!</formula>
    </cfRule>
    <cfRule type="cellIs" dxfId="9" priority="18" stopIfTrue="1" operator="lessThan">
      <formula>0.95*#REF!</formula>
    </cfRule>
  </conditionalFormatting>
  <conditionalFormatting sqref="F272:F273">
    <cfRule type="cellIs" dxfId="8" priority="13" stopIfTrue="1" operator="between">
      <formula>0.95*#REF!</formula>
      <formula>1.15*#REF!</formula>
    </cfRule>
    <cfRule type="cellIs" dxfId="7" priority="14" stopIfTrue="1" operator="greaterThan">
      <formula>1.15*#REF!</formula>
    </cfRule>
    <cfRule type="cellIs" dxfId="6" priority="15" stopIfTrue="1" operator="lessThan">
      <formula>0.95*#REF!</formula>
    </cfRule>
  </conditionalFormatting>
  <conditionalFormatting sqref="F276:F279">
    <cfRule type="cellIs" dxfId="5" priority="10" stopIfTrue="1" operator="between">
      <formula>0.95*#REF!</formula>
      <formula>1.15*#REF!</formula>
    </cfRule>
    <cfRule type="cellIs" dxfId="4" priority="11" stopIfTrue="1" operator="greaterThan">
      <formula>1.15*#REF!</formula>
    </cfRule>
    <cfRule type="cellIs" dxfId="3" priority="12" stopIfTrue="1" operator="lessThan">
      <formula>0.95*#REF!</formula>
    </cfRule>
  </conditionalFormatting>
  <conditionalFormatting sqref="F290:F300">
    <cfRule type="cellIs" dxfId="2" priority="1" stopIfTrue="1" operator="between">
      <formula>0.95*#REF!</formula>
      <formula>1.15*#REF!</formula>
    </cfRule>
    <cfRule type="cellIs" dxfId="1" priority="2" stopIfTrue="1" operator="greaterThan">
      <formula>1.15*#REF!</formula>
    </cfRule>
    <cfRule type="cellIs" dxfId="0" priority="3" stopIfTrue="1" operator="lessThan">
      <formula>0.95*#REF!</formula>
    </cfRule>
  </conditionalFormatting>
  <dataValidations count="2">
    <dataValidation type="list" allowBlank="1" showInputMessage="1" showErrorMessage="1" sqref="C183:C184 C77:C81" xr:uid="{2CB975E0-9EF1-471A-80C5-1F517B902185}">
      <formula1>$K$19:$K$19</formula1>
    </dataValidation>
    <dataValidation type="list" allowBlank="1" showInputMessage="1" showErrorMessage="1" sqref="C90:C92 C192" xr:uid="{3D9E84EF-DB2D-4BC5-9E15-C24059EAAC48}">
      <formula1>$K$25:$K$27</formula1>
    </dataValidation>
  </dataValidations>
  <pageMargins left="0.59055118110236227" right="0.59055118110236227" top="0.78740157480314965" bottom="0.78740157480314965" header="0.51181102362204722" footer="0.51181102362204722"/>
  <pageSetup paperSize="9" fitToHeight="0" orientation="portrait" useFirstPageNumber="1" horizontalDpi="360" r:id="rId1"/>
  <headerFooter alignWithMargins="0">
    <oddHeader>Page &amp;P</oddHeader>
    <oddFooter>Page &amp;P de &amp;N</oddFooter>
  </headerFooter>
  <rowBreaks count="5" manualBreakCount="5">
    <brk id="44" max="5" man="1"/>
    <brk id="70" max="5" man="1"/>
    <brk id="214" max="5" man="1"/>
    <brk id="418" max="5" man="1"/>
    <brk id="450" max="5" man="1"/>
  </rowBreaks>
  <colBreaks count="1" manualBreakCount="1">
    <brk id="1" max="161"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e2b781e9cad840cd89b90f5a7e989839 xmlns="14a9c00f-d9e3-4eb9-aad3-f69239d17d9c">
      <Terms xmlns="http://schemas.microsoft.com/office/infopath/2007/PartnerControls"/>
    </e2b781e9cad840cd89b90f5a7e989839>
    <lcf76f155ced4ddcb4097134ff3c332f xmlns="017ef222-b715-482d-b25e-e029bead7086">
      <Terms xmlns="http://schemas.microsoft.com/office/infopath/2007/PartnerControls"/>
    </lcf76f155ced4ddcb4097134ff3c332f>
    <TaxCatchAll xmlns="1c89b6ff-5735-4b3c-9dca-50e80957a65b">
      <Value>2</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BFA</TermName>
          <TermId xmlns="http://schemas.microsoft.com/office/infopath/2007/PartnerControls">5c109890-987f-4e01-800e-8d3dbccbd13c</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l9d65098618b4a8fbbe87718e7187e6b>
    <_dlc_DocId xmlns="508ba6eb-9e09-4fd5-92f2-2d9921329f2d">BFAENABEL-680963957-85422</_dlc_DocId>
    <_dlc_DocIdUrl xmlns="508ba6eb-9e09-4fd5-92f2-2d9921329f2d">
      <Url>https://enabelbe.sharepoint.com/sites/BFA/_layouts/15/DocIdRedir.aspx?ID=BFAENABEL-680963957-85422</Url>
      <Description>BFAENABEL-680963957-85422</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DB6DE8DA9F5B134CB8F62B604C7D5447" ma:contentTypeVersion="29" ma:contentTypeDescription="" ma:contentTypeScope="" ma:versionID="bcde7017b7b24c3247472259dd991f21">
  <xsd:schema xmlns:xsd="http://www.w3.org/2001/XMLSchema" xmlns:xs="http://www.w3.org/2001/XMLSchema" xmlns:p="http://schemas.microsoft.com/office/2006/metadata/properties" xmlns:ns1="http://schemas.microsoft.com/sharepoint/v3" xmlns:ns2="1c89b6ff-5735-4b3c-9dca-50e80957a65b" xmlns:ns3="14a9c00f-d9e3-4eb9-aad3-f69239d17d9c" xmlns:ns4="508ba6eb-9e09-4fd5-92f2-2d9921329f2d" xmlns:ns5="017ef222-b715-482d-b25e-e029bead7086" targetNamespace="http://schemas.microsoft.com/office/2006/metadata/properties" ma:root="true" ma:fieldsID="a101e87958f6169a5c01674111c47226" ns1:_="" ns2:_="" ns3:_="" ns4:_="" ns5:_="">
    <xsd:import namespace="http://schemas.microsoft.com/sharepoint/v3"/>
    <xsd:import namespace="1c89b6ff-5735-4b3c-9dca-50e80957a65b"/>
    <xsd:import namespace="14a9c00f-d9e3-4eb9-aad3-f69239d17d9c"/>
    <xsd:import namespace="508ba6eb-9e09-4fd5-92f2-2d9921329f2d"/>
    <xsd:import namespace="017ef222-b715-482d-b25e-e029bead7086"/>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KeyPoints" minOccurs="0"/>
                <xsd:element ref="ns5:MediaServiceKeyPoints"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Location" minOccurs="0"/>
                <xsd:element ref="ns5:MediaServiceOCR" minOccurs="0"/>
                <xsd:element ref="ns1:_ip_UnifiedCompliancePolicyProperties" minOccurs="0"/>
                <xsd:element ref="ns1:_ip_UnifiedCompliancePolicyUIAction"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9" nillable="true" ma:displayName="Propriétés de la stratégie de conformité unifiée" ma:hidden="true" ma:internalName="_ip_UnifiedCompliancePolicyProperties">
      <xsd:simpleType>
        <xsd:restriction base="dms:Note"/>
      </xsd:simpleType>
    </xsd:element>
    <xsd:element name="_ip_UnifiedCompliancePolicyUIAction" ma:index="40"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c7a6b74-e0c3-46af-9e55-7dedf737cce8}"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c7a6b74-e0c3-46af-9e55-7dedf737cce8}"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2;#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BFA|5c109890-987f-4e01-800e-8d3dbccbd13c"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7ef222-b715-482d-b25e-e029bead7086"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Balises d’image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ObjectDetectorVersions" ma:index="4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B1EAD-53D7-478F-95DB-6EF78817415C}">
  <ds:schemaRefs>
    <ds:schemaRef ds:uri="http://schemas.microsoft.com/office/2006/metadata/properties"/>
    <ds:schemaRef ds:uri="http://schemas.microsoft.com/office/infopath/2007/PartnerControls"/>
    <ds:schemaRef ds:uri="http://schemas.microsoft.com/sharepoint/v3"/>
    <ds:schemaRef ds:uri="14a9c00f-d9e3-4eb9-aad3-f69239d17d9c"/>
    <ds:schemaRef ds:uri="017ef222-b715-482d-b25e-e029bead7086"/>
    <ds:schemaRef ds:uri="1c89b6ff-5735-4b3c-9dca-50e80957a65b"/>
    <ds:schemaRef ds:uri="508ba6eb-9e09-4fd5-92f2-2d9921329f2d"/>
  </ds:schemaRefs>
</ds:datastoreItem>
</file>

<file path=customXml/itemProps2.xml><?xml version="1.0" encoding="utf-8"?>
<ds:datastoreItem xmlns:ds="http://schemas.openxmlformats.org/officeDocument/2006/customXml" ds:itemID="{D9765D0D-24B3-4DCF-AB00-E201CBE771FD}">
  <ds:schemaRefs>
    <ds:schemaRef ds:uri="http://schemas.microsoft.com/sharepoint/v3/contenttype/forms"/>
  </ds:schemaRefs>
</ds:datastoreItem>
</file>

<file path=customXml/itemProps3.xml><?xml version="1.0" encoding="utf-8"?>
<ds:datastoreItem xmlns:ds="http://schemas.openxmlformats.org/officeDocument/2006/customXml" ds:itemID="{8D797BF5-2829-4F85-B5A9-99FE9754E867}">
  <ds:schemaRefs>
    <ds:schemaRef ds:uri="http://schemas.microsoft.com/sharepoint/events"/>
  </ds:schemaRefs>
</ds:datastoreItem>
</file>

<file path=customXml/itemProps4.xml><?xml version="1.0" encoding="utf-8"?>
<ds:datastoreItem xmlns:ds="http://schemas.openxmlformats.org/officeDocument/2006/customXml" ds:itemID="{F1B2AC99-3627-4E0A-A10C-B3727303BF6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DEVIS ENABEL</vt:lpstr>
      <vt:lpstr>'DEVIS ENABEL'!Zone_d_impression</vt:lpstr>
    </vt:vector>
  </TitlesOfParts>
  <Company>LASERA ARCHITECTURE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KABORE AMED</dc:creator>
  <cp:lastModifiedBy>HIEN, Hermann</cp:lastModifiedBy>
  <cp:lastPrinted>2022-07-16T15:23:58Z</cp:lastPrinted>
  <dcterms:created xsi:type="dcterms:W3CDTF">2003-07-24T19:19:42Z</dcterms:created>
  <dcterms:modified xsi:type="dcterms:W3CDTF">2024-12-03T12:59:19Z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0x01010084FDA68FEA25C847A6128BBA7C1A6EC100DB6DE8DA9F5B134CB8F62B604C7D5447</vt:lpwstr>
  </property>
  <property fmtid="{D5CDD505-2E9C-101B-9397-08002B2CF9AE}" pid="3" name="Document_Language">
    <vt:lpwstr>2;#FR|e5b11214-e6fc-4287-b1cb-b050c041462c</vt:lpwstr>
  </property>
  <property fmtid="{D5CDD505-2E9C-101B-9397-08002B2CF9AE}" pid="4" name="Country">
    <vt:lpwstr>1;#BFA|5c109890-987f-4e01-800e-8d3dbccbd13c</vt:lpwstr>
  </property>
  <property fmtid="{D5CDD505-2E9C-101B-9397-08002B2CF9AE}" pid="5" name="_dlc_DocIdItemGuid">
    <vt:lpwstr>96692620-93fd-432b-b4e1-bf373403dce3</vt:lpwstr>
  </property>
  <property fmtid="{D5CDD505-2E9C-101B-9397-08002B2CF9AE}" pid="6" name="Document_Type">
    <vt:lpwstr/>
  </property>
  <property fmtid="{D5CDD505-2E9C-101B-9397-08002B2CF9AE}" pid="7" name="Contract_reference">
    <vt:lpwstr/>
  </property>
  <property fmtid="{D5CDD505-2E9C-101B-9397-08002B2CF9AE}" pid="8" name="Project_code">
    <vt:lpwstr/>
  </property>
  <property fmtid="{D5CDD505-2E9C-101B-9397-08002B2CF9AE}" pid="9" name="Document_Status">
    <vt:lpwstr/>
  </property>
  <property fmtid="{D5CDD505-2E9C-101B-9397-08002B2CF9AE}" pid="10" name="MediaServiceImageTags">
    <vt:lpwstr/>
  </property>
</Properties>
</file>