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abelbe-my.sharepoint.com/personal/francine_nininahazwe_enabel_be/Documents/Documents/"/>
    </mc:Choice>
  </mc:AlternateContent>
  <xr:revisionPtr revIDLastSave="0" documentId="8_{E184D205-19A0-4D11-92FE-3EFD60BCF678}" xr6:coauthVersionLast="47" xr6:coauthVersionMax="47" xr10:uidLastSave="{00000000-0000-0000-0000-000000000000}"/>
  <bookViews>
    <workbookView xWindow="-108" yWindow="-108" windowWidth="23256" windowHeight="12456" tabRatio="927" firstSheet="10" activeTab="10" xr2:uid="{00000000-000D-0000-FFFF-FFFF00000000}"/>
  </bookViews>
  <sheets>
    <sheet name="BPU_CDS BISHISHA_Lot 1" sheetId="11" r:id="rId1"/>
    <sheet name="BPU_CDS RUSARA_Lot 2" sheetId="15" r:id="rId2"/>
    <sheet name="BPU_CDS KABUYENGE_Lot 3" sheetId="13" r:id="rId3"/>
    <sheet name="BPU_CDS MUGINA_Lot 4" sheetId="14" r:id="rId4"/>
    <sheet name="BPU_KIGARI _ Lot 5" sheetId="20" r:id="rId5"/>
    <sheet name="DQE_CDS BISHISHA_Lot 1" sheetId="5" r:id="rId6"/>
    <sheet name="DQE_CDS RUSARA_Lot 2" sheetId="16" r:id="rId7"/>
    <sheet name="DQE_CDS KABUYENGE_Lot 3" sheetId="7" r:id="rId8"/>
    <sheet name="DQE_CDS MUGINA_Lot 4" sheetId="8" r:id="rId9"/>
    <sheet name="DQE_KIGARI _ Lot 5" sheetId="19" r:id="rId10"/>
    <sheet name="RECAP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 s="1"/>
  <c r="E7" i="19"/>
  <c r="E8" i="19"/>
  <c r="E12" i="19"/>
  <c r="F12" i="19" s="1"/>
  <c r="E13" i="19"/>
  <c r="F13" i="19" s="1"/>
  <c r="E14" i="19"/>
  <c r="F14" i="19" s="1"/>
  <c r="E15" i="19"/>
  <c r="F15" i="19" s="1"/>
  <c r="E16" i="19"/>
  <c r="F16" i="19" s="1"/>
  <c r="E17" i="19"/>
  <c r="F17" i="19" s="1"/>
  <c r="E18" i="19"/>
  <c r="F18" i="19" s="1"/>
  <c r="E19" i="19"/>
  <c r="F19" i="19" s="1"/>
  <c r="E20" i="19"/>
  <c r="E21" i="19"/>
  <c r="F21" i="19" s="1"/>
  <c r="E22" i="19"/>
  <c r="F22" i="19" s="1"/>
  <c r="E23" i="19"/>
  <c r="F23" i="19" s="1"/>
  <c r="E26" i="19"/>
  <c r="E27" i="19"/>
  <c r="F27" i="19" s="1"/>
  <c r="E28" i="19"/>
  <c r="F28" i="19" s="1"/>
  <c r="E34" i="19"/>
  <c r="F34" i="19" s="1"/>
  <c r="E35" i="19"/>
  <c r="F35" i="19" s="1"/>
  <c r="E36" i="19"/>
  <c r="F36" i="19" s="1"/>
  <c r="E38" i="19"/>
  <c r="F38" i="19" s="1"/>
  <c r="E39" i="19"/>
  <c r="F39" i="19" s="1"/>
  <c r="E40" i="19"/>
  <c r="F40" i="19" s="1"/>
  <c r="E41" i="19"/>
  <c r="F41" i="19" s="1"/>
  <c r="E44" i="19"/>
  <c r="F44" i="19" s="1"/>
  <c r="E45" i="19"/>
  <c r="F45" i="19" s="1"/>
  <c r="E46" i="19"/>
  <c r="F46" i="19" s="1"/>
  <c r="E47" i="19"/>
  <c r="F47" i="19" s="1"/>
  <c r="E4" i="19"/>
  <c r="F4" i="19" s="1"/>
  <c r="D7" i="19"/>
  <c r="D26" i="19" s="1"/>
  <c r="D8" i="19"/>
  <c r="F8" i="19"/>
  <c r="F7" i="19" l="1"/>
  <c r="F9" i="19" s="1"/>
  <c r="F26" i="19"/>
  <c r="F29" i="19" s="1"/>
  <c r="F48" i="19"/>
  <c r="F42" i="19"/>
  <c r="F24" i="19"/>
  <c r="F30" i="19" l="1"/>
  <c r="F49" i="19"/>
  <c r="F50" i="19" s="1"/>
  <c r="C8" i="10" l="1"/>
  <c r="E43" i="16" l="1"/>
  <c r="F43" i="16" s="1"/>
  <c r="E44" i="16"/>
  <c r="F44" i="16" s="1"/>
  <c r="E45" i="16"/>
  <c r="F45" i="16" s="1"/>
  <c r="E46" i="16"/>
  <c r="F46" i="16" s="1"/>
  <c r="E33" i="16"/>
  <c r="F33" i="16" s="1"/>
  <c r="E34" i="16"/>
  <c r="F34" i="16" s="1"/>
  <c r="E35" i="16"/>
  <c r="F35" i="16" s="1"/>
  <c r="E36" i="16"/>
  <c r="F36" i="16" s="1"/>
  <c r="E37" i="16"/>
  <c r="F37" i="16" s="1"/>
  <c r="E38" i="16"/>
  <c r="F38" i="16" s="1"/>
  <c r="E39" i="16"/>
  <c r="F39" i="16" s="1"/>
  <c r="E40" i="16"/>
  <c r="F40" i="16" s="1"/>
  <c r="E25" i="16"/>
  <c r="E26" i="16"/>
  <c r="F26" i="16" s="1"/>
  <c r="E27" i="16"/>
  <c r="F27" i="16" s="1"/>
  <c r="E32" i="16"/>
  <c r="F3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E19" i="16"/>
  <c r="F19" i="16" s="1"/>
  <c r="E20" i="16"/>
  <c r="F20" i="16" s="1"/>
  <c r="E21" i="16"/>
  <c r="F21" i="16" s="1"/>
  <c r="E22" i="16"/>
  <c r="F22" i="16" s="1"/>
  <c r="E6" i="16"/>
  <c r="E7" i="16"/>
  <c r="F7" i="16" s="1"/>
  <c r="E8" i="16"/>
  <c r="E9" i="16"/>
  <c r="E5" i="16"/>
  <c r="F5" i="16" s="1"/>
  <c r="D9" i="16"/>
  <c r="D8" i="16"/>
  <c r="D25" i="16" s="1"/>
  <c r="F9" i="16" l="1"/>
  <c r="F25" i="16"/>
  <c r="F28" i="16" s="1"/>
  <c r="F8" i="16"/>
  <c r="F10" i="16" s="1"/>
  <c r="F23" i="16"/>
  <c r="F47" i="16"/>
  <c r="F41" i="16"/>
  <c r="E7" i="8"/>
  <c r="E8" i="8"/>
  <c r="E9" i="8"/>
  <c r="E13" i="8"/>
  <c r="E14" i="8"/>
  <c r="E15" i="8"/>
  <c r="E16" i="8"/>
  <c r="E17" i="8"/>
  <c r="E18" i="8"/>
  <c r="E19" i="8"/>
  <c r="E20" i="8"/>
  <c r="E21" i="8"/>
  <c r="E22" i="8"/>
  <c r="E23" i="8"/>
  <c r="E26" i="8"/>
  <c r="E27" i="8"/>
  <c r="E28" i="8"/>
  <c r="E33" i="8"/>
  <c r="E34" i="8"/>
  <c r="E35" i="8"/>
  <c r="E36" i="8"/>
  <c r="E37" i="8"/>
  <c r="E38" i="8"/>
  <c r="E39" i="8"/>
  <c r="E40" i="8"/>
  <c r="E5" i="8"/>
  <c r="E6" i="7"/>
  <c r="E7" i="7"/>
  <c r="E8" i="7"/>
  <c r="E9" i="7"/>
  <c r="E12" i="7"/>
  <c r="E13" i="7"/>
  <c r="E14" i="7"/>
  <c r="E15" i="7"/>
  <c r="E16" i="7"/>
  <c r="E17" i="7"/>
  <c r="E18" i="7"/>
  <c r="E19" i="7"/>
  <c r="E22" i="7"/>
  <c r="E23" i="7"/>
  <c r="E24" i="7"/>
  <c r="E28" i="7"/>
  <c r="E29" i="7"/>
  <c r="E30" i="7"/>
  <c r="E31" i="7"/>
  <c r="E32" i="7"/>
  <c r="E33" i="7"/>
  <c r="E5" i="7"/>
  <c r="E5" i="5"/>
  <c r="E12" i="5"/>
  <c r="E13" i="5"/>
  <c r="E14" i="5"/>
  <c r="E17" i="5"/>
  <c r="E18" i="5"/>
  <c r="E22" i="5"/>
  <c r="E23" i="5"/>
  <c r="E24" i="5"/>
  <c r="E25" i="5"/>
  <c r="E26" i="5"/>
  <c r="E8" i="5"/>
  <c r="E9" i="5"/>
  <c r="E7" i="5"/>
  <c r="F29" i="16" l="1"/>
  <c r="F48" i="16"/>
  <c r="C5" i="10" s="1"/>
  <c r="F39" i="8"/>
  <c r="F38" i="8"/>
  <c r="F37" i="8"/>
  <c r="F35" i="8"/>
  <c r="F34" i="8"/>
  <c r="F33" i="8"/>
  <c r="F28" i="8"/>
  <c r="F27" i="8"/>
  <c r="F26" i="8"/>
  <c r="F23" i="8"/>
  <c r="F22" i="8"/>
  <c r="F21" i="8"/>
  <c r="F20" i="8"/>
  <c r="F19" i="8"/>
  <c r="F17" i="8"/>
  <c r="F16" i="8"/>
  <c r="F15" i="8"/>
  <c r="F14" i="8"/>
  <c r="F13" i="8"/>
  <c r="F9" i="8"/>
  <c r="F8" i="8"/>
  <c r="F7" i="8"/>
  <c r="F5" i="8"/>
  <c r="F29" i="8" l="1"/>
  <c r="F40" i="8"/>
  <c r="F41" i="8" s="1"/>
  <c r="F24" i="8"/>
  <c r="F10" i="8"/>
  <c r="F30" i="8" l="1"/>
  <c r="F42" i="8" s="1"/>
  <c r="C7" i="10" s="1"/>
  <c r="F32" i="7" l="1"/>
  <c r="F31" i="7"/>
  <c r="F30" i="7"/>
  <c r="F29" i="7"/>
  <c r="F28" i="7"/>
  <c r="F24" i="7"/>
  <c r="F23" i="7"/>
  <c r="F22" i="7"/>
  <c r="F19" i="7"/>
  <c r="F18" i="7"/>
  <c r="F17" i="7"/>
  <c r="F16" i="7"/>
  <c r="F15" i="7"/>
  <c r="F14" i="7"/>
  <c r="F13" i="7"/>
  <c r="F12" i="7"/>
  <c r="D9" i="7"/>
  <c r="F9" i="7" s="1"/>
  <c r="D8" i="7"/>
  <c r="F8" i="7" s="1"/>
  <c r="F7" i="7"/>
  <c r="F5" i="7"/>
  <c r="F33" i="7" l="1"/>
  <c r="F34" i="7" s="1"/>
  <c r="F25" i="7"/>
  <c r="F20" i="7"/>
  <c r="F10" i="7"/>
  <c r="F26" i="7" l="1"/>
  <c r="F35" i="7" s="1"/>
  <c r="C6" i="10" s="1"/>
  <c r="D8" i="5" l="1"/>
  <c r="F25" i="5"/>
  <c r="F24" i="5"/>
  <c r="F23" i="5"/>
  <c r="F18" i="5"/>
  <c r="F17" i="5"/>
  <c r="F14" i="5"/>
  <c r="F13" i="5"/>
  <c r="F12" i="5"/>
  <c r="F8" i="5"/>
  <c r="F7" i="5"/>
  <c r="D9" i="5"/>
  <c r="F9" i="5" s="1"/>
  <c r="F5" i="5"/>
  <c r="F15" i="5" l="1"/>
  <c r="F19" i="5"/>
  <c r="F22" i="5"/>
  <c r="F10" i="5"/>
  <c r="F20" i="5" l="1"/>
  <c r="F26" i="5"/>
  <c r="F27" i="5" s="1"/>
  <c r="F28" i="5" l="1"/>
  <c r="C4" i="10" s="1"/>
  <c r="C9" i="10" s="1"/>
</calcChain>
</file>

<file path=xl/sharedStrings.xml><?xml version="1.0" encoding="utf-8"?>
<sst xmlns="http://schemas.openxmlformats.org/spreadsheetml/2006/main" count="774" uniqueCount="148">
  <si>
    <t>BORDEREAU DES PRIX UNITAIRES - AEP CDS BISHISHA - Lot 1</t>
  </si>
  <si>
    <t>N°</t>
  </si>
  <si>
    <t>Désignation</t>
  </si>
  <si>
    <t>Unité</t>
  </si>
  <si>
    <t>P.U( Euros HTVA) en chiffres</t>
  </si>
  <si>
    <t>P.U( Euros HTVA) en lettres</t>
  </si>
  <si>
    <t>A</t>
  </si>
  <si>
    <t>TRAVAUX</t>
  </si>
  <si>
    <t>A.1</t>
  </si>
  <si>
    <t>INSTALLATION DE CHANTIER</t>
  </si>
  <si>
    <t>FF</t>
  </si>
  <si>
    <t>A.2</t>
  </si>
  <si>
    <t>Installation de la tuyauterie et des accessoires</t>
  </si>
  <si>
    <t>Creusement des tranchées (toutes sujétions)</t>
  </si>
  <si>
    <t>ml</t>
  </si>
  <si>
    <t>Pose des tuyaux (toutes natures, tous calibres)</t>
  </si>
  <si>
    <t>Remblayage des tranchées</t>
  </si>
  <si>
    <t>S/Total A.2</t>
  </si>
  <si>
    <t>A.3</t>
  </si>
  <si>
    <t>Ouvrages du génie civil (y compris les fourniturres)</t>
  </si>
  <si>
    <r>
      <t>Construction d'un réservoir en moellon de 10m</t>
    </r>
    <r>
      <rPr>
        <vertAlign val="superscript"/>
        <sz val="12"/>
        <rFont val="Calibri"/>
        <family val="2"/>
        <scheme val="minor"/>
      </rPr>
      <t xml:space="preserve">3 </t>
    </r>
    <r>
      <rPr>
        <sz val="12"/>
        <rFont val="Calibri"/>
        <family val="2"/>
        <scheme val="minor"/>
      </rPr>
      <t xml:space="preserve"> (CDS BISHISHA)</t>
    </r>
  </si>
  <si>
    <t>U</t>
  </si>
  <si>
    <t>Construction de quatre borne fontaine (Puisage d'eau de pluie)</t>
  </si>
  <si>
    <t>Réhabilitation de la plomberie interne du CDS</t>
  </si>
  <si>
    <t>S/Total A.3</t>
  </si>
  <si>
    <t>A.4</t>
  </si>
  <si>
    <t>Autres</t>
  </si>
  <si>
    <t>Mise en service du raccordement</t>
  </si>
  <si>
    <t>km</t>
  </si>
  <si>
    <t>Nettoyage et repliement du chantier</t>
  </si>
  <si>
    <t>S/Total A.4</t>
  </si>
  <si>
    <t>S/TOTAL TRAVAUX (HTVA)</t>
  </si>
  <si>
    <t>B</t>
  </si>
  <si>
    <t>FOURNITURES (Tuyaux et accessoires)</t>
  </si>
  <si>
    <t>Tuyaux PVC/DE32/PN16</t>
  </si>
  <si>
    <t xml:space="preserve">Tuyaux PVC/DE40/PN10 </t>
  </si>
  <si>
    <t>Tuyaux AG 1"</t>
  </si>
  <si>
    <t>Tuyaux AG 1"¼</t>
  </si>
  <si>
    <t>Accessoires (10% des tuyaux)</t>
  </si>
  <si>
    <t>BORDEREAU DES PRIX UNITAIRES - AEP CDS RUSARA - Lot 2</t>
  </si>
  <si>
    <t>Terrain partiellement rocheux</t>
  </si>
  <si>
    <t xml:space="preserve">A.3.1 </t>
  </si>
  <si>
    <t>Ouvrages hydrauliques</t>
  </si>
  <si>
    <t>Captage</t>
  </si>
  <si>
    <r>
      <t>Bâche d'aspiration en béton armé de 10m</t>
    </r>
    <r>
      <rPr>
        <vertAlign val="superscript"/>
        <sz val="11"/>
        <rFont val="Calibri"/>
        <family val="2"/>
        <scheme val="minor"/>
      </rPr>
      <t>3</t>
    </r>
  </si>
  <si>
    <r>
      <t>Réservoir de refoulement en maçonnerie de moellons de 10m</t>
    </r>
    <r>
      <rPr>
        <vertAlign val="superscript"/>
        <sz val="11"/>
        <rFont val="Calibri"/>
        <family val="2"/>
        <scheme val="minor"/>
      </rPr>
      <t>3</t>
    </r>
  </si>
  <si>
    <t>Borne fontaine Nouvelles</t>
  </si>
  <si>
    <t xml:space="preserve">Rampe à six robinets </t>
  </si>
  <si>
    <t>A.3.2</t>
  </si>
  <si>
    <t>Station de pompage</t>
  </si>
  <si>
    <t>Local technique (Exploitation de la SP)</t>
  </si>
  <si>
    <t>Clôture de protection de la station de pompage</t>
  </si>
  <si>
    <t>Support métallique du champ solaire</t>
  </si>
  <si>
    <t>A.3.3</t>
  </si>
  <si>
    <t>Transport des matériaux par tête d'homme</t>
  </si>
  <si>
    <t>A4</t>
  </si>
  <si>
    <t>Mise en service</t>
  </si>
  <si>
    <t>Analyse qualitative de l'eau</t>
  </si>
  <si>
    <t>Echanttillons</t>
  </si>
  <si>
    <t>S/TOTAL A (TRAVAUX - HTVA)</t>
  </si>
  <si>
    <t>FOURNITURES</t>
  </si>
  <si>
    <t>B.1</t>
  </si>
  <si>
    <t>Tuyauterie et ses accessoires</t>
  </si>
  <si>
    <t>Tuyaux PVC DE32/PN16 à coller</t>
  </si>
  <si>
    <t xml:space="preserve">Tuyaux PVC DE40/PN10 à coller </t>
  </si>
  <si>
    <t>Tuyaux PEHD DE75/10</t>
  </si>
  <si>
    <t>Tuyaux PEHD DE75/16</t>
  </si>
  <si>
    <t>Tuyaux PEHD DE75/25</t>
  </si>
  <si>
    <t>Tuyaux AG 2"½</t>
  </si>
  <si>
    <t>S/Total B.1</t>
  </si>
  <si>
    <t>B.2</t>
  </si>
  <si>
    <t>Equipements électromécaniques (fourniture et installation)</t>
  </si>
  <si>
    <t>Pompe solaire et son armoire de commande (Q-4,5m³/h; HMT-230m; W-5,0kW)</t>
  </si>
  <si>
    <t>Pieces</t>
  </si>
  <si>
    <t>Champ solaire complet (10kW)</t>
  </si>
  <si>
    <t>Pces</t>
  </si>
  <si>
    <t>Ballon anti-bélier (500l)</t>
  </si>
  <si>
    <t>pièce</t>
  </si>
  <si>
    <t>Accessoires divers</t>
  </si>
  <si>
    <t>BORDEREAU DES PRIX UNITAIRES - AEP CDS KABUYENGE, Lot 3</t>
  </si>
  <si>
    <t>Réaménagement du captage</t>
  </si>
  <si>
    <t>Construction d'une chambre de départ</t>
  </si>
  <si>
    <r>
      <t>Construction d'un réservoir en moellon de 05m</t>
    </r>
    <r>
      <rPr>
        <vertAlign val="superscript"/>
        <sz val="14"/>
        <rFont val="Calibri"/>
        <family val="2"/>
        <scheme val="minor"/>
      </rPr>
      <t>3</t>
    </r>
  </si>
  <si>
    <t xml:space="preserve">Construction d'une chambre de purge </t>
  </si>
  <si>
    <t xml:space="preserve">Construction d'une chambre de ventouse </t>
  </si>
  <si>
    <t>Construction de deux bornes-fontaines</t>
  </si>
  <si>
    <t>Réhabilitation de la ligne d'adduction</t>
  </si>
  <si>
    <t>kml</t>
  </si>
  <si>
    <t>Tuyaux PVC DE50/PN10 à coller</t>
  </si>
  <si>
    <t>Tuyaux AG 1"½ (aérien)</t>
  </si>
  <si>
    <t>BORDEREAU DES PRIX UNITAIRES - AEP CDS MUGINA, Lot 4</t>
  </si>
  <si>
    <t>II.1</t>
  </si>
  <si>
    <t>II.2</t>
  </si>
  <si>
    <t>II.3</t>
  </si>
  <si>
    <t>A.3.1</t>
  </si>
  <si>
    <t>Travaux neufs</t>
  </si>
  <si>
    <r>
      <t>Réservoir en moellon de 10m</t>
    </r>
    <r>
      <rPr>
        <vertAlign val="superscript"/>
        <sz val="14"/>
        <rFont val="Calibri"/>
        <family val="2"/>
        <scheme val="minor"/>
      </rPr>
      <t xml:space="preserve">3 </t>
    </r>
    <r>
      <rPr>
        <sz val="14"/>
        <rFont val="Calibri"/>
        <family val="2"/>
        <scheme val="minor"/>
      </rPr>
      <t xml:space="preserve"> (CDS MUGINA)</t>
    </r>
  </si>
  <si>
    <t xml:space="preserve">Chambre de purge </t>
  </si>
  <si>
    <t xml:space="preserve">Chambre de ventouse </t>
  </si>
  <si>
    <t>Borne fontaine (A la source)</t>
  </si>
  <si>
    <t>Travaux de réhabilitation</t>
  </si>
  <si>
    <t>Chambre de départ</t>
  </si>
  <si>
    <r>
      <t>Réservoir de 5m</t>
    </r>
    <r>
      <rPr>
        <vertAlign val="superscript"/>
        <sz val="14"/>
        <rFont val="Calibri"/>
        <family val="2"/>
        <scheme val="minor"/>
      </rPr>
      <t xml:space="preserve">3 </t>
    </r>
  </si>
  <si>
    <t>Borne-fontaine</t>
  </si>
  <si>
    <t>Plomberie interne du CDS</t>
  </si>
  <si>
    <t xml:space="preserve"> Tuyaux PVC</t>
  </si>
  <si>
    <t>DE32/PN16 à coller</t>
  </si>
  <si>
    <t xml:space="preserve">DE40/PN10 à coller </t>
  </si>
  <si>
    <t>DE50/PN10 à coller</t>
  </si>
  <si>
    <t xml:space="preserve"> Tuyaux AG</t>
  </si>
  <si>
    <t>AG 1"</t>
  </si>
  <si>
    <t>AG 1"¼</t>
  </si>
  <si>
    <t>AG 2"½ (Gaines)</t>
  </si>
  <si>
    <t>B.3</t>
  </si>
  <si>
    <t>Accessoires</t>
  </si>
  <si>
    <t>BORDEREAU DES PRIX UNITAIRES - AEP CDS MUGINA</t>
  </si>
  <si>
    <t>Plomberie interne</t>
  </si>
  <si>
    <t>Support métallique champ solaire</t>
  </si>
  <si>
    <t>B.1.1</t>
  </si>
  <si>
    <t>DE63/PN10 à joints</t>
  </si>
  <si>
    <t>B.1.2</t>
  </si>
  <si>
    <t>AG 2"</t>
  </si>
  <si>
    <t>B.1.3</t>
  </si>
  <si>
    <t>Pompe solaire et son armoire de commande (Q-4,5m³/h; HMT-16m; W-0,50kW)</t>
  </si>
  <si>
    <t>Champ solaire complet (1kW)</t>
  </si>
  <si>
    <t>Ballon anti-bélier (100l)</t>
  </si>
  <si>
    <t>DEVIS QUANTITATIF ET ESTIMATIF - AEP CDS BISHISHA, Lot 1</t>
  </si>
  <si>
    <t>Quantité</t>
  </si>
  <si>
    <t>P.U (Euro - HTVA)</t>
  </si>
  <si>
    <t>P.T (Euro - HTVA)</t>
  </si>
  <si>
    <t>TOTAL FOURNITURES (HTVA)</t>
  </si>
  <si>
    <t>TOTAL GENERAL (HTVA)</t>
  </si>
  <si>
    <t>DEVIS QUANTITATIF ET ESTIMATIF - AEP CDS RUSARA, Lot 2</t>
  </si>
  <si>
    <t>S/Total B.2</t>
  </si>
  <si>
    <t>DEVIS QUANTITATIF ET ESTIMATIF - AEP CDS KABUYENGE, Lot 3</t>
  </si>
  <si>
    <t>P.U( FBU - HTVA)</t>
  </si>
  <si>
    <t>P.T.(FBU - HTVA)</t>
  </si>
  <si>
    <t>DEVIS QUANTITATIF ET ESTIMATIF - AEP CDS MUGINA, L0t 4</t>
  </si>
  <si>
    <t>TOTAL B (FOURNITURES - HTVA)</t>
  </si>
  <si>
    <t>DEVIS QUANTITATIF ET ESTIMATIF - AEP CDS MUGINA, Lot 5</t>
  </si>
  <si>
    <t>Nom du CDS</t>
  </si>
  <si>
    <t>Montant en Euros (HTVA)</t>
  </si>
  <si>
    <t>BISHISHA _ Lot 1</t>
  </si>
  <si>
    <t>RUSARA _ Lot 2</t>
  </si>
  <si>
    <t>KABUYENGE _ Lot 3</t>
  </si>
  <si>
    <t>MUGINA _ Lot 4</t>
  </si>
  <si>
    <t>KIGARI  _ Lot 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</si>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</sst>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0\ [$€-1]"/>
    <numFmt numFmtId="166" formatCode="_(* #,##0_);_(* \(#,##0\);_(* &quot;-&quot;??_);_(@_)"/>
    <numFmt numFmtId="167" formatCode="_-* #,##0_-;\-* #,##0_-;_-* &quot;-&quot;??_-;_-@_-"/>
    <numFmt numFmtId="168" formatCode="#,##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D60093"/>
      <name val="Calibri"/>
      <family val="2"/>
      <scheme val="minor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rgb="FFD60093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rgb="FFD60093"/>
      <name val="Calibri"/>
      <family val="2"/>
      <scheme val="minor"/>
    </font>
    <font>
      <sz val="12"/>
      <color rgb="FFD60093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sz val="14"/>
      <name val="Arial"/>
      <family val="2"/>
    </font>
    <font>
      <sz val="14"/>
      <color rgb="FFD60093"/>
      <name val="Calibri"/>
      <family val="2"/>
      <scheme val="minor"/>
    </font>
    <font>
      <sz val="14"/>
      <color rgb="FFD6009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D60093"/>
      <name val="Calibri"/>
      <family val="2"/>
      <scheme val="minor"/>
    </font>
    <font>
      <sz val="10"/>
      <color rgb="FFD60093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83">
    <xf numFmtId="0" fontId="0" fillId="0" borderId="0" xfId="0"/>
    <xf numFmtId="0" fontId="10" fillId="4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2" fillId="2" borderId="12" xfId="2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12" fillId="0" borderId="3" xfId="0" quotePrefix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12" fillId="2" borderId="12" xfId="2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3" fontId="10" fillId="0" borderId="3" xfId="2" applyNumberFormat="1" applyFont="1" applyBorder="1" applyAlignment="1">
      <alignment horizontal="center" vertical="center" wrapText="1"/>
    </xf>
    <xf numFmtId="0" fontId="4" fillId="8" borderId="4" xfId="2" applyFont="1" applyFill="1" applyBorder="1" applyAlignment="1">
      <alignment horizontal="left" vertical="center" wrapText="1"/>
    </xf>
    <xf numFmtId="0" fontId="4" fillId="5" borderId="3" xfId="2" applyFont="1" applyFill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6" fillId="7" borderId="4" xfId="2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vertical="center" wrapText="1"/>
    </xf>
    <xf numFmtId="0" fontId="6" fillId="7" borderId="8" xfId="2" applyFont="1" applyFill="1" applyBorder="1" applyAlignment="1">
      <alignment horizontal="center" vertical="center" wrapText="1"/>
    </xf>
    <xf numFmtId="4" fontId="6" fillId="7" borderId="8" xfId="2" applyNumberFormat="1" applyFont="1" applyFill="1" applyBorder="1" applyAlignment="1">
      <alignment horizontal="right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vertical="center" wrapText="1"/>
    </xf>
    <xf numFmtId="0" fontId="4" fillId="8" borderId="11" xfId="2" applyFont="1" applyFill="1" applyBorder="1" applyAlignment="1">
      <alignment horizontal="center" vertical="center" wrapText="1"/>
    </xf>
    <xf numFmtId="0" fontId="4" fillId="8" borderId="10" xfId="2" applyFont="1" applyFill="1" applyBorder="1" applyAlignment="1">
      <alignment horizontal="left" vertical="center" wrapText="1"/>
    </xf>
    <xf numFmtId="0" fontId="5" fillId="8" borderId="12" xfId="2" applyFont="1" applyFill="1" applyBorder="1" applyAlignment="1">
      <alignment horizontal="center" vertical="center" wrapText="1"/>
    </xf>
    <xf numFmtId="4" fontId="5" fillId="8" borderId="12" xfId="2" applyNumberFormat="1" applyFont="1" applyFill="1" applyBorder="1" applyAlignment="1">
      <alignment horizontal="right" vertical="center" wrapText="1"/>
    </xf>
    <xf numFmtId="4" fontId="5" fillId="8" borderId="13" xfId="2" applyNumberFormat="1" applyFont="1" applyFill="1" applyBorder="1" applyAlignment="1">
      <alignment vertical="center" wrapText="1"/>
    </xf>
    <xf numFmtId="0" fontId="5" fillId="8" borderId="3" xfId="2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vertical="center" wrapText="1"/>
    </xf>
    <xf numFmtId="0" fontId="5" fillId="8" borderId="2" xfId="2" applyFont="1" applyFill="1" applyBorder="1" applyAlignment="1">
      <alignment vertical="center" wrapText="1"/>
    </xf>
    <xf numFmtId="0" fontId="5" fillId="9" borderId="3" xfId="2" applyFont="1" applyFill="1" applyBorder="1" applyAlignment="1">
      <alignment horizontal="right" vertical="center" wrapText="1"/>
    </xf>
    <xf numFmtId="0" fontId="4" fillId="9" borderId="3" xfId="2" applyFont="1" applyFill="1" applyBorder="1" applyAlignment="1">
      <alignment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5" fillId="8" borderId="3" xfId="2" applyFont="1" applyFill="1" applyBorder="1" applyAlignment="1">
      <alignment vertical="center" wrapText="1"/>
    </xf>
    <xf numFmtId="4" fontId="5" fillId="8" borderId="3" xfId="2" applyNumberFormat="1" applyFont="1" applyFill="1" applyBorder="1" applyAlignment="1">
      <alignment horizontal="right" vertical="center" wrapText="1"/>
    </xf>
    <xf numFmtId="0" fontId="7" fillId="5" borderId="0" xfId="2" applyFont="1" applyFill="1" applyAlignment="1">
      <alignment vertical="center"/>
    </xf>
    <xf numFmtId="0" fontId="6" fillId="7" borderId="3" xfId="2" applyFont="1" applyFill="1" applyBorder="1" applyAlignment="1">
      <alignment vertical="center" wrapText="1"/>
    </xf>
    <xf numFmtId="0" fontId="4" fillId="7" borderId="3" xfId="2" applyFont="1" applyFill="1" applyBorder="1" applyAlignment="1">
      <alignment horizontal="left" vertical="center" wrapText="1"/>
    </xf>
    <xf numFmtId="0" fontId="1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8" borderId="2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right" vertical="center" wrapText="1"/>
    </xf>
    <xf numFmtId="0" fontId="5" fillId="0" borderId="2" xfId="2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5" fillId="0" borderId="3" xfId="2" quotePrefix="1" applyFont="1" applyBorder="1" applyAlignment="1">
      <alignment horizontal="right" vertical="center" wrapText="1"/>
    </xf>
    <xf numFmtId="0" fontId="5" fillId="0" borderId="3" xfId="2" applyFont="1" applyBorder="1" applyAlignment="1">
      <alignment horizontal="left" vertical="center" wrapText="1"/>
    </xf>
    <xf numFmtId="3" fontId="7" fillId="0" borderId="0" xfId="2" applyNumberFormat="1" applyFont="1" applyAlignment="1">
      <alignment vertical="center"/>
    </xf>
    <xf numFmtId="0" fontId="4" fillId="4" borderId="4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17" fillId="2" borderId="2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17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7" xfId="2" applyFont="1" applyFill="1" applyBorder="1" applyAlignment="1">
      <alignment vertical="center" wrapText="1"/>
    </xf>
    <xf numFmtId="4" fontId="6" fillId="2" borderId="8" xfId="2" applyNumberFormat="1" applyFont="1" applyFill="1" applyBorder="1" applyAlignment="1">
      <alignment horizontal="right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left" vertical="center" wrapText="1"/>
    </xf>
    <xf numFmtId="4" fontId="5" fillId="2" borderId="13" xfId="2" applyNumberFormat="1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vertical="center" wrapText="1"/>
    </xf>
    <xf numFmtId="0" fontId="20" fillId="0" borderId="0" xfId="2" applyFont="1" applyAlignment="1">
      <alignment vertical="center"/>
    </xf>
    <xf numFmtId="0" fontId="5" fillId="2" borderId="1" xfId="2" applyFont="1" applyFill="1" applyBorder="1" applyAlignment="1">
      <alignment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0" fontId="4" fillId="2" borderId="11" xfId="2" applyFont="1" applyFill="1" applyBorder="1" applyAlignment="1">
      <alignment horizontal="right" vertical="center" wrapText="1"/>
    </xf>
    <xf numFmtId="0" fontId="5" fillId="4" borderId="4" xfId="2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4" fontId="5" fillId="4" borderId="5" xfId="2" applyNumberFormat="1" applyFont="1" applyFill="1" applyBorder="1" applyAlignment="1">
      <alignment horizontal="right" vertical="center" wrapText="1"/>
    </xf>
    <xf numFmtId="0" fontId="5" fillId="4" borderId="4" xfId="2" applyFont="1" applyFill="1" applyBorder="1" applyAlignment="1">
      <alignment vertical="center" wrapText="1"/>
    </xf>
    <xf numFmtId="0" fontId="7" fillId="3" borderId="0" xfId="2" applyFont="1" applyFill="1" applyAlignment="1">
      <alignment vertical="center"/>
    </xf>
    <xf numFmtId="0" fontId="4" fillId="2" borderId="3" xfId="2" applyFont="1" applyFill="1" applyBorder="1" applyAlignment="1">
      <alignment horizontal="right" vertical="center" wrapText="1"/>
    </xf>
    <xf numFmtId="0" fontId="5" fillId="2" borderId="3" xfId="2" quotePrefix="1" applyFont="1" applyFill="1" applyBorder="1" applyAlignment="1">
      <alignment horizontal="right" vertical="center" wrapText="1"/>
    </xf>
    <xf numFmtId="0" fontId="4" fillId="2" borderId="4" xfId="2" applyFont="1" applyFill="1" applyBorder="1" applyAlignment="1">
      <alignment horizontal="right" vertical="center" wrapText="1"/>
    </xf>
    <xf numFmtId="0" fontId="7" fillId="2" borderId="7" xfId="2" applyFont="1" applyFill="1" applyBorder="1" applyAlignment="1">
      <alignment vertical="center"/>
    </xf>
    <xf numFmtId="3" fontId="7" fillId="2" borderId="0" xfId="2" applyNumberFormat="1" applyFont="1" applyFill="1" applyAlignment="1">
      <alignment vertical="center"/>
    </xf>
    <xf numFmtId="3" fontId="4" fillId="2" borderId="3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4" fillId="4" borderId="3" xfId="2" applyNumberFormat="1" applyFont="1" applyFill="1" applyBorder="1" applyAlignment="1">
      <alignment horizontal="center" vertical="center" wrapText="1"/>
    </xf>
    <xf numFmtId="3" fontId="5" fillId="2" borderId="12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4" borderId="5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3" fontId="5" fillId="4" borderId="5" xfId="2" applyNumberFormat="1" applyFont="1" applyFill="1" applyBorder="1" applyAlignment="1">
      <alignment vertical="center" wrapText="1"/>
    </xf>
    <xf numFmtId="3" fontId="5" fillId="3" borderId="5" xfId="2" applyNumberFormat="1" applyFont="1" applyFill="1" applyBorder="1" applyAlignment="1">
      <alignment vertical="center" wrapText="1"/>
    </xf>
    <xf numFmtId="3" fontId="6" fillId="2" borderId="5" xfId="2" applyNumberFormat="1" applyFont="1" applyFill="1" applyBorder="1" applyAlignment="1">
      <alignment vertical="center" wrapText="1"/>
    </xf>
    <xf numFmtId="3" fontId="4" fillId="3" borderId="5" xfId="2" applyNumberFormat="1" applyFont="1" applyFill="1" applyBorder="1" applyAlignment="1">
      <alignment horizontal="left" vertical="center"/>
    </xf>
    <xf numFmtId="3" fontId="4" fillId="2" borderId="5" xfId="2" applyNumberFormat="1" applyFont="1" applyFill="1" applyBorder="1" applyAlignment="1">
      <alignment horizontal="left" vertical="center"/>
    </xf>
    <xf numFmtId="4" fontId="12" fillId="2" borderId="2" xfId="2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11" fillId="3" borderId="9" xfId="1" applyNumberFormat="1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4" borderId="9" xfId="1" applyNumberFormat="1" applyFont="1" applyFill="1" applyBorder="1" applyAlignment="1">
      <alignment horizontal="center" vertical="center" wrapText="1"/>
    </xf>
    <xf numFmtId="4" fontId="12" fillId="2" borderId="5" xfId="1" applyNumberFormat="1" applyFont="1" applyFill="1" applyBorder="1" applyAlignment="1">
      <alignment horizontal="center" vertical="center" wrapText="1"/>
    </xf>
    <xf numFmtId="4" fontId="12" fillId="2" borderId="6" xfId="1" applyNumberFormat="1" applyFont="1" applyFill="1" applyBorder="1" applyAlignment="1">
      <alignment horizontal="center" vertical="center" wrapText="1"/>
    </xf>
    <xf numFmtId="4" fontId="10" fillId="2" borderId="6" xfId="1" applyNumberFormat="1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4" fontId="12" fillId="3" borderId="9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4" fontId="7" fillId="0" borderId="0" xfId="2" applyNumberFormat="1" applyFont="1" applyAlignment="1">
      <alignment vertical="center"/>
    </xf>
    <xf numFmtId="4" fontId="4" fillId="0" borderId="3" xfId="2" applyNumberFormat="1" applyFont="1" applyBorder="1" applyAlignment="1">
      <alignment horizontal="center" vertical="center" wrapText="1"/>
    </xf>
    <xf numFmtId="4" fontId="6" fillId="7" borderId="9" xfId="3" applyNumberFormat="1" applyFont="1" applyFill="1" applyBorder="1" applyAlignment="1">
      <alignment vertical="center" wrapText="1"/>
    </xf>
    <xf numFmtId="4" fontId="4" fillId="8" borderId="2" xfId="2" applyNumberFormat="1" applyFont="1" applyFill="1" applyBorder="1" applyAlignment="1">
      <alignment horizontal="center" vertical="center" wrapText="1"/>
    </xf>
    <xf numFmtId="4" fontId="5" fillId="0" borderId="2" xfId="2" applyNumberFormat="1" applyFont="1" applyBorder="1" applyAlignment="1">
      <alignment horizontal="center" vertical="center" wrapText="1"/>
    </xf>
    <xf numFmtId="4" fontId="5" fillId="8" borderId="3" xfId="3" applyNumberFormat="1" applyFont="1" applyFill="1" applyBorder="1" applyAlignment="1">
      <alignment horizontal="right" vertical="center" wrapText="1"/>
    </xf>
    <xf numFmtId="4" fontId="5" fillId="8" borderId="2" xfId="3" applyNumberFormat="1" applyFont="1" applyFill="1" applyBorder="1" applyAlignment="1">
      <alignment horizontal="right" vertical="center" wrapText="1"/>
    </xf>
    <xf numFmtId="4" fontId="5" fillId="8" borderId="3" xfId="3" applyNumberFormat="1" applyFont="1" applyFill="1" applyBorder="1" applyAlignment="1">
      <alignment vertical="center" wrapText="1"/>
    </xf>
    <xf numFmtId="4" fontId="4" fillId="8" borderId="2" xfId="3" applyNumberFormat="1" applyFont="1" applyFill="1" applyBorder="1" applyAlignment="1">
      <alignment vertical="center" wrapText="1"/>
    </xf>
    <xf numFmtId="4" fontId="4" fillId="7" borderId="2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Alignment="1">
      <alignment vertical="center"/>
    </xf>
    <xf numFmtId="4" fontId="4" fillId="2" borderId="3" xfId="2" applyNumberFormat="1" applyFont="1" applyFill="1" applyBorder="1" applyAlignment="1">
      <alignment horizontal="center" vertical="center" wrapText="1"/>
    </xf>
    <xf numFmtId="4" fontId="6" fillId="2" borderId="9" xfId="3" applyNumberFormat="1" applyFont="1" applyFill="1" applyBorder="1" applyAlignment="1">
      <alignment vertical="center" wrapText="1"/>
    </xf>
    <xf numFmtId="4" fontId="4" fillId="4" borderId="3" xfId="2" applyNumberFormat="1" applyFont="1" applyFill="1" applyBorder="1" applyAlignment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4" fontId="4" fillId="4" borderId="5" xfId="2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vertical="center" wrapText="1"/>
    </xf>
    <xf numFmtId="4" fontId="4" fillId="2" borderId="6" xfId="3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horizontal="right" vertical="center" wrapText="1"/>
    </xf>
    <xf numFmtId="4" fontId="4" fillId="3" borderId="5" xfId="2" applyNumberFormat="1" applyFont="1" applyFill="1" applyBorder="1" applyAlignment="1">
      <alignment horizontal="center" vertical="center" wrapText="1"/>
    </xf>
    <xf numFmtId="4" fontId="21" fillId="2" borderId="5" xfId="2" applyNumberFormat="1" applyFont="1" applyFill="1" applyBorder="1" applyAlignment="1">
      <alignment horizontal="right" vertical="center" wrapText="1"/>
    </xf>
    <xf numFmtId="4" fontId="22" fillId="2" borderId="6" xfId="2" applyNumberFormat="1" applyFont="1" applyFill="1" applyBorder="1" applyAlignment="1">
      <alignment vertical="center" wrapText="1"/>
    </xf>
    <xf numFmtId="4" fontId="4" fillId="3" borderId="5" xfId="2" applyNumberFormat="1" applyFont="1" applyFill="1" applyBorder="1" applyAlignment="1">
      <alignment horizontal="left" vertical="center"/>
    </xf>
    <xf numFmtId="4" fontId="4" fillId="3" borderId="6" xfId="2" applyNumberFormat="1" applyFont="1" applyFill="1" applyBorder="1" applyAlignment="1">
      <alignment horizontal="left" vertical="center"/>
    </xf>
    <xf numFmtId="4" fontId="4" fillId="2" borderId="5" xfId="2" applyNumberFormat="1" applyFont="1" applyFill="1" applyBorder="1" applyAlignment="1">
      <alignment horizontal="left" vertical="center"/>
    </xf>
    <xf numFmtId="4" fontId="4" fillId="2" borderId="6" xfId="2" applyNumberFormat="1" applyFont="1" applyFill="1" applyBorder="1" applyAlignment="1">
      <alignment horizontal="left" vertical="center"/>
    </xf>
    <xf numFmtId="4" fontId="4" fillId="0" borderId="5" xfId="2" applyNumberFormat="1" applyFont="1" applyBorder="1" applyAlignment="1">
      <alignment horizontal="center" vertical="center" wrapText="1"/>
    </xf>
    <xf numFmtId="4" fontId="4" fillId="8" borderId="3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165" fontId="24" fillId="0" borderId="3" xfId="0" applyNumberFormat="1" applyFont="1" applyBorder="1" applyAlignment="1">
      <alignment horizontal="center" vertical="center"/>
    </xf>
    <xf numFmtId="0" fontId="6" fillId="7" borderId="3" xfId="2" applyFont="1" applyFill="1" applyBorder="1" applyAlignment="1">
      <alignment horizontal="left" vertical="center" wrapText="1"/>
    </xf>
    <xf numFmtId="0" fontId="6" fillId="7" borderId="3" xfId="2" applyFont="1" applyFill="1" applyBorder="1" applyAlignment="1">
      <alignment horizontal="center" vertical="center" wrapText="1"/>
    </xf>
    <xf numFmtId="4" fontId="6" fillId="7" borderId="3" xfId="2" applyNumberFormat="1" applyFont="1" applyFill="1" applyBorder="1" applyAlignment="1">
      <alignment horizontal="right" vertical="center" wrapText="1"/>
    </xf>
    <xf numFmtId="4" fontId="6" fillId="7" borderId="3" xfId="3" applyNumberFormat="1" applyFont="1" applyFill="1" applyBorder="1" applyAlignment="1">
      <alignment vertical="center" wrapText="1"/>
    </xf>
    <xf numFmtId="0" fontId="4" fillId="8" borderId="3" xfId="2" applyFont="1" applyFill="1" applyBorder="1" applyAlignment="1">
      <alignment horizontal="left" vertical="center" wrapText="1"/>
    </xf>
    <xf numFmtId="4" fontId="5" fillId="8" borderId="3" xfId="2" applyNumberFormat="1" applyFont="1" applyFill="1" applyBorder="1" applyAlignment="1">
      <alignment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4" fillId="8" borderId="3" xfId="3" applyNumberFormat="1" applyFont="1" applyFill="1" applyBorder="1" applyAlignment="1">
      <alignment vertical="center" wrapText="1"/>
    </xf>
    <xf numFmtId="0" fontId="7" fillId="5" borderId="3" xfId="2" applyFont="1" applyFill="1" applyBorder="1" applyAlignment="1">
      <alignment vertical="center"/>
    </xf>
    <xf numFmtId="0" fontId="4" fillId="7" borderId="3" xfId="2" applyFont="1" applyFill="1" applyBorder="1" applyAlignment="1">
      <alignment horizontal="center" vertical="center" wrapText="1"/>
    </xf>
    <xf numFmtId="4" fontId="4" fillId="7" borderId="3" xfId="2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vertical="center"/>
    </xf>
    <xf numFmtId="4" fontId="5" fillId="4" borderId="3" xfId="2" applyNumberFormat="1" applyFont="1" applyFill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right" vertical="center" wrapText="1"/>
    </xf>
    <xf numFmtId="4" fontId="5" fillId="0" borderId="6" xfId="3" applyNumberFormat="1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right" vertical="center" wrapText="1"/>
    </xf>
    <xf numFmtId="4" fontId="6" fillId="2" borderId="3" xfId="3" applyNumberFormat="1" applyFont="1" applyFill="1" applyBorder="1" applyAlignment="1">
      <alignment vertical="center" wrapText="1"/>
    </xf>
    <xf numFmtId="0" fontId="4" fillId="2" borderId="3" xfId="2" applyFont="1" applyFill="1" applyBorder="1" applyAlignment="1">
      <alignment horizontal="left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4" fontId="5" fillId="2" borderId="3" xfId="2" applyNumberFormat="1" applyFont="1" applyFill="1" applyBorder="1" applyAlignment="1">
      <alignment horizontal="right" vertical="center" wrapText="1"/>
    </xf>
    <xf numFmtId="4" fontId="5" fillId="2" borderId="3" xfId="2" applyNumberFormat="1" applyFont="1" applyFill="1" applyBorder="1" applyAlignment="1">
      <alignment vertical="center" wrapText="1"/>
    </xf>
    <xf numFmtId="4" fontId="5" fillId="2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left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4" fontId="5" fillId="4" borderId="3" xfId="3" applyNumberFormat="1" applyFont="1" applyFill="1" applyBorder="1" applyAlignment="1">
      <alignment horizontal="right" vertical="center" wrapText="1"/>
    </xf>
    <xf numFmtId="0" fontId="4" fillId="2" borderId="3" xfId="2" applyFont="1" applyFill="1" applyBorder="1" applyAlignment="1">
      <alignment vertical="center" wrapText="1"/>
    </xf>
    <xf numFmtId="3" fontId="5" fillId="2" borderId="3" xfId="2" applyNumberFormat="1" applyFont="1" applyFill="1" applyBorder="1" applyAlignment="1">
      <alignment vertical="center" wrapText="1"/>
    </xf>
    <xf numFmtId="4" fontId="5" fillId="2" borderId="3" xfId="3" applyNumberFormat="1" applyFont="1" applyFill="1" applyBorder="1" applyAlignment="1">
      <alignment horizontal="right" vertical="center" wrapText="1"/>
    </xf>
    <xf numFmtId="4" fontId="5" fillId="2" borderId="3" xfId="3" applyNumberFormat="1" applyFont="1" applyFill="1" applyBorder="1" applyAlignment="1">
      <alignment vertical="center" wrapText="1"/>
    </xf>
    <xf numFmtId="0" fontId="5" fillId="4" borderId="3" xfId="2" applyFont="1" applyFill="1" applyBorder="1" applyAlignment="1">
      <alignment horizontal="right" vertical="center" wrapText="1"/>
    </xf>
    <xf numFmtId="4" fontId="4" fillId="2" borderId="3" xfId="3" applyNumberFormat="1" applyFont="1" applyFill="1" applyBorder="1" applyAlignment="1">
      <alignment vertical="center" wrapText="1"/>
    </xf>
    <xf numFmtId="0" fontId="5" fillId="4" borderId="3" xfId="2" applyFont="1" applyFill="1" applyBorder="1" applyAlignment="1">
      <alignment vertical="center" wrapText="1"/>
    </xf>
    <xf numFmtId="3" fontId="5" fillId="4" borderId="3" xfId="2" applyNumberFormat="1" applyFont="1" applyFill="1" applyBorder="1" applyAlignment="1">
      <alignment vertical="center" wrapText="1"/>
    </xf>
    <xf numFmtId="0" fontId="7" fillId="3" borderId="3" xfId="2" applyFont="1" applyFill="1" applyBorder="1" applyAlignment="1">
      <alignment vertical="center"/>
    </xf>
    <xf numFmtId="0" fontId="4" fillId="3" borderId="3" xfId="2" applyFont="1" applyFill="1" applyBorder="1" applyAlignment="1">
      <alignment horizontal="left" vertical="center" wrapText="1"/>
    </xf>
    <xf numFmtId="3" fontId="5" fillId="3" borderId="3" xfId="2" applyNumberFormat="1" applyFont="1" applyFill="1" applyBorder="1" applyAlignment="1">
      <alignment vertical="center" wrapText="1"/>
    </xf>
    <xf numFmtId="4" fontId="5" fillId="3" borderId="3" xfId="3" applyNumberFormat="1" applyFont="1" applyFill="1" applyBorder="1" applyAlignment="1">
      <alignment vertical="center" wrapText="1"/>
    </xf>
    <xf numFmtId="4" fontId="4" fillId="3" borderId="3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vertical="center" wrapText="1"/>
    </xf>
    <xf numFmtId="4" fontId="22" fillId="2" borderId="3" xfId="2" applyNumberFormat="1" applyFont="1" applyFill="1" applyBorder="1" applyAlignment="1">
      <alignment horizontal="right" vertical="center" wrapText="1"/>
    </xf>
    <xf numFmtId="4" fontId="22" fillId="2" borderId="3" xfId="2" applyNumberFormat="1" applyFont="1" applyFill="1" applyBorder="1" applyAlignment="1">
      <alignment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4" fontId="2" fillId="0" borderId="0" xfId="2" applyNumberFormat="1" applyAlignment="1">
      <alignment horizontal="center" vertical="center"/>
    </xf>
    <xf numFmtId="0" fontId="26" fillId="0" borderId="0" xfId="2" applyFont="1" applyAlignment="1">
      <alignment horizontal="center" vertical="center"/>
    </xf>
    <xf numFmtId="4" fontId="10" fillId="0" borderId="3" xfId="2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left" vertical="center" wrapText="1"/>
    </xf>
    <xf numFmtId="0" fontId="6" fillId="7" borderId="4" xfId="2" applyFont="1" applyFill="1" applyBorder="1" applyAlignment="1">
      <alignment horizontal="center" vertical="center" wrapText="1"/>
    </xf>
    <xf numFmtId="4" fontId="6" fillId="7" borderId="8" xfId="2" applyNumberFormat="1" applyFont="1" applyFill="1" applyBorder="1" applyAlignment="1">
      <alignment horizontal="center" vertical="center" wrapText="1"/>
    </xf>
    <xf numFmtId="4" fontId="6" fillId="7" borderId="9" xfId="3" applyNumberFormat="1" applyFont="1" applyFill="1" applyBorder="1" applyAlignment="1">
      <alignment horizontal="center" vertical="center" wrapText="1"/>
    </xf>
    <xf numFmtId="4" fontId="4" fillId="4" borderId="3" xfId="3" applyNumberFormat="1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4" fontId="5" fillId="2" borderId="12" xfId="2" applyNumberFormat="1" applyFont="1" applyFill="1" applyBorder="1" applyAlignment="1">
      <alignment horizontal="center" vertical="center" wrapText="1"/>
    </xf>
    <xf numFmtId="4" fontId="5" fillId="2" borderId="13" xfId="2" applyNumberFormat="1" applyFont="1" applyFill="1" applyBorder="1" applyAlignment="1">
      <alignment horizontal="center" vertical="center" wrapText="1"/>
    </xf>
    <xf numFmtId="0" fontId="27" fillId="2" borderId="3" xfId="2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vertical="center" wrapText="1"/>
    </xf>
    <xf numFmtId="0" fontId="27" fillId="2" borderId="2" xfId="2" applyFont="1" applyFill="1" applyBorder="1" applyAlignment="1">
      <alignment horizontal="center" vertical="center" wrapText="1"/>
    </xf>
    <xf numFmtId="4" fontId="27" fillId="2" borderId="2" xfId="2" applyNumberFormat="1" applyFont="1" applyFill="1" applyBorder="1" applyAlignment="1">
      <alignment horizontal="center" vertical="center" wrapText="1"/>
    </xf>
    <xf numFmtId="4" fontId="27" fillId="2" borderId="2" xfId="3" applyNumberFormat="1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4" fontId="27" fillId="2" borderId="3" xfId="2" applyNumberFormat="1" applyFont="1" applyFill="1" applyBorder="1" applyAlignment="1">
      <alignment horizontal="center" vertical="center" wrapText="1"/>
    </xf>
    <xf numFmtId="4" fontId="27" fillId="2" borderId="3" xfId="3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vertical="center" wrapText="1"/>
    </xf>
    <xf numFmtId="0" fontId="27" fillId="2" borderId="1" xfId="2" applyFont="1" applyFill="1" applyBorder="1" applyAlignment="1">
      <alignment horizontal="center" vertical="center" wrapText="1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1" xfId="3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horizontal="center" vertical="center" wrapText="1"/>
    </xf>
    <xf numFmtId="4" fontId="5" fillId="4" borderId="6" xfId="3" applyNumberFormat="1" applyFont="1" applyFill="1" applyBorder="1" applyAlignment="1">
      <alignment horizontal="center" vertical="center" wrapText="1"/>
    </xf>
    <xf numFmtId="4" fontId="4" fillId="4" borderId="9" xfId="3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" fontId="5" fillId="2" borderId="5" xfId="2" applyNumberFormat="1" applyFont="1" applyFill="1" applyBorder="1" applyAlignment="1">
      <alignment horizontal="center" vertical="center" wrapTex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4" xfId="2" applyFont="1" applyBorder="1" applyAlignment="1">
      <alignment vertical="center" wrapText="1"/>
    </xf>
    <xf numFmtId="0" fontId="27" fillId="0" borderId="5" xfId="2" applyFont="1" applyBorder="1" applyAlignment="1">
      <alignment horizontal="center" vertical="center" wrapText="1"/>
    </xf>
    <xf numFmtId="4" fontId="27" fillId="0" borderId="5" xfId="2" applyNumberFormat="1" applyFont="1" applyBorder="1" applyAlignment="1">
      <alignment horizontal="center" vertical="center" wrapText="1"/>
    </xf>
    <xf numFmtId="4" fontId="27" fillId="0" borderId="5" xfId="3" applyNumberFormat="1" applyFont="1" applyBorder="1" applyAlignment="1">
      <alignment horizontal="center" vertical="center" wrapText="1"/>
    </xf>
    <xf numFmtId="4" fontId="27" fillId="0" borderId="6" xfId="3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7" fillId="0" borderId="2" xfId="2" applyFont="1" applyBorder="1" applyAlignment="1">
      <alignment vertical="center" wrapText="1"/>
    </xf>
    <xf numFmtId="0" fontId="27" fillId="0" borderId="2" xfId="2" applyFont="1" applyBorder="1" applyAlignment="1">
      <alignment horizontal="center" vertical="center" wrapText="1"/>
    </xf>
    <xf numFmtId="4" fontId="27" fillId="0" borderId="2" xfId="2" applyNumberFormat="1" applyFont="1" applyBorder="1" applyAlignment="1">
      <alignment horizontal="center" vertical="center" wrapText="1"/>
    </xf>
    <xf numFmtId="4" fontId="27" fillId="0" borderId="2" xfId="3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vertical="center" wrapText="1"/>
    </xf>
    <xf numFmtId="4" fontId="27" fillId="0" borderId="3" xfId="2" applyNumberFormat="1" applyFont="1" applyBorder="1" applyAlignment="1">
      <alignment horizontal="center" vertical="center" wrapText="1"/>
    </xf>
    <xf numFmtId="4" fontId="27" fillId="0" borderId="3" xfId="3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vertical="center"/>
    </xf>
    <xf numFmtId="4" fontId="27" fillId="0" borderId="3" xfId="3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vertical="center" wrapText="1"/>
    </xf>
    <xf numFmtId="0" fontId="27" fillId="0" borderId="1" xfId="2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 wrapText="1"/>
    </xf>
    <xf numFmtId="4" fontId="27" fillId="0" borderId="1" xfId="3" applyNumberFormat="1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4" fontId="2" fillId="0" borderId="6" xfId="2" applyNumberFormat="1" applyBorder="1" applyAlignment="1">
      <alignment horizontal="center" vertical="center"/>
    </xf>
    <xf numFmtId="0" fontId="27" fillId="2" borderId="2" xfId="2" applyFont="1" applyFill="1" applyBorder="1" applyAlignment="1">
      <alignment vertical="center"/>
    </xf>
    <xf numFmtId="166" fontId="0" fillId="0" borderId="0" xfId="3" applyNumberFormat="1" applyFont="1" applyAlignment="1">
      <alignment vertical="center"/>
    </xf>
    <xf numFmtId="0" fontId="2" fillId="0" borderId="3" xfId="2" applyBorder="1" applyAlignment="1">
      <alignment horizontal="center" vertical="center" wrapText="1"/>
    </xf>
    <xf numFmtId="0" fontId="29" fillId="2" borderId="3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vertical="center" wrapText="1"/>
    </xf>
    <xf numFmtId="4" fontId="4" fillId="2" borderId="6" xfId="3" applyNumberFormat="1" applyFont="1" applyFill="1" applyBorder="1" applyAlignment="1">
      <alignment horizontal="center" vertical="center" wrapText="1"/>
    </xf>
    <xf numFmtId="3" fontId="2" fillId="0" borderId="0" xfId="2" applyNumberFormat="1" applyAlignment="1">
      <alignment vertical="center"/>
    </xf>
    <xf numFmtId="0" fontId="27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4" fontId="4" fillId="4" borderId="6" xfId="3" applyNumberFormat="1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center" vertical="center"/>
    </xf>
    <xf numFmtId="0" fontId="4" fillId="6" borderId="4" xfId="2" applyFont="1" applyFill="1" applyBorder="1" applyAlignment="1">
      <alignment horizontal="left" vertical="center" wrapText="1"/>
    </xf>
    <xf numFmtId="0" fontId="5" fillId="6" borderId="5" xfId="2" applyFont="1" applyFill="1" applyBorder="1" applyAlignment="1">
      <alignment horizontal="center" vertical="center" wrapText="1"/>
    </xf>
    <xf numFmtId="4" fontId="5" fillId="6" borderId="5" xfId="2" applyNumberFormat="1" applyFont="1" applyFill="1" applyBorder="1" applyAlignment="1">
      <alignment horizontal="center" vertical="center" wrapText="1"/>
    </xf>
    <xf numFmtId="4" fontId="5" fillId="6" borderId="6" xfId="3" applyNumberFormat="1" applyFont="1" applyFill="1" applyBorder="1" applyAlignment="1">
      <alignment horizontal="center" vertical="center" wrapText="1"/>
    </xf>
    <xf numFmtId="4" fontId="4" fillId="6" borderId="9" xfId="3" applyNumberFormat="1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vertical="center" wrapText="1"/>
    </xf>
    <xf numFmtId="0" fontId="6" fillId="6" borderId="5" xfId="2" applyFont="1" applyFill="1" applyBorder="1" applyAlignment="1">
      <alignment horizontal="center" vertical="center" wrapText="1"/>
    </xf>
    <xf numFmtId="4" fontId="32" fillId="6" borderId="5" xfId="2" applyNumberFormat="1" applyFont="1" applyFill="1" applyBorder="1" applyAlignment="1">
      <alignment horizontal="center" vertical="center" wrapText="1"/>
    </xf>
    <xf numFmtId="4" fontId="33" fillId="6" borderId="5" xfId="2" applyNumberFormat="1" applyFont="1" applyFill="1" applyBorder="1" applyAlignment="1">
      <alignment horizontal="center" vertical="center" wrapText="1"/>
    </xf>
    <xf numFmtId="4" fontId="33" fillId="6" borderId="6" xfId="2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center" vertical="center" wrapText="1"/>
    </xf>
    <xf numFmtId="4" fontId="17" fillId="0" borderId="5" xfId="2" applyNumberFormat="1" applyFont="1" applyBorder="1" applyAlignment="1">
      <alignment horizontal="center" vertical="center" wrapText="1"/>
    </xf>
    <xf numFmtId="4" fontId="5" fillId="0" borderId="5" xfId="3" applyNumberFormat="1" applyFont="1" applyBorder="1" applyAlignment="1">
      <alignment horizontal="center" vertical="center" wrapText="1"/>
    </xf>
    <xf numFmtId="4" fontId="5" fillId="0" borderId="6" xfId="3" applyNumberFormat="1" applyFont="1" applyBorder="1" applyAlignment="1">
      <alignment horizontal="center" vertical="center" wrapText="1"/>
    </xf>
    <xf numFmtId="0" fontId="27" fillId="0" borderId="3" xfId="2" quotePrefix="1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/>
    </xf>
    <xf numFmtId="4" fontId="27" fillId="0" borderId="3" xfId="2" applyNumberFormat="1" applyFont="1" applyBorder="1" applyAlignment="1">
      <alignment horizontal="center" vertical="center"/>
    </xf>
    <xf numFmtId="4" fontId="27" fillId="0" borderId="2" xfId="2" applyNumberFormat="1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/>
    </xf>
    <xf numFmtId="0" fontId="27" fillId="0" borderId="3" xfId="2" applyFont="1" applyBorder="1" applyAlignment="1">
      <alignment horizontal="left" vertical="center" wrapText="1"/>
    </xf>
    <xf numFmtId="4" fontId="27" fillId="0" borderId="1" xfId="3" applyNumberFormat="1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4" fillId="0" borderId="3" xfId="3" applyNumberFormat="1" applyFont="1" applyFill="1" applyBorder="1" applyAlignment="1">
      <alignment horizontal="center" vertical="center" wrapText="1"/>
    </xf>
    <xf numFmtId="0" fontId="27" fillId="0" borderId="3" xfId="2" applyFont="1" applyBorder="1" applyAlignment="1">
      <alignment vertical="center"/>
    </xf>
    <xf numFmtId="0" fontId="27" fillId="0" borderId="3" xfId="2" applyFont="1" applyBorder="1" applyAlignment="1">
      <alignment horizontal="left" vertical="center"/>
    </xf>
    <xf numFmtId="0" fontId="2" fillId="0" borderId="1" xfId="2" applyBorder="1" applyAlignment="1">
      <alignment vertical="center"/>
    </xf>
    <xf numFmtId="0" fontId="7" fillId="5" borderId="0" xfId="2" applyFont="1" applyFill="1" applyAlignment="1">
      <alignment horizontal="center" vertical="center"/>
    </xf>
    <xf numFmtId="0" fontId="4" fillId="5" borderId="10" xfId="2" applyFont="1" applyFill="1" applyBorder="1" applyAlignment="1">
      <alignment horizontal="left" vertical="center"/>
    </xf>
    <xf numFmtId="0" fontId="4" fillId="5" borderId="12" xfId="2" applyFont="1" applyFill="1" applyBorder="1" applyAlignment="1">
      <alignment horizontal="center" vertical="center"/>
    </xf>
    <xf numFmtId="4" fontId="4" fillId="5" borderId="12" xfId="2" applyNumberFormat="1" applyFont="1" applyFill="1" applyBorder="1" applyAlignment="1">
      <alignment horizontal="center" vertical="center"/>
    </xf>
    <xf numFmtId="4" fontId="4" fillId="5" borderId="13" xfId="2" applyNumberFormat="1" applyFont="1" applyFill="1" applyBorder="1" applyAlignment="1">
      <alignment horizontal="center" vertical="center"/>
    </xf>
    <xf numFmtId="4" fontId="4" fillId="5" borderId="6" xfId="2" applyNumberFormat="1" applyFont="1" applyFill="1" applyBorder="1" applyAlignment="1">
      <alignment horizontal="center" vertical="center" wrapText="1"/>
    </xf>
    <xf numFmtId="0" fontId="2" fillId="0" borderId="3" xfId="2" applyBorder="1" applyAlignment="1">
      <alignment vertical="center"/>
    </xf>
    <xf numFmtId="4" fontId="4" fillId="8" borderId="3" xfId="3" applyNumberFormat="1" applyFont="1" applyFill="1" applyBorder="1" applyAlignment="1">
      <alignment horizontal="center" vertical="center" wrapText="1"/>
    </xf>
    <xf numFmtId="4" fontId="4" fillId="8" borderId="9" xfId="3" applyNumberFormat="1" applyFont="1" applyFill="1" applyBorder="1" applyAlignment="1">
      <alignment horizontal="center" vertical="center" wrapText="1"/>
    </xf>
    <xf numFmtId="4" fontId="4" fillId="8" borderId="6" xfId="3" applyNumberFormat="1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left" vertical="center" wrapText="1"/>
    </xf>
    <xf numFmtId="4" fontId="4" fillId="5" borderId="9" xfId="3" applyNumberFormat="1" applyFont="1" applyFill="1" applyBorder="1" applyAlignment="1">
      <alignment horizontal="center" vertical="center" wrapText="1"/>
    </xf>
    <xf numFmtId="0" fontId="25" fillId="2" borderId="4" xfId="2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2"/>
    <xf numFmtId="0" fontId="4" fillId="2" borderId="3" xfId="2" applyFont="1" applyFill="1" applyBorder="1" applyAlignment="1">
      <alignment vertical="center"/>
    </xf>
    <xf numFmtId="0" fontId="4" fillId="2" borderId="3" xfId="2" applyFont="1" applyFill="1" applyBorder="1" applyAlignment="1">
      <alignment horizontal="left" vertical="center"/>
    </xf>
    <xf numFmtId="0" fontId="7" fillId="0" borderId="3" xfId="2" applyFont="1" applyBorder="1"/>
    <xf numFmtId="4" fontId="4" fillId="5" borderId="3" xfId="3" applyNumberFormat="1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vertical="center"/>
    </xf>
    <xf numFmtId="0" fontId="7" fillId="5" borderId="3" xfId="2" applyFont="1" applyFill="1" applyBorder="1"/>
    <xf numFmtId="0" fontId="27" fillId="8" borderId="5" xfId="2" applyFont="1" applyFill="1" applyBorder="1" applyAlignment="1">
      <alignment wrapText="1"/>
    </xf>
    <xf numFmtId="0" fontId="29" fillId="9" borderId="4" xfId="2" applyFont="1" applyFill="1" applyBorder="1" applyAlignment="1">
      <alignment wrapText="1"/>
    </xf>
    <xf numFmtId="0" fontId="27" fillId="8" borderId="4" xfId="2" applyFont="1" applyFill="1" applyBorder="1" applyAlignment="1">
      <alignment horizontal="center" vertical="top" wrapText="1"/>
    </xf>
    <xf numFmtId="0" fontId="27" fillId="0" borderId="1" xfId="2" applyFont="1" applyBorder="1" applyAlignment="1">
      <alignment wrapText="1"/>
    </xf>
    <xf numFmtId="0" fontId="2" fillId="0" borderId="1" xfId="2" applyBorder="1"/>
    <xf numFmtId="0" fontId="27" fillId="0" borderId="3" xfId="2" applyFont="1" applyBorder="1" applyAlignment="1">
      <alignment horizontal="right" vertical="top" wrapText="1"/>
    </xf>
    <xf numFmtId="0" fontId="27" fillId="0" borderId="3" xfId="2" applyFont="1" applyBorder="1" applyAlignment="1">
      <alignment wrapText="1"/>
    </xf>
    <xf numFmtId="0" fontId="27" fillId="0" borderId="3" xfId="2" applyFont="1" applyBorder="1"/>
    <xf numFmtId="0" fontId="27" fillId="0" borderId="2" xfId="2" applyFont="1" applyBorder="1" applyAlignment="1">
      <alignment wrapText="1"/>
    </xf>
    <xf numFmtId="0" fontId="27" fillId="0" borderId="2" xfId="2" applyFont="1" applyBorder="1"/>
    <xf numFmtId="166" fontId="4" fillId="2" borderId="6" xfId="3" applyNumberFormat="1" applyFont="1" applyFill="1" applyBorder="1" applyAlignment="1">
      <alignment vertical="center" wrapText="1"/>
    </xf>
    <xf numFmtId="166" fontId="5" fillId="2" borderId="5" xfId="3" applyNumberFormat="1" applyFont="1" applyFill="1" applyBorder="1" applyAlignment="1">
      <alignment vertical="center" wrapText="1"/>
    </xf>
    <xf numFmtId="0" fontId="5" fillId="2" borderId="5" xfId="2" applyFont="1" applyFill="1" applyBorder="1" applyAlignment="1">
      <alignment wrapText="1"/>
    </xf>
    <xf numFmtId="0" fontId="17" fillId="2" borderId="4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top" wrapText="1"/>
    </xf>
    <xf numFmtId="166" fontId="27" fillId="8" borderId="6" xfId="3" applyNumberFormat="1" applyFont="1" applyFill="1" applyBorder="1" applyAlignment="1">
      <alignment vertical="center" wrapText="1"/>
    </xf>
    <xf numFmtId="0" fontId="29" fillId="8" borderId="4" xfId="2" applyFont="1" applyFill="1" applyBorder="1" applyAlignment="1">
      <alignment wrapText="1"/>
    </xf>
    <xf numFmtId="0" fontId="29" fillId="8" borderId="4" xfId="2" applyFont="1" applyFill="1" applyBorder="1" applyAlignment="1">
      <alignment horizontal="right" vertical="top" wrapText="1"/>
    </xf>
    <xf numFmtId="0" fontId="27" fillId="0" borderId="1" xfId="2" applyFont="1" applyBorder="1" applyAlignment="1">
      <alignment horizontal="center" wrapText="1"/>
    </xf>
    <xf numFmtId="0" fontId="29" fillId="0" borderId="4" xfId="2" applyFont="1" applyBorder="1" applyAlignment="1">
      <alignment horizontal="right" vertical="top" wrapText="1"/>
    </xf>
    <xf numFmtId="0" fontId="27" fillId="2" borderId="3" xfId="2" applyFont="1" applyFill="1" applyBorder="1" applyAlignment="1">
      <alignment horizontal="center" wrapText="1"/>
    </xf>
    <xf numFmtId="0" fontId="1" fillId="0" borderId="3" xfId="2" applyFont="1" applyBorder="1" applyAlignment="1">
      <alignment horizontal="left" vertical="center" wrapText="1"/>
    </xf>
    <xf numFmtId="0" fontId="27" fillId="2" borderId="2" xfId="2" applyFont="1" applyFill="1" applyBorder="1" applyAlignment="1">
      <alignment horizontal="center" wrapText="1"/>
    </xf>
    <xf numFmtId="0" fontId="1" fillId="0" borderId="2" xfId="2" applyFont="1" applyBorder="1" applyAlignment="1">
      <alignment horizontal="left" vertical="center" wrapText="1"/>
    </xf>
    <xf numFmtId="166" fontId="29" fillId="2" borderId="6" xfId="3" applyNumberFormat="1" applyFont="1" applyFill="1" applyBorder="1" applyAlignment="1">
      <alignment vertical="center" wrapText="1"/>
    </xf>
    <xf numFmtId="166" fontId="27" fillId="2" borderId="5" xfId="3" applyNumberFormat="1" applyFont="1" applyFill="1" applyBorder="1" applyAlignment="1">
      <alignment vertical="center" wrapText="1"/>
    </xf>
    <xf numFmtId="0" fontId="27" fillId="2" borderId="5" xfId="2" applyFont="1" applyFill="1" applyBorder="1" applyAlignment="1">
      <alignment wrapText="1"/>
    </xf>
    <xf numFmtId="0" fontId="27" fillId="2" borderId="5" xfId="2" applyFont="1" applyFill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27" fillId="2" borderId="1" xfId="2" applyFont="1" applyFill="1" applyBorder="1" applyAlignment="1">
      <alignment wrapText="1"/>
    </xf>
    <xf numFmtId="0" fontId="1" fillId="0" borderId="3" xfId="2" applyFont="1" applyBorder="1" applyAlignment="1">
      <alignment horizontal="center"/>
    </xf>
    <xf numFmtId="0" fontId="27" fillId="2" borderId="3" xfId="2" applyFont="1" applyFill="1" applyBorder="1" applyAlignment="1">
      <alignment wrapText="1"/>
    </xf>
    <xf numFmtId="0" fontId="27" fillId="0" borderId="3" xfId="2" quotePrefix="1" applyFont="1" applyBorder="1" applyAlignment="1">
      <alignment horizontal="right" vertical="top" wrapText="1"/>
    </xf>
    <xf numFmtId="0" fontId="1" fillId="0" borderId="2" xfId="2" applyFont="1" applyBorder="1" applyAlignment="1">
      <alignment horizontal="center"/>
    </xf>
    <xf numFmtId="0" fontId="34" fillId="2" borderId="2" xfId="2" applyFont="1" applyFill="1" applyBorder="1" applyAlignment="1">
      <alignment wrapText="1"/>
    </xf>
    <xf numFmtId="0" fontId="34" fillId="0" borderId="3" xfId="2" quotePrefix="1" applyFont="1" applyBorder="1" applyAlignment="1">
      <alignment horizontal="right" vertical="top" wrapText="1"/>
    </xf>
    <xf numFmtId="167" fontId="27" fillId="2" borderId="6" xfId="3" applyNumberFormat="1" applyFont="1" applyFill="1" applyBorder="1" applyAlignment="1">
      <alignment vertical="center" wrapText="1"/>
    </xf>
    <xf numFmtId="164" fontId="27" fillId="2" borderId="5" xfId="3" applyFont="1" applyFill="1" applyBorder="1" applyAlignment="1">
      <alignment vertical="center" wrapText="1"/>
    </xf>
    <xf numFmtId="4" fontId="27" fillId="2" borderId="5" xfId="2" applyNumberFormat="1" applyFont="1" applyFill="1" applyBorder="1" applyAlignment="1">
      <alignment horizontal="right" vertical="top" wrapText="1"/>
    </xf>
    <xf numFmtId="0" fontId="25" fillId="2" borderId="5" xfId="2" applyFont="1" applyFill="1" applyBorder="1" applyAlignment="1">
      <alignment horizontal="left" vertical="center" wrapText="1"/>
    </xf>
    <xf numFmtId="167" fontId="5" fillId="2" borderId="6" xfId="3" applyNumberFormat="1" applyFont="1" applyFill="1" applyBorder="1" applyAlignment="1">
      <alignment vertical="center" wrapText="1"/>
    </xf>
    <xf numFmtId="164" fontId="5" fillId="2" borderId="5" xfId="3" applyFont="1" applyFill="1" applyBorder="1" applyAlignment="1">
      <alignment vertical="center" wrapText="1"/>
    </xf>
    <xf numFmtId="0" fontId="17" fillId="2" borderId="5" xfId="2" applyFont="1" applyFill="1" applyBorder="1" applyAlignment="1">
      <alignment horizontal="left" vertical="center" wrapText="1"/>
    </xf>
    <xf numFmtId="0" fontId="33" fillId="7" borderId="6" xfId="2" applyFont="1" applyFill="1" applyBorder="1" applyAlignment="1">
      <alignment vertical="center" wrapText="1"/>
    </xf>
    <xf numFmtId="0" fontId="33" fillId="7" borderId="5" xfId="2" applyFont="1" applyFill="1" applyBorder="1" applyAlignment="1">
      <alignment vertical="center" wrapText="1"/>
    </xf>
    <xf numFmtId="0" fontId="32" fillId="7" borderId="5" xfId="2" applyFont="1" applyFill="1" applyBorder="1" applyAlignment="1">
      <alignment horizontal="right" vertical="top" wrapText="1"/>
    </xf>
    <xf numFmtId="0" fontId="6" fillId="7" borderId="5" xfId="2" applyFont="1" applyFill="1" applyBorder="1" applyAlignment="1">
      <alignment vertical="top" wrapText="1"/>
    </xf>
    <xf numFmtId="0" fontId="6" fillId="7" borderId="4" xfId="2" applyFont="1" applyFill="1" applyBorder="1" applyAlignment="1">
      <alignment wrapText="1"/>
    </xf>
    <xf numFmtId="0" fontId="6" fillId="7" borderId="4" xfId="2" applyFont="1" applyFill="1" applyBorder="1" applyAlignment="1">
      <alignment vertical="top" wrapText="1"/>
    </xf>
    <xf numFmtId="166" fontId="5" fillId="5" borderId="6" xfId="3" applyNumberFormat="1" applyFont="1" applyFill="1" applyBorder="1" applyAlignment="1">
      <alignment vertical="center" wrapText="1"/>
    </xf>
    <xf numFmtId="0" fontId="5" fillId="5" borderId="5" xfId="2" applyFont="1" applyFill="1" applyBorder="1" applyAlignment="1">
      <alignment horizontal="right" vertical="top" wrapText="1"/>
    </xf>
    <xf numFmtId="0" fontId="5" fillId="5" borderId="5" xfId="2" applyFont="1" applyFill="1" applyBorder="1" applyAlignment="1">
      <alignment vertical="top" wrapText="1"/>
    </xf>
    <xf numFmtId="0" fontId="7" fillId="5" borderId="0" xfId="2" applyFont="1" applyFill="1"/>
    <xf numFmtId="166" fontId="5" fillId="8" borderId="6" xfId="3" applyNumberFormat="1" applyFont="1" applyFill="1" applyBorder="1" applyAlignment="1">
      <alignment vertical="center" wrapText="1"/>
    </xf>
    <xf numFmtId="4" fontId="5" fillId="8" borderId="5" xfId="2" applyNumberFormat="1" applyFont="1" applyFill="1" applyBorder="1" applyAlignment="1">
      <alignment horizontal="right" vertical="top" wrapText="1"/>
    </xf>
    <xf numFmtId="0" fontId="5" fillId="8" borderId="5" xfId="2" applyFont="1" applyFill="1" applyBorder="1" applyAlignment="1">
      <alignment wrapText="1"/>
    </xf>
    <xf numFmtId="0" fontId="4" fillId="8" borderId="4" xfId="2" applyFont="1" applyFill="1" applyBorder="1" applyAlignment="1">
      <alignment wrapText="1"/>
    </xf>
    <xf numFmtId="0" fontId="5" fillId="8" borderId="4" xfId="2" applyFont="1" applyFill="1" applyBorder="1" applyAlignment="1">
      <alignment wrapText="1"/>
    </xf>
    <xf numFmtId="0" fontId="27" fillId="0" borderId="1" xfId="2" applyFont="1" applyBorder="1" applyAlignment="1">
      <alignment horizontal="center"/>
    </xf>
    <xf numFmtId="0" fontId="5" fillId="0" borderId="3" xfId="2" applyFont="1" applyBorder="1" applyAlignment="1">
      <alignment wrapText="1"/>
    </xf>
    <xf numFmtId="0" fontId="27" fillId="0" borderId="3" xfId="2" applyFont="1" applyBorder="1" applyAlignment="1">
      <alignment horizontal="center"/>
    </xf>
    <xf numFmtId="0" fontId="27" fillId="0" borderId="2" xfId="2" applyFont="1" applyBorder="1" applyAlignment="1">
      <alignment horizontal="center" wrapText="1"/>
    </xf>
    <xf numFmtId="4" fontId="5" fillId="2" borderId="5" xfId="2" applyNumberFormat="1" applyFont="1" applyFill="1" applyBorder="1" applyAlignment="1">
      <alignment horizontal="right" vertical="top" wrapText="1"/>
    </xf>
    <xf numFmtId="0" fontId="5" fillId="2" borderId="5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wrapText="1"/>
    </xf>
    <xf numFmtId="0" fontId="4" fillId="2" borderId="11" xfId="2" applyFont="1" applyFill="1" applyBorder="1" applyAlignment="1">
      <alignment horizontal="center" vertical="top" wrapText="1"/>
    </xf>
    <xf numFmtId="166" fontId="5" fillId="9" borderId="6" xfId="3" applyNumberFormat="1" applyFont="1" applyFill="1" applyBorder="1" applyAlignment="1">
      <alignment vertical="center" wrapText="1"/>
    </xf>
    <xf numFmtId="4" fontId="5" fillId="9" borderId="5" xfId="2" applyNumberFormat="1" applyFont="1" applyFill="1" applyBorder="1" applyAlignment="1">
      <alignment horizontal="right" vertical="top" wrapText="1"/>
    </xf>
    <xf numFmtId="0" fontId="5" fillId="9" borderId="5" xfId="2" applyFont="1" applyFill="1" applyBorder="1" applyAlignment="1">
      <alignment horizontal="center" wrapText="1"/>
    </xf>
    <xf numFmtId="0" fontId="4" fillId="9" borderId="4" xfId="2" applyFont="1" applyFill="1" applyBorder="1" applyAlignment="1">
      <alignment wrapText="1"/>
    </xf>
    <xf numFmtId="0" fontId="5" fillId="9" borderId="4" xfId="2" applyFont="1" applyFill="1" applyBorder="1" applyAlignment="1">
      <alignment horizontal="right" wrapText="1"/>
    </xf>
    <xf numFmtId="0" fontId="2" fillId="0" borderId="3" xfId="2" applyBorder="1" applyAlignment="1">
      <alignment horizontal="right" wrapText="1"/>
    </xf>
    <xf numFmtId="0" fontId="27" fillId="0" borderId="3" xfId="2" applyFont="1" applyBorder="1" applyAlignment="1">
      <alignment horizontal="center" wrapText="1"/>
    </xf>
    <xf numFmtId="0" fontId="27" fillId="2" borderId="2" xfId="2" applyFont="1" applyFill="1" applyBorder="1"/>
    <xf numFmtId="0" fontId="27" fillId="0" borderId="3" xfId="2" applyFont="1" applyBorder="1" applyAlignment="1">
      <alignment horizontal="right" wrapText="1"/>
    </xf>
    <xf numFmtId="0" fontId="2" fillId="2" borderId="6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2" fillId="2" borderId="5" xfId="2" applyFill="1" applyBorder="1"/>
    <xf numFmtId="0" fontId="29" fillId="2" borderId="4" xfId="2" applyFont="1" applyFill="1" applyBorder="1" applyAlignment="1">
      <alignment wrapText="1"/>
    </xf>
    <xf numFmtId="0" fontId="29" fillId="0" borderId="11" xfId="2" applyFont="1" applyBorder="1" applyAlignment="1">
      <alignment horizontal="right" vertical="top" wrapText="1"/>
    </xf>
    <xf numFmtId="0" fontId="31" fillId="0" borderId="0" xfId="2" applyFont="1"/>
    <xf numFmtId="167" fontId="27" fillId="0" borderId="6" xfId="3" applyNumberFormat="1" applyFont="1" applyBorder="1" applyAlignment="1">
      <alignment vertical="center" wrapText="1"/>
    </xf>
    <xf numFmtId="164" fontId="27" fillId="0" borderId="5" xfId="3" applyFont="1" applyBorder="1" applyAlignment="1">
      <alignment vertical="center" wrapText="1"/>
    </xf>
    <xf numFmtId="4" fontId="27" fillId="0" borderId="5" xfId="2" applyNumberFormat="1" applyFont="1" applyBorder="1" applyAlignment="1">
      <alignment horizontal="right" vertical="top" wrapText="1"/>
    </xf>
    <xf numFmtId="0" fontId="27" fillId="0" borderId="5" xfId="2" applyFont="1" applyBorder="1" applyAlignment="1">
      <alignment wrapText="1"/>
    </xf>
    <xf numFmtId="0" fontId="29" fillId="0" borderId="4" xfId="2" applyFont="1" applyBorder="1" applyAlignment="1">
      <alignment wrapText="1"/>
    </xf>
    <xf numFmtId="0" fontId="4" fillId="2" borderId="4" xfId="2" applyFont="1" applyFill="1" applyBorder="1" applyAlignment="1">
      <alignment horizontal="center" wrapText="1"/>
    </xf>
    <xf numFmtId="3" fontId="5" fillId="8" borderId="5" xfId="2" applyNumberFormat="1" applyFont="1" applyFill="1" applyBorder="1" applyAlignment="1">
      <alignment horizontal="right" vertical="top" wrapText="1"/>
    </xf>
    <xf numFmtId="0" fontId="5" fillId="8" borderId="5" xfId="2" applyFont="1" applyFill="1" applyBorder="1" applyAlignment="1">
      <alignment horizontal="center" vertical="top" wrapText="1"/>
    </xf>
    <xf numFmtId="0" fontId="5" fillId="8" borderId="4" xfId="2" applyFont="1" applyFill="1" applyBorder="1" applyAlignment="1">
      <alignment horizontal="center" vertical="top" wrapText="1"/>
    </xf>
    <xf numFmtId="0" fontId="27" fillId="0" borderId="1" xfId="2" applyFont="1" applyBorder="1" applyAlignment="1">
      <alignment horizontal="center" vertical="top" wrapText="1"/>
    </xf>
    <xf numFmtId="0" fontId="27" fillId="0" borderId="3" xfId="2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168" fontId="5" fillId="2" borderId="12" xfId="2" applyNumberFormat="1" applyFont="1" applyFill="1" applyBorder="1" applyAlignment="1">
      <alignment vertical="center" wrapText="1"/>
    </xf>
    <xf numFmtId="4" fontId="5" fillId="2" borderId="12" xfId="2" applyNumberFormat="1" applyFont="1" applyFill="1" applyBorder="1" applyAlignment="1">
      <alignment horizontal="right" vertical="top" wrapText="1"/>
    </xf>
    <xf numFmtId="0" fontId="5" fillId="2" borderId="12" xfId="2" applyFont="1" applyFill="1" applyBorder="1" applyAlignment="1">
      <alignment horizontal="center" vertical="top" wrapText="1"/>
    </xf>
    <xf numFmtId="0" fontId="4" fillId="2" borderId="10" xfId="2" applyFont="1" applyFill="1" applyBorder="1" applyAlignment="1">
      <alignment horizontal="left" wrapText="1"/>
    </xf>
    <xf numFmtId="0" fontId="4" fillId="8" borderId="3" xfId="2" applyFont="1" applyFill="1" applyBorder="1" applyAlignment="1">
      <alignment horizontal="center" vertical="top" wrapText="1"/>
    </xf>
    <xf numFmtId="0" fontId="4" fillId="8" borderId="3" xfId="2" applyFont="1" applyFill="1" applyBorder="1" applyAlignment="1">
      <alignment wrapText="1"/>
    </xf>
    <xf numFmtId="167" fontId="6" fillId="7" borderId="9" xfId="3" applyNumberFormat="1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vertical="center" wrapText="1"/>
    </xf>
    <xf numFmtId="4" fontId="6" fillId="7" borderId="8" xfId="2" applyNumberFormat="1" applyFont="1" applyFill="1" applyBorder="1" applyAlignment="1">
      <alignment horizontal="right" vertical="top" wrapText="1"/>
    </xf>
    <xf numFmtId="0" fontId="6" fillId="7" borderId="8" xfId="2" applyFont="1" applyFill="1" applyBorder="1" applyAlignment="1">
      <alignment horizontal="center" vertical="top" wrapText="1"/>
    </xf>
    <xf numFmtId="0" fontId="6" fillId="7" borderId="7" xfId="2" applyFont="1" applyFill="1" applyBorder="1" applyAlignment="1">
      <alignment wrapText="1"/>
    </xf>
    <xf numFmtId="0" fontId="10" fillId="0" borderId="3" xfId="2" applyFont="1" applyBorder="1" applyAlignment="1">
      <alignment horizontal="left" vertical="center" wrapText="1"/>
    </xf>
    <xf numFmtId="0" fontId="26" fillId="0" borderId="0" xfId="2" applyFont="1"/>
    <xf numFmtId="0" fontId="4" fillId="0" borderId="3" xfId="2" applyFont="1" applyBorder="1" applyAlignment="1">
      <alignment horizontal="left" vertical="center" wrapText="1"/>
    </xf>
    <xf numFmtId="0" fontId="2" fillId="0" borderId="3" xfId="2" applyBorder="1"/>
    <xf numFmtId="0" fontId="8" fillId="0" borderId="0" xfId="2" applyFont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</cellXfs>
  <cellStyles count="4">
    <cellStyle name="Milliers" xfId="1" builtinId="3"/>
    <cellStyle name="Milliers 2" xfId="3" xr:uid="{64CD61DE-0AB7-4827-9557-94EF1099FABF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FFFFCC"/>
      <color rgb="FFFFFF99"/>
      <color rgb="FF3333FF"/>
      <color rgb="FFD60093"/>
      <color rgb="FF00FFCC"/>
      <color rgb="FFCCFF66"/>
      <color rgb="FF0000CC"/>
      <color rgb="FF0000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032F-9192-4B8D-9CA0-D0239D36CCC6}">
  <dimension ref="A1:E26"/>
  <sheetViews>
    <sheetView zoomScaleNormal="100" workbookViewId="0"/>
  </sheetViews>
  <sheetFormatPr baseColWidth="10" defaultColWidth="10.6640625" defaultRowHeight="15" x14ac:dyDescent="0.25"/>
  <cols>
    <col min="1" max="1" width="11.109375" style="5" customWidth="1"/>
    <col min="2" max="2" width="55.5546875" style="41" customWidth="1"/>
    <col min="3" max="3" width="7.5546875" style="42" customWidth="1"/>
    <col min="4" max="4" width="17.33203125" style="148" customWidth="1"/>
    <col min="5" max="5" width="17.44140625" style="148" customWidth="1"/>
    <col min="6" max="6" width="11.5546875" style="5" bestFit="1" customWidth="1"/>
    <col min="7" max="16384" width="10.6640625" style="5"/>
  </cols>
  <sheetData>
    <row r="1" spans="1:5" ht="15.6" x14ac:dyDescent="0.25">
      <c r="A1" s="15" t="s">
        <v>0</v>
      </c>
    </row>
    <row r="2" spans="1:5" ht="15.6" x14ac:dyDescent="0.25">
      <c r="A2" s="15"/>
    </row>
    <row r="3" spans="1:5" ht="31.2" x14ac:dyDescent="0.25">
      <c r="A3" s="16" t="s">
        <v>1</v>
      </c>
      <c r="B3" s="32" t="s">
        <v>2</v>
      </c>
      <c r="C3" s="6" t="s">
        <v>3</v>
      </c>
      <c r="D3" s="44" t="s">
        <v>4</v>
      </c>
      <c r="E3" s="44" t="s">
        <v>5</v>
      </c>
    </row>
    <row r="4" spans="1:5" ht="15.6" x14ac:dyDescent="0.25">
      <c r="A4" s="17" t="s">
        <v>6</v>
      </c>
      <c r="B4" s="33" t="s">
        <v>7</v>
      </c>
      <c r="C4" s="7"/>
      <c r="D4" s="45"/>
      <c r="E4" s="149"/>
    </row>
    <row r="5" spans="1:5" ht="15.6" x14ac:dyDescent="0.25">
      <c r="A5" s="18" t="s">
        <v>8</v>
      </c>
      <c r="B5" s="34" t="s">
        <v>9</v>
      </c>
      <c r="C5" s="8" t="s">
        <v>10</v>
      </c>
      <c r="D5" s="46"/>
      <c r="E5" s="46"/>
    </row>
    <row r="6" spans="1:5" ht="15.6" x14ac:dyDescent="0.25">
      <c r="A6" s="19" t="s">
        <v>11</v>
      </c>
      <c r="B6" s="20" t="s">
        <v>12</v>
      </c>
      <c r="C6" s="9"/>
      <c r="D6" s="47"/>
      <c r="E6" s="51"/>
    </row>
    <row r="7" spans="1:5" ht="15.6" x14ac:dyDescent="0.25">
      <c r="A7" s="21">
        <v>1</v>
      </c>
      <c r="B7" s="35" t="s">
        <v>13</v>
      </c>
      <c r="C7" s="48" t="s">
        <v>14</v>
      </c>
      <c r="D7" s="147"/>
      <c r="E7" s="150"/>
    </row>
    <row r="8" spans="1:5" ht="15.6" x14ac:dyDescent="0.25">
      <c r="A8" s="21">
        <v>2</v>
      </c>
      <c r="B8" s="3" t="s">
        <v>15</v>
      </c>
      <c r="C8" s="48" t="s">
        <v>14</v>
      </c>
      <c r="D8" s="147"/>
      <c r="E8" s="150"/>
    </row>
    <row r="9" spans="1:5" ht="15.6" x14ac:dyDescent="0.25">
      <c r="A9" s="21">
        <v>3</v>
      </c>
      <c r="B9" s="4" t="s">
        <v>16</v>
      </c>
      <c r="C9" s="48" t="s">
        <v>14</v>
      </c>
      <c r="D9" s="147"/>
      <c r="E9" s="150"/>
    </row>
    <row r="10" spans="1:5" ht="15.6" x14ac:dyDescent="0.25">
      <c r="A10" s="22"/>
      <c r="B10" s="1" t="s">
        <v>17</v>
      </c>
      <c r="C10" s="10"/>
      <c r="D10" s="153"/>
      <c r="E10" s="46"/>
    </row>
    <row r="11" spans="1:5" ht="15.6" x14ac:dyDescent="0.25">
      <c r="A11" s="23" t="s">
        <v>18</v>
      </c>
      <c r="B11" s="36" t="s">
        <v>19</v>
      </c>
      <c r="C11" s="11"/>
      <c r="D11" s="154"/>
      <c r="E11" s="155"/>
    </row>
    <row r="12" spans="1:5" ht="33" x14ac:dyDescent="0.25">
      <c r="A12" s="21">
        <v>1</v>
      </c>
      <c r="B12" s="3" t="s">
        <v>20</v>
      </c>
      <c r="C12" s="48" t="s">
        <v>21</v>
      </c>
      <c r="D12" s="150"/>
      <c r="E12" s="150"/>
    </row>
    <row r="13" spans="1:5" ht="31.2" x14ac:dyDescent="0.25">
      <c r="A13" s="21">
        <v>2</v>
      </c>
      <c r="B13" s="3" t="s">
        <v>22</v>
      </c>
      <c r="C13" s="48" t="s">
        <v>21</v>
      </c>
      <c r="D13" s="150"/>
      <c r="E13" s="151"/>
    </row>
    <row r="14" spans="1:5" ht="15.6" x14ac:dyDescent="0.25">
      <c r="A14" s="21">
        <v>3</v>
      </c>
      <c r="B14" s="4" t="s">
        <v>23</v>
      </c>
      <c r="C14" s="48" t="s">
        <v>10</v>
      </c>
      <c r="D14" s="150"/>
      <c r="E14" s="151"/>
    </row>
    <row r="15" spans="1:5" ht="15.6" x14ac:dyDescent="0.25">
      <c r="A15" s="24"/>
      <c r="B15" s="37" t="s">
        <v>24</v>
      </c>
      <c r="C15" s="10"/>
      <c r="D15" s="153"/>
      <c r="E15" s="46"/>
    </row>
    <row r="16" spans="1:5" ht="15.6" x14ac:dyDescent="0.25">
      <c r="A16" s="19" t="s">
        <v>25</v>
      </c>
      <c r="B16" s="36" t="s">
        <v>26</v>
      </c>
      <c r="C16" s="11"/>
      <c r="D16" s="154"/>
      <c r="E16" s="156"/>
    </row>
    <row r="17" spans="1:5" ht="15.6" x14ac:dyDescent="0.25">
      <c r="A17" s="14">
        <v>1</v>
      </c>
      <c r="B17" s="35" t="s">
        <v>27</v>
      </c>
      <c r="C17" s="48" t="s">
        <v>28</v>
      </c>
      <c r="D17" s="150"/>
      <c r="E17" s="151"/>
    </row>
    <row r="18" spans="1:5" ht="15.6" x14ac:dyDescent="0.25">
      <c r="A18" s="14">
        <v>2</v>
      </c>
      <c r="B18" s="4" t="s">
        <v>29</v>
      </c>
      <c r="C18" s="48" t="s">
        <v>10</v>
      </c>
      <c r="D18" s="150"/>
      <c r="E18" s="151"/>
    </row>
    <row r="19" spans="1:5" ht="15.6" x14ac:dyDescent="0.25">
      <c r="A19" s="25"/>
      <c r="B19" s="1" t="s">
        <v>30</v>
      </c>
      <c r="C19" s="10"/>
      <c r="D19" s="153"/>
      <c r="E19" s="46"/>
    </row>
    <row r="20" spans="1:5" ht="15.6" x14ac:dyDescent="0.25">
      <c r="A20" s="26"/>
      <c r="B20" s="2" t="s">
        <v>31</v>
      </c>
      <c r="C20" s="12"/>
      <c r="D20" s="158"/>
      <c r="E20" s="159"/>
    </row>
    <row r="21" spans="1:5" ht="15.6" x14ac:dyDescent="0.25">
      <c r="A21" s="27" t="s">
        <v>32</v>
      </c>
      <c r="B21" s="38" t="s">
        <v>33</v>
      </c>
      <c r="C21" s="13"/>
      <c r="D21" s="161"/>
      <c r="E21" s="162"/>
    </row>
    <row r="22" spans="1:5" ht="15.6" x14ac:dyDescent="0.25">
      <c r="A22" s="28">
        <v>1</v>
      </c>
      <c r="B22" s="39" t="s">
        <v>34</v>
      </c>
      <c r="C22" s="48" t="s">
        <v>14</v>
      </c>
      <c r="D22" s="150"/>
      <c r="E22" s="150"/>
    </row>
    <row r="23" spans="1:5" ht="15.6" x14ac:dyDescent="0.25">
      <c r="A23" s="28">
        <v>2</v>
      </c>
      <c r="B23" s="40" t="s">
        <v>35</v>
      </c>
      <c r="C23" s="48" t="s">
        <v>14</v>
      </c>
      <c r="D23" s="150"/>
      <c r="E23" s="150"/>
    </row>
    <row r="24" spans="1:5" ht="15.6" x14ac:dyDescent="0.25">
      <c r="A24" s="21">
        <v>3</v>
      </c>
      <c r="B24" s="3" t="s">
        <v>36</v>
      </c>
      <c r="C24" s="48" t="s">
        <v>14</v>
      </c>
      <c r="D24" s="150"/>
      <c r="E24" s="150"/>
    </row>
    <row r="25" spans="1:5" ht="15.6" x14ac:dyDescent="0.25">
      <c r="A25" s="21">
        <v>4</v>
      </c>
      <c r="B25" s="3" t="s">
        <v>37</v>
      </c>
      <c r="C25" s="48" t="s">
        <v>14</v>
      </c>
      <c r="D25" s="150"/>
      <c r="E25" s="150"/>
    </row>
    <row r="26" spans="1:5" ht="15.6" x14ac:dyDescent="0.25">
      <c r="A26" s="29">
        <v>5</v>
      </c>
      <c r="B26" s="4" t="s">
        <v>38</v>
      </c>
      <c r="C26" s="48" t="s">
        <v>10</v>
      </c>
      <c r="D26" s="150"/>
      <c r="E26" s="15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B965-9E36-412C-B38C-78C1DC789198}">
  <dimension ref="A1:G50"/>
  <sheetViews>
    <sheetView zoomScale="130" zoomScaleNormal="130" workbookViewId="0"/>
  </sheetViews>
  <sheetFormatPr baseColWidth="10" defaultColWidth="10.6640625" defaultRowHeight="13.2" x14ac:dyDescent="0.25"/>
  <cols>
    <col min="1" max="1" width="11.109375" style="366" customWidth="1"/>
    <col min="2" max="2" width="72.44140625" style="366" customWidth="1"/>
    <col min="3" max="3" width="16" style="366" customWidth="1"/>
    <col min="4" max="4" width="16.5546875" style="366" customWidth="1"/>
    <col min="5" max="5" width="17.6640625" style="251" customWidth="1"/>
    <col min="6" max="6" width="20" style="251" customWidth="1"/>
    <col min="7" max="7" width="19.88671875" style="366" customWidth="1"/>
    <col min="8" max="16384" width="10.6640625" style="366"/>
  </cols>
  <sheetData>
    <row r="1" spans="1:7" ht="25.8" x14ac:dyDescent="0.5">
      <c r="A1" s="478" t="s">
        <v>139</v>
      </c>
    </row>
    <row r="2" spans="1:7" ht="15.6" x14ac:dyDescent="0.25">
      <c r="A2" s="52" t="s">
        <v>1</v>
      </c>
      <c r="B2" s="477" t="s">
        <v>2</v>
      </c>
      <c r="C2" s="255" t="s">
        <v>3</v>
      </c>
      <c r="D2" s="255" t="s">
        <v>127</v>
      </c>
      <c r="E2" s="255" t="s">
        <v>128</v>
      </c>
      <c r="F2" s="255" t="s">
        <v>129</v>
      </c>
    </row>
    <row r="3" spans="1:7" ht="18" x14ac:dyDescent="0.35">
      <c r="A3" s="421" t="s">
        <v>6</v>
      </c>
      <c r="B3" s="476" t="s">
        <v>7</v>
      </c>
      <c r="C3" s="475"/>
      <c r="D3" s="474"/>
      <c r="E3" s="474"/>
      <c r="F3" s="472"/>
    </row>
    <row r="4" spans="1:7" ht="18" x14ac:dyDescent="0.35">
      <c r="A4" s="470" t="s">
        <v>8</v>
      </c>
      <c r="B4" s="471" t="s">
        <v>9</v>
      </c>
      <c r="C4" s="470" t="s">
        <v>10</v>
      </c>
      <c r="D4" s="192">
        <v>1</v>
      </c>
      <c r="E4" s="192">
        <f>'BPU_KIGARI _ Lot 5'!D4</f>
        <v>0</v>
      </c>
      <c r="F4" s="358">
        <f>E4*D4</f>
        <v>0</v>
      </c>
    </row>
    <row r="5" spans="1:7" ht="18" x14ac:dyDescent="0.35">
      <c r="A5" s="438" t="s">
        <v>11</v>
      </c>
      <c r="B5" s="469" t="s">
        <v>12</v>
      </c>
      <c r="C5" s="468"/>
      <c r="D5" s="467"/>
      <c r="E5" s="467"/>
      <c r="F5" s="114"/>
    </row>
    <row r="6" spans="1:7" ht="14.4" x14ac:dyDescent="0.3">
      <c r="A6" s="378">
        <v>1</v>
      </c>
      <c r="B6" s="381" t="s">
        <v>13</v>
      </c>
      <c r="C6" s="465" t="s">
        <v>14</v>
      </c>
      <c r="D6" s="294">
        <v>1156</v>
      </c>
      <c r="E6" s="294">
        <f>'BPU_KIGARI _ Lot 5'!D6</f>
        <v>0</v>
      </c>
      <c r="F6" s="294">
        <f>E6*D6</f>
        <v>0</v>
      </c>
    </row>
    <row r="7" spans="1:7" ht="14.4" x14ac:dyDescent="0.3">
      <c r="A7" s="378">
        <v>2</v>
      </c>
      <c r="B7" s="379" t="s">
        <v>15</v>
      </c>
      <c r="C7" s="464" t="s">
        <v>14</v>
      </c>
      <c r="D7" s="294">
        <f>D6</f>
        <v>1156</v>
      </c>
      <c r="E7" s="294">
        <f>'BPU_KIGARI _ Lot 5'!D7</f>
        <v>0</v>
      </c>
      <c r="F7" s="294">
        <f>E7*D7</f>
        <v>0</v>
      </c>
    </row>
    <row r="8" spans="1:7" ht="14.4" x14ac:dyDescent="0.3">
      <c r="A8" s="378">
        <v>3</v>
      </c>
      <c r="B8" s="376" t="s">
        <v>16</v>
      </c>
      <c r="C8" s="463" t="s">
        <v>14</v>
      </c>
      <c r="D8" s="294">
        <f>D6</f>
        <v>1156</v>
      </c>
      <c r="E8" s="294">
        <f>'BPU_KIGARI _ Lot 5'!D8</f>
        <v>0</v>
      </c>
      <c r="F8" s="294">
        <f>E8*D8</f>
        <v>0</v>
      </c>
    </row>
    <row r="9" spans="1:7" ht="18" x14ac:dyDescent="0.25">
      <c r="A9" s="462"/>
      <c r="B9" s="54" t="s">
        <v>17</v>
      </c>
      <c r="C9" s="461"/>
      <c r="D9" s="460"/>
      <c r="E9" s="460"/>
      <c r="F9" s="359">
        <f>SUM(F6:F8)</f>
        <v>0</v>
      </c>
    </row>
    <row r="10" spans="1:7" ht="18" x14ac:dyDescent="0.35">
      <c r="A10" s="459" t="s">
        <v>18</v>
      </c>
      <c r="B10" s="437" t="s">
        <v>19</v>
      </c>
      <c r="C10" s="385"/>
      <c r="D10" s="435"/>
      <c r="E10" s="435"/>
      <c r="F10" s="413"/>
    </row>
    <row r="11" spans="1:7" ht="14.4" x14ac:dyDescent="0.3">
      <c r="A11" s="452" t="s">
        <v>94</v>
      </c>
      <c r="B11" s="458" t="s">
        <v>42</v>
      </c>
      <c r="C11" s="457"/>
      <c r="D11" s="456"/>
      <c r="E11" s="456"/>
      <c r="F11" s="454"/>
    </row>
    <row r="12" spans="1:7" ht="14.4" x14ac:dyDescent="0.3">
      <c r="A12" s="447">
        <v>1</v>
      </c>
      <c r="B12" s="381" t="s">
        <v>43</v>
      </c>
      <c r="C12" s="434" t="s">
        <v>21</v>
      </c>
      <c r="D12" s="294">
        <v>2</v>
      </c>
      <c r="E12" s="294">
        <f>'BPU_KIGARI _ Lot 5'!D12</f>
        <v>0</v>
      </c>
      <c r="F12" s="294">
        <f t="shared" ref="F12:F19" si="0">+D12*E12</f>
        <v>0</v>
      </c>
    </row>
    <row r="13" spans="1:7" ht="14.4" x14ac:dyDescent="0.3">
      <c r="A13" s="447">
        <v>2</v>
      </c>
      <c r="B13" s="379" t="s">
        <v>101</v>
      </c>
      <c r="C13" s="445" t="s">
        <v>21</v>
      </c>
      <c r="D13" s="294">
        <v>2</v>
      </c>
      <c r="E13" s="294">
        <f>'BPU_KIGARI _ Lot 5'!D13</f>
        <v>0</v>
      </c>
      <c r="F13" s="294">
        <f t="shared" si="0"/>
        <v>0</v>
      </c>
    </row>
    <row r="14" spans="1:7" ht="16.2" x14ac:dyDescent="0.3">
      <c r="A14" s="447">
        <v>3</v>
      </c>
      <c r="B14" s="379" t="s">
        <v>44</v>
      </c>
      <c r="C14" s="445" t="s">
        <v>21</v>
      </c>
      <c r="D14" s="294">
        <v>1</v>
      </c>
      <c r="E14" s="294">
        <f>'BPU_KIGARI _ Lot 5'!D14</f>
        <v>0</v>
      </c>
      <c r="F14" s="294">
        <f t="shared" si="0"/>
        <v>0</v>
      </c>
      <c r="G14" s="453"/>
    </row>
    <row r="15" spans="1:7" ht="16.2" x14ac:dyDescent="0.3">
      <c r="A15" s="447">
        <v>4</v>
      </c>
      <c r="B15" s="379" t="s">
        <v>45</v>
      </c>
      <c r="C15" s="445" t="s">
        <v>21</v>
      </c>
      <c r="D15" s="294">
        <v>1</v>
      </c>
      <c r="E15" s="294">
        <f>'BPU_KIGARI _ Lot 5'!D15</f>
        <v>0</v>
      </c>
      <c r="F15" s="294">
        <f t="shared" si="0"/>
        <v>0</v>
      </c>
      <c r="G15" s="453"/>
    </row>
    <row r="16" spans="1:7" ht="14.4" x14ac:dyDescent="0.3">
      <c r="A16" s="447">
        <v>5</v>
      </c>
      <c r="B16" s="404" t="s">
        <v>97</v>
      </c>
      <c r="C16" s="445" t="s">
        <v>21</v>
      </c>
      <c r="D16" s="294">
        <v>1</v>
      </c>
      <c r="E16" s="294">
        <f>'BPU_KIGARI _ Lot 5'!D16</f>
        <v>0</v>
      </c>
      <c r="F16" s="294">
        <f t="shared" si="0"/>
        <v>0</v>
      </c>
    </row>
    <row r="17" spans="1:6" ht="14.4" x14ac:dyDescent="0.3">
      <c r="A17" s="447">
        <v>6</v>
      </c>
      <c r="B17" s="379" t="s">
        <v>46</v>
      </c>
      <c r="C17" s="445" t="s">
        <v>21</v>
      </c>
      <c r="D17" s="294">
        <v>2</v>
      </c>
      <c r="E17" s="294">
        <f>'BPU_KIGARI _ Lot 5'!D17</f>
        <v>0</v>
      </c>
      <c r="F17" s="294">
        <f t="shared" si="0"/>
        <v>0</v>
      </c>
    </row>
    <row r="18" spans="1:6" ht="14.4" x14ac:dyDescent="0.3">
      <c r="A18" s="447">
        <v>7</v>
      </c>
      <c r="B18" s="379" t="s">
        <v>47</v>
      </c>
      <c r="C18" s="445" t="s">
        <v>21</v>
      </c>
      <c r="D18" s="294">
        <v>1</v>
      </c>
      <c r="E18" s="294">
        <f>'BPU_KIGARI _ Lot 5'!D18</f>
        <v>0</v>
      </c>
      <c r="F18" s="294">
        <f t="shared" si="0"/>
        <v>0</v>
      </c>
    </row>
    <row r="19" spans="1:6" ht="14.4" x14ac:dyDescent="0.3">
      <c r="A19" s="447">
        <v>8</v>
      </c>
      <c r="B19" s="376" t="s">
        <v>116</v>
      </c>
      <c r="C19" s="391" t="s">
        <v>21</v>
      </c>
      <c r="D19" s="294">
        <v>1</v>
      </c>
      <c r="E19" s="294">
        <f>'BPU_KIGARI _ Lot 5'!D19</f>
        <v>0</v>
      </c>
      <c r="F19" s="294">
        <f t="shared" si="0"/>
        <v>0</v>
      </c>
    </row>
    <row r="20" spans="1:6" ht="14.4" x14ac:dyDescent="0.3">
      <c r="A20" s="452" t="s">
        <v>48</v>
      </c>
      <c r="B20" s="451" t="s">
        <v>49</v>
      </c>
      <c r="C20" s="450"/>
      <c r="D20" s="294"/>
      <c r="E20" s="294">
        <f>'BPU_KIGARI _ Lot 5'!D20</f>
        <v>0</v>
      </c>
      <c r="F20" s="448"/>
    </row>
    <row r="21" spans="1:6" ht="14.4" x14ac:dyDescent="0.3">
      <c r="A21" s="447">
        <v>1</v>
      </c>
      <c r="B21" s="446" t="s">
        <v>50</v>
      </c>
      <c r="C21" s="395" t="s">
        <v>21</v>
      </c>
      <c r="D21" s="294">
        <v>1</v>
      </c>
      <c r="E21" s="294">
        <f>'BPU_KIGARI _ Lot 5'!D21</f>
        <v>0</v>
      </c>
      <c r="F21" s="294">
        <f>D21*E21</f>
        <v>0</v>
      </c>
    </row>
    <row r="22" spans="1:6" ht="14.4" x14ac:dyDescent="0.3">
      <c r="A22" s="444">
        <v>2</v>
      </c>
      <c r="B22" s="379" t="s">
        <v>51</v>
      </c>
      <c r="C22" s="445" t="s">
        <v>14</v>
      </c>
      <c r="D22" s="294">
        <v>100</v>
      </c>
      <c r="E22" s="294">
        <f>'BPU_KIGARI _ Lot 5'!D22</f>
        <v>0</v>
      </c>
      <c r="F22" s="294">
        <f>D22*E22</f>
        <v>0</v>
      </c>
    </row>
    <row r="23" spans="1:6" ht="14.4" x14ac:dyDescent="0.3">
      <c r="A23" s="444">
        <v>3</v>
      </c>
      <c r="B23" s="376" t="s">
        <v>117</v>
      </c>
      <c r="C23" s="391" t="s">
        <v>21</v>
      </c>
      <c r="D23" s="294">
        <v>1</v>
      </c>
      <c r="E23" s="294">
        <f>'BPU_KIGARI _ Lot 5'!D23</f>
        <v>0</v>
      </c>
      <c r="F23" s="294">
        <f>D23*E23</f>
        <v>0</v>
      </c>
    </row>
    <row r="24" spans="1:6" ht="18" x14ac:dyDescent="0.35">
      <c r="A24" s="443"/>
      <c r="B24" s="442" t="s">
        <v>24</v>
      </c>
      <c r="C24" s="441"/>
      <c r="D24" s="440"/>
      <c r="E24" s="440"/>
      <c r="F24" s="359">
        <f>SUM(F12:F23)</f>
        <v>0</v>
      </c>
    </row>
    <row r="25" spans="1:6" ht="18" x14ac:dyDescent="0.35">
      <c r="A25" s="438" t="s">
        <v>25</v>
      </c>
      <c r="B25" s="437" t="s">
        <v>26</v>
      </c>
      <c r="C25" s="436"/>
      <c r="D25" s="435"/>
      <c r="E25" s="435"/>
      <c r="F25" s="383"/>
    </row>
    <row r="26" spans="1:6" ht="14.4" x14ac:dyDescent="0.3">
      <c r="A26" s="379">
        <v>1</v>
      </c>
      <c r="B26" s="381" t="s">
        <v>56</v>
      </c>
      <c r="C26" s="434" t="s">
        <v>28</v>
      </c>
      <c r="D26" s="294">
        <f>D7/1000</f>
        <v>1.1559999999999999</v>
      </c>
      <c r="E26" s="294">
        <f>'BPU_KIGARI _ Lot 5'!D26</f>
        <v>0</v>
      </c>
      <c r="F26" s="294">
        <f>+D26*E26</f>
        <v>0</v>
      </c>
    </row>
    <row r="27" spans="1:6" ht="14.4" x14ac:dyDescent="0.3">
      <c r="A27" s="379">
        <v>2</v>
      </c>
      <c r="B27" s="379" t="s">
        <v>57</v>
      </c>
      <c r="C27" s="433" t="s">
        <v>58</v>
      </c>
      <c r="D27" s="294">
        <v>1</v>
      </c>
      <c r="E27" s="294">
        <f>'BPU_KIGARI _ Lot 5'!D27</f>
        <v>0</v>
      </c>
      <c r="F27" s="294">
        <f>+D27*E27</f>
        <v>0</v>
      </c>
    </row>
    <row r="28" spans="1:6" ht="18" x14ac:dyDescent="0.35">
      <c r="A28" s="432">
        <v>3</v>
      </c>
      <c r="B28" s="376" t="s">
        <v>29</v>
      </c>
      <c r="C28" s="431" t="s">
        <v>10</v>
      </c>
      <c r="D28" s="294">
        <v>1</v>
      </c>
      <c r="E28" s="294">
        <f>'BPU_KIGARI _ Lot 5'!D28</f>
        <v>0</v>
      </c>
      <c r="F28" s="294">
        <f>+D28*E28</f>
        <v>0</v>
      </c>
    </row>
    <row r="29" spans="1:6" ht="18" x14ac:dyDescent="0.35">
      <c r="A29" s="430"/>
      <c r="B29" s="429" t="s">
        <v>30</v>
      </c>
      <c r="C29" s="428"/>
      <c r="D29" s="427"/>
      <c r="E29" s="359"/>
      <c r="F29" s="359">
        <f>SUM(F26:F28)</f>
        <v>0</v>
      </c>
    </row>
    <row r="30" spans="1:6" ht="18" x14ac:dyDescent="0.3">
      <c r="A30" s="425"/>
      <c r="B30" s="361" t="s">
        <v>31</v>
      </c>
      <c r="C30" s="424"/>
      <c r="D30" s="423"/>
      <c r="E30" s="362"/>
      <c r="F30" s="362">
        <f>F4+F9+F24+F29</f>
        <v>0</v>
      </c>
    </row>
    <row r="31" spans="1:6" ht="18" x14ac:dyDescent="0.35">
      <c r="A31" s="421" t="s">
        <v>32</v>
      </c>
      <c r="B31" s="420" t="s">
        <v>60</v>
      </c>
      <c r="C31" s="419"/>
      <c r="D31" s="418"/>
      <c r="E31" s="416"/>
      <c r="F31" s="416"/>
    </row>
    <row r="32" spans="1:6" ht="18" x14ac:dyDescent="0.25">
      <c r="A32" s="387" t="s">
        <v>61</v>
      </c>
      <c r="B32" s="386" t="s">
        <v>62</v>
      </c>
      <c r="C32" s="415"/>
      <c r="D32" s="415"/>
      <c r="E32" s="415"/>
      <c r="F32" s="413"/>
    </row>
    <row r="33" spans="1:6" ht="14.4" x14ac:dyDescent="0.25">
      <c r="A33" s="392" t="s">
        <v>118</v>
      </c>
      <c r="B33" s="363" t="s">
        <v>105</v>
      </c>
      <c r="C33" s="412"/>
      <c r="D33" s="411"/>
      <c r="E33" s="411"/>
      <c r="F33" s="409"/>
    </row>
    <row r="34" spans="1:6" ht="14.4" x14ac:dyDescent="0.3">
      <c r="A34" s="408">
        <v>1</v>
      </c>
      <c r="B34" s="407" t="s">
        <v>106</v>
      </c>
      <c r="C34" s="406" t="s">
        <v>14</v>
      </c>
      <c r="D34" s="294">
        <v>395</v>
      </c>
      <c r="E34" s="294">
        <f>'BPU_KIGARI _ Lot 5'!D34</f>
        <v>0</v>
      </c>
      <c r="F34" s="294">
        <f>D34*E34</f>
        <v>0</v>
      </c>
    </row>
    <row r="35" spans="1:6" ht="14.4" x14ac:dyDescent="0.3">
      <c r="A35" s="405">
        <v>2</v>
      </c>
      <c r="B35" s="404" t="s">
        <v>107</v>
      </c>
      <c r="C35" s="403" t="s">
        <v>14</v>
      </c>
      <c r="D35" s="294">
        <v>661</v>
      </c>
      <c r="E35" s="294">
        <f>'BPU_KIGARI _ Lot 5'!D35</f>
        <v>0</v>
      </c>
      <c r="F35" s="294">
        <f>D35*E35</f>
        <v>0</v>
      </c>
    </row>
    <row r="36" spans="1:6" ht="14.4" x14ac:dyDescent="0.3">
      <c r="A36" s="378">
        <v>4</v>
      </c>
      <c r="B36" s="402" t="s">
        <v>119</v>
      </c>
      <c r="C36" s="401" t="s">
        <v>14</v>
      </c>
      <c r="D36" s="294">
        <v>100</v>
      </c>
      <c r="E36" s="294">
        <f>'BPU_KIGARI _ Lot 5'!D36</f>
        <v>0</v>
      </c>
      <c r="F36" s="294">
        <f>D36*E36</f>
        <v>0</v>
      </c>
    </row>
    <row r="37" spans="1:6" ht="14.4" x14ac:dyDescent="0.3">
      <c r="A37" s="392" t="s">
        <v>120</v>
      </c>
      <c r="B37" s="363" t="s">
        <v>109</v>
      </c>
      <c r="C37" s="400"/>
      <c r="D37" s="399"/>
      <c r="E37" s="399"/>
      <c r="F37" s="397"/>
    </row>
    <row r="38" spans="1:6" ht="14.4" x14ac:dyDescent="0.3">
      <c r="A38" s="378">
        <v>1</v>
      </c>
      <c r="B38" s="396" t="s">
        <v>110</v>
      </c>
      <c r="C38" s="395" t="s">
        <v>14</v>
      </c>
      <c r="D38" s="294">
        <v>6</v>
      </c>
      <c r="E38" s="294">
        <f>'BPU_KIGARI _ Lot 5'!D38</f>
        <v>0</v>
      </c>
      <c r="F38" s="294">
        <f>+D38*E38</f>
        <v>0</v>
      </c>
    </row>
    <row r="39" spans="1:6" ht="14.4" x14ac:dyDescent="0.3">
      <c r="A39" s="378">
        <v>2</v>
      </c>
      <c r="B39" s="394" t="s">
        <v>111</v>
      </c>
      <c r="C39" s="393" t="s">
        <v>14</v>
      </c>
      <c r="D39" s="294">
        <v>6</v>
      </c>
      <c r="E39" s="294">
        <f>'BPU_KIGARI _ Lot 5'!D39</f>
        <v>0</v>
      </c>
      <c r="F39" s="294">
        <f>+D39*E39</f>
        <v>0</v>
      </c>
    </row>
    <row r="40" spans="1:6" ht="14.4" x14ac:dyDescent="0.3">
      <c r="A40" s="378">
        <v>4</v>
      </c>
      <c r="B40" s="379" t="s">
        <v>121</v>
      </c>
      <c r="C40" s="393" t="s">
        <v>14</v>
      </c>
      <c r="D40" s="294">
        <v>1</v>
      </c>
      <c r="E40" s="294">
        <f>'BPU_KIGARI _ Lot 5'!D40</f>
        <v>0</v>
      </c>
      <c r="F40" s="294">
        <f>+D40*E40</f>
        <v>0</v>
      </c>
    </row>
    <row r="41" spans="1:6" ht="14.4" x14ac:dyDescent="0.3">
      <c r="A41" s="392" t="s">
        <v>122</v>
      </c>
      <c r="B41" s="364" t="s">
        <v>114</v>
      </c>
      <c r="C41" s="391" t="s">
        <v>10</v>
      </c>
      <c r="D41" s="294">
        <v>1</v>
      </c>
      <c r="E41" s="294">
        <f>'BPU_KIGARI _ Lot 5'!D41</f>
        <v>0</v>
      </c>
      <c r="F41" s="294">
        <f>+D41*E41</f>
        <v>0</v>
      </c>
    </row>
    <row r="42" spans="1:6" ht="18" x14ac:dyDescent="0.3">
      <c r="A42" s="390"/>
      <c r="B42" s="389" t="s">
        <v>69</v>
      </c>
      <c r="C42" s="373"/>
      <c r="D42" s="373"/>
      <c r="E42" s="373"/>
      <c r="F42" s="360">
        <f>SUM(F34:F41)</f>
        <v>0</v>
      </c>
    </row>
    <row r="43" spans="1:6" ht="18" x14ac:dyDescent="0.35">
      <c r="A43" s="387" t="s">
        <v>70</v>
      </c>
      <c r="B43" s="386" t="s">
        <v>71</v>
      </c>
      <c r="C43" s="385"/>
      <c r="D43" s="385"/>
      <c r="E43" s="385"/>
      <c r="F43" s="383"/>
    </row>
    <row r="44" spans="1:6" ht="14.4" x14ac:dyDescent="0.3">
      <c r="A44" s="378">
        <v>1</v>
      </c>
      <c r="B44" s="382" t="s">
        <v>123</v>
      </c>
      <c r="C44" s="381" t="s">
        <v>73</v>
      </c>
      <c r="D44" s="294">
        <v>2</v>
      </c>
      <c r="E44" s="294">
        <f>'BPU_KIGARI _ Lot 5'!D44</f>
        <v>0</v>
      </c>
      <c r="F44" s="294">
        <f>D44*E44</f>
        <v>0</v>
      </c>
    </row>
    <row r="45" spans="1:6" ht="14.4" x14ac:dyDescent="0.3">
      <c r="A45" s="378">
        <v>2</v>
      </c>
      <c r="B45" s="380" t="s">
        <v>124</v>
      </c>
      <c r="C45" s="379" t="s">
        <v>75</v>
      </c>
      <c r="D45" s="294">
        <v>1</v>
      </c>
      <c r="E45" s="294">
        <f>'BPU_KIGARI _ Lot 5'!D45</f>
        <v>0</v>
      </c>
      <c r="F45" s="294">
        <f>D45*E45</f>
        <v>0</v>
      </c>
    </row>
    <row r="46" spans="1:6" ht="14.4" x14ac:dyDescent="0.3">
      <c r="A46" s="378">
        <v>3</v>
      </c>
      <c r="B46" s="349" t="s">
        <v>125</v>
      </c>
      <c r="C46" s="379" t="s">
        <v>77</v>
      </c>
      <c r="D46" s="294">
        <v>1</v>
      </c>
      <c r="E46" s="294">
        <f>'BPU_KIGARI _ Lot 5'!D46</f>
        <v>0</v>
      </c>
      <c r="F46" s="294">
        <f>D46*E46</f>
        <v>0</v>
      </c>
    </row>
    <row r="47" spans="1:6" ht="14.4" x14ac:dyDescent="0.3">
      <c r="A47" s="378">
        <v>4</v>
      </c>
      <c r="B47" s="377" t="s">
        <v>78</v>
      </c>
      <c r="C47" s="376"/>
      <c r="D47" s="294">
        <v>1</v>
      </c>
      <c r="E47" s="294">
        <f>'BPU_KIGARI _ Lot 5'!D47</f>
        <v>0</v>
      </c>
      <c r="F47" s="294">
        <f>D47*E47</f>
        <v>0</v>
      </c>
    </row>
    <row r="48" spans="1:6" ht="18" x14ac:dyDescent="0.3">
      <c r="A48" s="375"/>
      <c r="B48" s="374" t="s">
        <v>133</v>
      </c>
      <c r="C48" s="373"/>
      <c r="D48" s="373"/>
      <c r="E48" s="373"/>
      <c r="F48" s="360">
        <f>SUM(F44:F47)</f>
        <v>0</v>
      </c>
    </row>
    <row r="49" spans="1:6" ht="18" x14ac:dyDescent="0.3">
      <c r="A49" s="372"/>
      <c r="B49" s="55" t="s">
        <v>130</v>
      </c>
      <c r="C49" s="55"/>
      <c r="D49" s="55"/>
      <c r="E49" s="371"/>
      <c r="F49" s="370">
        <f>F42+F48</f>
        <v>0</v>
      </c>
    </row>
    <row r="50" spans="1:6" ht="18" x14ac:dyDescent="0.3">
      <c r="A50" s="369"/>
      <c r="B50" s="368" t="s">
        <v>131</v>
      </c>
      <c r="C50" s="368"/>
      <c r="D50" s="368"/>
      <c r="E50" s="367"/>
      <c r="F50" s="166">
        <f>F49+F30</f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D77-AE52-4D5C-9B97-3A59119F0FF0}">
  <sheetPr>
    <tabColor rgb="FF00B050"/>
  </sheetPr>
  <dimension ref="A3:C10"/>
  <sheetViews>
    <sheetView tabSelected="1" zoomScale="130" zoomScaleNormal="130" workbookViewId="0">
      <selection activeCell="F6" sqref="F6"/>
    </sheetView>
  </sheetViews>
  <sheetFormatPr baseColWidth="10" defaultColWidth="11.44140625" defaultRowHeight="13.2" x14ac:dyDescent="0.25"/>
  <cols>
    <col min="1" max="1" width="11.5546875" style="195" customWidth="1"/>
    <col min="2" max="2" width="29.44140625" style="198" customWidth="1"/>
    <col min="3" max="3" width="24.109375" style="195" customWidth="1"/>
    <col min="4" max="16384" width="11.44140625" style="365"/>
  </cols>
  <sheetData>
    <row r="3" spans="1:3" ht="31.2" x14ac:dyDescent="0.25">
      <c r="A3" s="193" t="s">
        <v>1</v>
      </c>
      <c r="B3" s="196" t="s">
        <v>140</v>
      </c>
      <c r="C3" s="193" t="s">
        <v>141</v>
      </c>
    </row>
    <row r="4" spans="1:3" ht="22.5" customHeight="1" x14ac:dyDescent="0.25">
      <c r="A4" s="194">
        <v>1</v>
      </c>
      <c r="B4" s="197" t="s">
        <v>142</v>
      </c>
      <c r="C4" s="199">
        <f>'DQE_CDS BISHISHA_Lot 1'!F28</f>
        <v>0</v>
      </c>
    </row>
    <row r="5" spans="1:3" ht="22.5" customHeight="1" x14ac:dyDescent="0.25">
      <c r="A5" s="194">
        <v>2</v>
      </c>
      <c r="B5" s="197" t="s">
        <v>143</v>
      </c>
      <c r="C5" s="199">
        <f>'DQE_CDS RUSARA_Lot 2'!F48</f>
        <v>0</v>
      </c>
    </row>
    <row r="6" spans="1:3" ht="22.5" customHeight="1" x14ac:dyDescent="0.25">
      <c r="A6" s="194">
        <v>3</v>
      </c>
      <c r="B6" s="197" t="s">
        <v>144</v>
      </c>
      <c r="C6" s="199">
        <f>'DQE_CDS KABUYENGE_Lot 3'!F35</f>
        <v>0</v>
      </c>
    </row>
    <row r="7" spans="1:3" ht="22.5" customHeight="1" x14ac:dyDescent="0.25">
      <c r="A7" s="194">
        <v>4</v>
      </c>
      <c r="B7" s="197" t="s">
        <v>145</v>
      </c>
      <c r="C7" s="199">
        <f>'DQE_CDS MUGINA_Lot 4'!F42</f>
        <v>0</v>
      </c>
    </row>
    <row r="8" spans="1:3" ht="22.5" customHeight="1" x14ac:dyDescent="0.25">
      <c r="A8" s="194">
        <v>5</v>
      </c>
      <c r="B8" s="197" t="s">
        <v>146</v>
      </c>
      <c r="C8" s="199">
        <f>+'DQE_KIGARI _ Lot 5'!F50</f>
        <v>0</v>
      </c>
    </row>
    <row r="9" spans="1:3" ht="22.5" customHeight="1" x14ac:dyDescent="0.25">
      <c r="A9" s="200"/>
      <c r="B9" s="203" t="s">
        <v>147</v>
      </c>
      <c r="C9" s="204">
        <f>SUM(C4:C8)</f>
        <v>0</v>
      </c>
    </row>
    <row r="10" spans="1:3" x14ac:dyDescent="0.25">
      <c r="B10" s="201"/>
      <c r="C10" s="2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34A3-8203-4C7A-AEEC-F58C8E06CA6E}">
  <dimension ref="A1:G58"/>
  <sheetViews>
    <sheetView workbookViewId="0">
      <selection activeCell="E13" sqref="E13"/>
    </sheetView>
  </sheetViews>
  <sheetFormatPr baseColWidth="10" defaultColWidth="10.6640625" defaultRowHeight="13.2" x14ac:dyDescent="0.25"/>
  <cols>
    <col min="1" max="1" width="11.109375" style="252" customWidth="1"/>
    <col min="2" max="2" width="55.33203125" style="251" customWidth="1"/>
    <col min="3" max="3" width="16" style="252" customWidth="1"/>
    <col min="4" max="4" width="17.6640625" style="253" customWidth="1"/>
    <col min="5" max="5" width="32.88671875" style="253" customWidth="1"/>
    <col min="6" max="6" width="11.5546875" style="251" bestFit="1" customWidth="1"/>
    <col min="7" max="7" width="16.109375" style="251" customWidth="1"/>
    <col min="8" max="16384" width="10.6640625" style="251"/>
  </cols>
  <sheetData>
    <row r="1" spans="1:6" ht="15.6" x14ac:dyDescent="0.25">
      <c r="A1" s="250" t="s">
        <v>39</v>
      </c>
    </row>
    <row r="2" spans="1:6" ht="19.95" customHeight="1" x14ac:dyDescent="0.25">
      <c r="A2" s="254"/>
    </row>
    <row r="3" spans="1:6" ht="31.2" x14ac:dyDescent="0.25">
      <c r="A3" s="255" t="s">
        <v>1</v>
      </c>
      <c r="B3" s="256" t="s">
        <v>2</v>
      </c>
      <c r="C3" s="53" t="s">
        <v>3</v>
      </c>
      <c r="D3" s="44" t="s">
        <v>4</v>
      </c>
      <c r="E3" s="44" t="s">
        <v>5</v>
      </c>
    </row>
    <row r="4" spans="1:6" ht="18" x14ac:dyDescent="0.25">
      <c r="A4" s="257" t="s">
        <v>6</v>
      </c>
      <c r="B4" s="58" t="s">
        <v>7</v>
      </c>
      <c r="C4" s="59"/>
      <c r="D4" s="258"/>
      <c r="E4" s="259"/>
    </row>
    <row r="5" spans="1:6" ht="18" x14ac:dyDescent="0.25">
      <c r="A5" s="110" t="s">
        <v>8</v>
      </c>
      <c r="B5" s="111" t="s">
        <v>9</v>
      </c>
      <c r="C5" s="110" t="s">
        <v>10</v>
      </c>
      <c r="D5" s="178"/>
      <c r="E5" s="260"/>
    </row>
    <row r="6" spans="1:6" ht="18" x14ac:dyDescent="0.25">
      <c r="A6" s="112" t="s">
        <v>11</v>
      </c>
      <c r="B6" s="113" t="s">
        <v>12</v>
      </c>
      <c r="C6" s="261"/>
      <c r="D6" s="262"/>
      <c r="E6" s="263"/>
    </row>
    <row r="7" spans="1:6" ht="14.4" x14ac:dyDescent="0.25">
      <c r="A7" s="264">
        <v>1</v>
      </c>
      <c r="B7" s="265" t="s">
        <v>13</v>
      </c>
      <c r="C7" s="266" t="s">
        <v>14</v>
      </c>
      <c r="D7" s="268"/>
      <c r="E7" s="268"/>
      <c r="F7" s="269" t="s">
        <v>40</v>
      </c>
    </row>
    <row r="8" spans="1:6" ht="14.4" x14ac:dyDescent="0.25">
      <c r="A8" s="264">
        <v>2</v>
      </c>
      <c r="B8" s="270" t="s">
        <v>15</v>
      </c>
      <c r="C8" s="264" t="s">
        <v>14</v>
      </c>
      <c r="D8" s="272"/>
      <c r="E8" s="272"/>
    </row>
    <row r="9" spans="1:6" ht="14.4" x14ac:dyDescent="0.25">
      <c r="A9" s="264">
        <v>3</v>
      </c>
      <c r="B9" s="273" t="s">
        <v>16</v>
      </c>
      <c r="C9" s="274" t="s">
        <v>14</v>
      </c>
      <c r="D9" s="276"/>
      <c r="E9" s="272"/>
    </row>
    <row r="10" spans="1:6" ht="18" x14ac:dyDescent="0.25">
      <c r="A10" s="119"/>
      <c r="B10" s="95" t="s">
        <v>17</v>
      </c>
      <c r="C10" s="277"/>
      <c r="D10" s="279"/>
      <c r="E10" s="280"/>
    </row>
    <row r="11" spans="1:6" ht="36" x14ac:dyDescent="0.25">
      <c r="A11" s="120" t="s">
        <v>18</v>
      </c>
      <c r="B11" s="121" t="s">
        <v>19</v>
      </c>
      <c r="C11" s="281"/>
      <c r="D11" s="283"/>
      <c r="E11" s="284"/>
    </row>
    <row r="12" spans="1:6" ht="14.4" x14ac:dyDescent="0.25">
      <c r="A12" s="285" t="s">
        <v>41</v>
      </c>
      <c r="B12" s="286" t="s">
        <v>42</v>
      </c>
      <c r="C12" s="287"/>
      <c r="D12" s="289"/>
      <c r="E12" s="290"/>
    </row>
    <row r="13" spans="1:6" ht="14.4" x14ac:dyDescent="0.25">
      <c r="A13" s="291">
        <v>1</v>
      </c>
      <c r="B13" s="292" t="s">
        <v>43</v>
      </c>
      <c r="C13" s="293" t="s">
        <v>21</v>
      </c>
      <c r="D13" s="268"/>
      <c r="E13" s="295"/>
    </row>
    <row r="14" spans="1:6" ht="16.2" x14ac:dyDescent="0.25">
      <c r="A14" s="291">
        <v>2</v>
      </c>
      <c r="B14" s="296" t="s">
        <v>44</v>
      </c>
      <c r="C14" s="291" t="s">
        <v>21</v>
      </c>
      <c r="D14" s="298"/>
      <c r="E14" s="298"/>
      <c r="F14" s="299"/>
    </row>
    <row r="15" spans="1:6" ht="16.2" x14ac:dyDescent="0.25">
      <c r="A15" s="291">
        <v>3</v>
      </c>
      <c r="B15" s="296" t="s">
        <v>45</v>
      </c>
      <c r="C15" s="291" t="s">
        <v>21</v>
      </c>
      <c r="D15" s="298"/>
      <c r="E15" s="298"/>
      <c r="F15" s="299"/>
    </row>
    <row r="16" spans="1:6" ht="14.4" x14ac:dyDescent="0.25">
      <c r="A16" s="291">
        <v>4</v>
      </c>
      <c r="B16" s="296" t="s">
        <v>46</v>
      </c>
      <c r="C16" s="291" t="s">
        <v>21</v>
      </c>
      <c r="D16" s="300"/>
      <c r="E16" s="300"/>
    </row>
    <row r="17" spans="1:7" ht="14.4" x14ac:dyDescent="0.25">
      <c r="A17" s="291">
        <v>5</v>
      </c>
      <c r="B17" s="301" t="s">
        <v>47</v>
      </c>
      <c r="C17" s="302" t="s">
        <v>21</v>
      </c>
      <c r="D17" s="304"/>
      <c r="E17" s="304"/>
    </row>
    <row r="18" spans="1:7" ht="14.4" x14ac:dyDescent="0.25">
      <c r="A18" s="285" t="s">
        <v>48</v>
      </c>
      <c r="B18" s="286" t="s">
        <v>49</v>
      </c>
      <c r="C18" s="305"/>
      <c r="D18" s="306"/>
      <c r="E18" s="307"/>
    </row>
    <row r="19" spans="1:7" ht="14.4" x14ac:dyDescent="0.25">
      <c r="A19" s="291">
        <v>1</v>
      </c>
      <c r="B19" s="308" t="s">
        <v>50</v>
      </c>
      <c r="C19" s="266" t="s">
        <v>21</v>
      </c>
      <c r="D19" s="268"/>
      <c r="E19" s="268"/>
      <c r="G19" s="309"/>
    </row>
    <row r="20" spans="1:7" ht="14.4" x14ac:dyDescent="0.25">
      <c r="A20" s="310">
        <v>2</v>
      </c>
      <c r="B20" s="296" t="s">
        <v>51</v>
      </c>
      <c r="C20" s="291" t="s">
        <v>14</v>
      </c>
      <c r="D20" s="298"/>
      <c r="E20" s="298"/>
      <c r="G20" s="309"/>
    </row>
    <row r="21" spans="1:7" ht="14.4" x14ac:dyDescent="0.25">
      <c r="A21" s="310">
        <v>3</v>
      </c>
      <c r="B21" s="296" t="s">
        <v>52</v>
      </c>
      <c r="C21" s="291" t="s">
        <v>21</v>
      </c>
      <c r="D21" s="298"/>
      <c r="E21" s="298"/>
      <c r="G21" s="309"/>
    </row>
    <row r="22" spans="1:7" ht="14.4" x14ac:dyDescent="0.25">
      <c r="A22" s="311" t="s">
        <v>53</v>
      </c>
      <c r="B22" s="312" t="s">
        <v>54</v>
      </c>
      <c r="C22" s="274" t="s">
        <v>10</v>
      </c>
      <c r="D22" s="276"/>
      <c r="E22" s="272"/>
    </row>
    <row r="23" spans="1:7" ht="18" x14ac:dyDescent="0.25">
      <c r="A23" s="119"/>
      <c r="B23" s="125" t="s">
        <v>24</v>
      </c>
      <c r="C23" s="277"/>
      <c r="D23" s="279"/>
      <c r="E23" s="280"/>
    </row>
    <row r="24" spans="1:7" ht="18" x14ac:dyDescent="0.25">
      <c r="A24" s="112" t="s">
        <v>55</v>
      </c>
      <c r="B24" s="121" t="s">
        <v>26</v>
      </c>
      <c r="C24" s="281"/>
      <c r="D24" s="283"/>
      <c r="E24" s="313"/>
    </row>
    <row r="25" spans="1:7" ht="14.4" x14ac:dyDescent="0.25">
      <c r="A25" s="264">
        <v>1</v>
      </c>
      <c r="B25" s="265" t="s">
        <v>56</v>
      </c>
      <c r="C25" s="266" t="s">
        <v>28</v>
      </c>
      <c r="D25" s="268"/>
      <c r="E25" s="268"/>
      <c r="G25" s="314"/>
    </row>
    <row r="26" spans="1:7" ht="14.4" x14ac:dyDescent="0.25">
      <c r="A26" s="264">
        <v>2</v>
      </c>
      <c r="B26" s="270" t="s">
        <v>57</v>
      </c>
      <c r="C26" s="315" t="s">
        <v>58</v>
      </c>
      <c r="D26" s="272"/>
      <c r="E26" s="272"/>
      <c r="G26" s="314"/>
    </row>
    <row r="27" spans="1:7" ht="18" x14ac:dyDescent="0.25">
      <c r="A27" s="316">
        <v>3</v>
      </c>
      <c r="B27" s="273" t="s">
        <v>29</v>
      </c>
      <c r="C27" s="317" t="s">
        <v>10</v>
      </c>
      <c r="D27" s="276"/>
      <c r="E27" s="272"/>
      <c r="G27" s="314"/>
    </row>
    <row r="28" spans="1:7" ht="18" x14ac:dyDescent="0.25">
      <c r="A28" s="119"/>
      <c r="B28" s="125" t="s">
        <v>30</v>
      </c>
      <c r="C28" s="277"/>
      <c r="D28" s="279"/>
      <c r="E28" s="318"/>
      <c r="G28" s="314"/>
    </row>
    <row r="29" spans="1:7" ht="18" x14ac:dyDescent="0.25">
      <c r="A29" s="319"/>
      <c r="B29" s="320" t="s">
        <v>59</v>
      </c>
      <c r="C29" s="321"/>
      <c r="D29" s="323"/>
      <c r="E29" s="324"/>
    </row>
    <row r="30" spans="1:7" ht="18" x14ac:dyDescent="0.25">
      <c r="A30" s="325" t="s">
        <v>32</v>
      </c>
      <c r="B30" s="326" t="s">
        <v>60</v>
      </c>
      <c r="C30" s="327"/>
      <c r="D30" s="329"/>
      <c r="E30" s="330"/>
    </row>
    <row r="31" spans="1:7" ht="18" x14ac:dyDescent="0.25">
      <c r="A31" s="331" t="s">
        <v>61</v>
      </c>
      <c r="B31" s="332" t="s">
        <v>62</v>
      </c>
      <c r="C31" s="333"/>
      <c r="D31" s="335"/>
      <c r="E31" s="336"/>
    </row>
    <row r="32" spans="1:7" ht="14.4" x14ac:dyDescent="0.25">
      <c r="A32" s="337">
        <v>1</v>
      </c>
      <c r="B32" s="265" t="s">
        <v>63</v>
      </c>
      <c r="C32" s="338" t="s">
        <v>14</v>
      </c>
      <c r="D32" s="340"/>
      <c r="E32" s="268"/>
    </row>
    <row r="33" spans="1:5" ht="14.4" x14ac:dyDescent="0.25">
      <c r="A33" s="337">
        <v>2</v>
      </c>
      <c r="B33" s="270" t="s">
        <v>64</v>
      </c>
      <c r="C33" s="341" t="s">
        <v>14</v>
      </c>
      <c r="D33" s="339"/>
      <c r="E33" s="272"/>
    </row>
    <row r="34" spans="1:5" ht="14.4" x14ac:dyDescent="0.25">
      <c r="A34" s="337">
        <v>3</v>
      </c>
      <c r="B34" s="270" t="s">
        <v>65</v>
      </c>
      <c r="C34" s="341" t="s">
        <v>14</v>
      </c>
      <c r="D34" s="339"/>
      <c r="E34" s="272"/>
    </row>
    <row r="35" spans="1:5" ht="14.4" x14ac:dyDescent="0.25">
      <c r="A35" s="337">
        <v>4</v>
      </c>
      <c r="B35" s="270" t="s">
        <v>66</v>
      </c>
      <c r="C35" s="341" t="s">
        <v>14</v>
      </c>
      <c r="D35" s="339"/>
      <c r="E35" s="272"/>
    </row>
    <row r="36" spans="1:5" ht="14.4" x14ac:dyDescent="0.25">
      <c r="A36" s="337">
        <v>5</v>
      </c>
      <c r="B36" s="270" t="s">
        <v>67</v>
      </c>
      <c r="C36" s="341" t="s">
        <v>14</v>
      </c>
      <c r="D36" s="339"/>
      <c r="E36" s="272"/>
    </row>
    <row r="37" spans="1:5" ht="14.4" x14ac:dyDescent="0.25">
      <c r="A37" s="337">
        <v>6</v>
      </c>
      <c r="B37" s="342" t="s">
        <v>36</v>
      </c>
      <c r="C37" s="264" t="s">
        <v>14</v>
      </c>
      <c r="D37" s="298"/>
      <c r="E37" s="272"/>
    </row>
    <row r="38" spans="1:5" ht="14.4" x14ac:dyDescent="0.25">
      <c r="A38" s="337">
        <v>7</v>
      </c>
      <c r="B38" s="342" t="s">
        <v>37</v>
      </c>
      <c r="C38" s="264" t="s">
        <v>14</v>
      </c>
      <c r="D38" s="298"/>
      <c r="E38" s="272"/>
    </row>
    <row r="39" spans="1:5" ht="14.4" x14ac:dyDescent="0.25">
      <c r="A39" s="337">
        <v>8</v>
      </c>
      <c r="B39" s="296" t="s">
        <v>68</v>
      </c>
      <c r="C39" s="264" t="s">
        <v>14</v>
      </c>
      <c r="D39" s="298"/>
      <c r="E39" s="272"/>
    </row>
    <row r="40" spans="1:5" ht="14.4" x14ac:dyDescent="0.25">
      <c r="A40" s="337">
        <v>9</v>
      </c>
      <c r="B40" s="482" t="s">
        <v>38</v>
      </c>
      <c r="C40" s="302" t="s">
        <v>10</v>
      </c>
      <c r="D40" s="343"/>
      <c r="E40" s="272"/>
    </row>
    <row r="41" spans="1:5" ht="18" x14ac:dyDescent="0.25">
      <c r="A41" s="344"/>
      <c r="B41" s="125" t="s">
        <v>69</v>
      </c>
      <c r="C41" s="277"/>
      <c r="D41" s="279"/>
      <c r="E41" s="318"/>
    </row>
    <row r="42" spans="1:5" ht="36" x14ac:dyDescent="0.25">
      <c r="A42" s="81" t="s">
        <v>70</v>
      </c>
      <c r="B42" s="345" t="s">
        <v>71</v>
      </c>
      <c r="C42" s="85"/>
      <c r="D42" s="346"/>
      <c r="E42" s="347"/>
    </row>
    <row r="43" spans="1:5" ht="14.4" x14ac:dyDescent="0.25">
      <c r="A43" s="291">
        <v>1</v>
      </c>
      <c r="B43" s="348" t="s">
        <v>72</v>
      </c>
      <c r="C43" s="291" t="s">
        <v>73</v>
      </c>
      <c r="D43" s="298"/>
      <c r="E43" s="298"/>
    </row>
    <row r="44" spans="1:5" ht="14.4" x14ac:dyDescent="0.25">
      <c r="A44" s="291">
        <v>2</v>
      </c>
      <c r="B44" s="348" t="s">
        <v>74</v>
      </c>
      <c r="C44" s="291" t="s">
        <v>75</v>
      </c>
      <c r="D44" s="298"/>
      <c r="E44" s="298"/>
    </row>
    <row r="45" spans="1:5" ht="14.4" x14ac:dyDescent="0.25">
      <c r="A45" s="291">
        <v>3</v>
      </c>
      <c r="B45" s="349" t="s">
        <v>76</v>
      </c>
      <c r="C45" s="291" t="s">
        <v>77</v>
      </c>
      <c r="D45" s="298"/>
      <c r="E45" s="298"/>
    </row>
    <row r="46" spans="1:5" ht="14.4" x14ac:dyDescent="0.25">
      <c r="A46" s="291">
        <v>4</v>
      </c>
      <c r="B46" s="357" t="s">
        <v>78</v>
      </c>
      <c r="C46" s="291" t="s">
        <v>10</v>
      </c>
      <c r="D46" s="298"/>
      <c r="E46" s="298"/>
    </row>
    <row r="58" spans="7:7" x14ac:dyDescent="0.25">
      <c r="G58" s="309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E9DF-B808-4506-ADD9-862BDB7D81D8}">
  <dimension ref="A1:F33"/>
  <sheetViews>
    <sheetView workbookViewId="0"/>
  </sheetViews>
  <sheetFormatPr baseColWidth="10" defaultColWidth="10.6640625" defaultRowHeight="17.399999999999999" x14ac:dyDescent="0.25"/>
  <cols>
    <col min="1" max="1" width="11.109375" style="80" customWidth="1"/>
    <col min="2" max="2" width="72.44140625" style="80" customWidth="1"/>
    <col min="3" max="3" width="16" style="80" customWidth="1"/>
    <col min="4" max="4" width="22.6640625" style="165" customWidth="1"/>
    <col min="5" max="5" width="28.33203125" style="165" customWidth="1"/>
    <col min="6" max="6" width="11.5546875" style="80" bestFit="1" customWidth="1"/>
    <col min="7" max="16384" width="10.6640625" style="80"/>
  </cols>
  <sheetData>
    <row r="1" spans="1:6" ht="18" x14ac:dyDescent="0.25">
      <c r="A1" s="79" t="s">
        <v>79</v>
      </c>
    </row>
    <row r="2" spans="1:6" ht="18" x14ac:dyDescent="0.25">
      <c r="A2" s="79"/>
    </row>
    <row r="3" spans="1:6" ht="36" x14ac:dyDescent="0.25">
      <c r="A3" s="81" t="s">
        <v>1</v>
      </c>
      <c r="B3" s="479" t="s">
        <v>2</v>
      </c>
      <c r="C3" s="81" t="s">
        <v>3</v>
      </c>
      <c r="D3" s="166" t="s">
        <v>4</v>
      </c>
      <c r="E3" s="166" t="s">
        <v>5</v>
      </c>
    </row>
    <row r="4" spans="1:6" ht="18" x14ac:dyDescent="0.25">
      <c r="A4" s="57" t="s">
        <v>6</v>
      </c>
      <c r="B4" s="58" t="s">
        <v>7</v>
      </c>
      <c r="C4" s="59"/>
      <c r="D4" s="60"/>
      <c r="E4" s="167"/>
    </row>
    <row r="5" spans="1:6" ht="18" x14ac:dyDescent="0.25">
      <c r="A5" s="61" t="s">
        <v>8</v>
      </c>
      <c r="B5" s="62" t="s">
        <v>9</v>
      </c>
      <c r="C5" s="82" t="s">
        <v>10</v>
      </c>
      <c r="D5" s="168"/>
      <c r="E5" s="168"/>
    </row>
    <row r="6" spans="1:6" ht="18" x14ac:dyDescent="0.25">
      <c r="A6" s="63" t="s">
        <v>11</v>
      </c>
      <c r="B6" s="64" t="s">
        <v>12</v>
      </c>
      <c r="C6" s="65"/>
      <c r="D6" s="66"/>
      <c r="E6" s="67"/>
    </row>
    <row r="7" spans="1:6" ht="18" x14ac:dyDescent="0.25">
      <c r="A7" s="83">
        <v>1</v>
      </c>
      <c r="B7" s="84" t="s">
        <v>13</v>
      </c>
      <c r="C7" s="85" t="s">
        <v>14</v>
      </c>
      <c r="D7" s="169"/>
      <c r="E7" s="169"/>
    </row>
    <row r="8" spans="1:6" ht="18" x14ac:dyDescent="0.25">
      <c r="A8" s="83">
        <v>2</v>
      </c>
      <c r="B8" s="86" t="s">
        <v>15</v>
      </c>
      <c r="C8" s="87" t="s">
        <v>14</v>
      </c>
      <c r="D8" s="169"/>
      <c r="E8" s="169"/>
    </row>
    <row r="9" spans="1:6" ht="18" x14ac:dyDescent="0.25">
      <c r="A9" s="83">
        <v>3</v>
      </c>
      <c r="B9" s="86" t="s">
        <v>16</v>
      </c>
      <c r="C9" s="87" t="s">
        <v>14</v>
      </c>
      <c r="D9" s="169"/>
      <c r="E9" s="169"/>
    </row>
    <row r="10" spans="1:6" ht="18" x14ac:dyDescent="0.25">
      <c r="A10" s="68"/>
      <c r="B10" s="54" t="s">
        <v>17</v>
      </c>
      <c r="C10" s="68"/>
      <c r="D10" s="170"/>
      <c r="E10" s="168"/>
    </row>
    <row r="11" spans="1:6" ht="18" x14ac:dyDescent="0.25">
      <c r="A11" s="61" t="s">
        <v>18</v>
      </c>
      <c r="B11" s="69" t="s">
        <v>19</v>
      </c>
      <c r="C11" s="70"/>
      <c r="D11" s="171"/>
      <c r="E11" s="172"/>
    </row>
    <row r="12" spans="1:6" ht="18" x14ac:dyDescent="0.25">
      <c r="A12" s="83">
        <v>1</v>
      </c>
      <c r="B12" s="86" t="s">
        <v>80</v>
      </c>
      <c r="C12" s="85" t="s">
        <v>21</v>
      </c>
      <c r="D12" s="169"/>
      <c r="E12" s="169"/>
    </row>
    <row r="13" spans="1:6" ht="18" x14ac:dyDescent="0.25">
      <c r="A13" s="83">
        <v>2</v>
      </c>
      <c r="B13" s="86" t="s">
        <v>81</v>
      </c>
      <c r="C13" s="85" t="s">
        <v>21</v>
      </c>
      <c r="D13" s="169"/>
      <c r="E13" s="169"/>
    </row>
    <row r="14" spans="1:6" ht="19.8" x14ac:dyDescent="0.25">
      <c r="A14" s="83">
        <v>3</v>
      </c>
      <c r="B14" s="86" t="s">
        <v>82</v>
      </c>
      <c r="C14" s="85" t="s">
        <v>21</v>
      </c>
      <c r="D14" s="169"/>
      <c r="E14" s="169"/>
      <c r="F14" s="88"/>
    </row>
    <row r="15" spans="1:6" ht="18" x14ac:dyDescent="0.25">
      <c r="A15" s="83">
        <v>4</v>
      </c>
      <c r="B15" s="89" t="s">
        <v>83</v>
      </c>
      <c r="C15" s="85" t="s">
        <v>21</v>
      </c>
      <c r="D15" s="169"/>
      <c r="E15" s="169"/>
    </row>
    <row r="16" spans="1:6" ht="18" x14ac:dyDescent="0.25">
      <c r="A16" s="83">
        <v>5</v>
      </c>
      <c r="B16" s="89" t="s">
        <v>84</v>
      </c>
      <c r="C16" s="85" t="s">
        <v>21</v>
      </c>
      <c r="D16" s="169"/>
      <c r="E16" s="169"/>
    </row>
    <row r="17" spans="1:5" ht="18" x14ac:dyDescent="0.25">
      <c r="A17" s="83">
        <v>6</v>
      </c>
      <c r="B17" s="86" t="s">
        <v>85</v>
      </c>
      <c r="C17" s="85" t="s">
        <v>21</v>
      </c>
      <c r="D17" s="169"/>
      <c r="E17" s="169"/>
    </row>
    <row r="18" spans="1:5" ht="18" x14ac:dyDescent="0.25">
      <c r="A18" s="83">
        <v>7</v>
      </c>
      <c r="B18" s="90" t="s">
        <v>86</v>
      </c>
      <c r="C18" s="85" t="s">
        <v>87</v>
      </c>
      <c r="D18" s="169"/>
      <c r="E18" s="169"/>
    </row>
    <row r="19" spans="1:5" ht="18" x14ac:dyDescent="0.25">
      <c r="A19" s="83">
        <v>8</v>
      </c>
      <c r="B19" s="90" t="s">
        <v>23</v>
      </c>
      <c r="C19" s="85" t="s">
        <v>10</v>
      </c>
      <c r="D19" s="169"/>
      <c r="E19" s="169"/>
    </row>
    <row r="20" spans="1:5" ht="18" x14ac:dyDescent="0.25">
      <c r="A20" s="71"/>
      <c r="B20" s="72" t="s">
        <v>24</v>
      </c>
      <c r="C20" s="82"/>
      <c r="D20" s="168"/>
      <c r="E20" s="168"/>
    </row>
    <row r="21" spans="1:5" ht="18" x14ac:dyDescent="0.25">
      <c r="A21" s="63" t="s">
        <v>25</v>
      </c>
      <c r="B21" s="69" t="s">
        <v>26</v>
      </c>
      <c r="C21" s="73"/>
      <c r="D21" s="171"/>
      <c r="E21" s="173"/>
    </row>
    <row r="22" spans="1:5" ht="18" x14ac:dyDescent="0.25">
      <c r="A22" s="86">
        <v>1</v>
      </c>
      <c r="B22" s="86" t="s">
        <v>56</v>
      </c>
      <c r="C22" s="85" t="s">
        <v>28</v>
      </c>
      <c r="D22" s="169"/>
      <c r="E22" s="169"/>
    </row>
    <row r="23" spans="1:5" ht="18" x14ac:dyDescent="0.25">
      <c r="A23" s="86">
        <v>2</v>
      </c>
      <c r="B23" s="86" t="s">
        <v>57</v>
      </c>
      <c r="C23" s="85" t="s">
        <v>58</v>
      </c>
      <c r="D23" s="169"/>
      <c r="E23" s="169"/>
    </row>
    <row r="24" spans="1:5" ht="18" x14ac:dyDescent="0.25">
      <c r="A24" s="86">
        <v>3</v>
      </c>
      <c r="B24" s="86" t="s">
        <v>29</v>
      </c>
      <c r="C24" s="85" t="s">
        <v>10</v>
      </c>
      <c r="D24" s="169"/>
      <c r="E24" s="169"/>
    </row>
    <row r="25" spans="1:5" ht="18" x14ac:dyDescent="0.25">
      <c r="A25" s="74"/>
      <c r="B25" s="62" t="s">
        <v>30</v>
      </c>
      <c r="C25" s="82"/>
      <c r="D25" s="168"/>
      <c r="E25" s="168"/>
    </row>
    <row r="26" spans="1:5" ht="18" x14ac:dyDescent="0.25">
      <c r="A26" s="76"/>
      <c r="B26" s="78" t="s">
        <v>31</v>
      </c>
      <c r="C26" s="91"/>
      <c r="D26" s="174"/>
      <c r="E26" s="174"/>
    </row>
    <row r="27" spans="1:5" ht="18" x14ac:dyDescent="0.25">
      <c r="A27" s="77" t="s">
        <v>32</v>
      </c>
      <c r="B27" s="77" t="s">
        <v>33</v>
      </c>
      <c r="C27" s="91"/>
      <c r="D27" s="174"/>
      <c r="E27" s="174"/>
    </row>
    <row r="28" spans="1:5" ht="18" x14ac:dyDescent="0.25">
      <c r="A28" s="92">
        <v>1</v>
      </c>
      <c r="B28" s="89" t="s">
        <v>63</v>
      </c>
      <c r="C28" s="85" t="s">
        <v>14</v>
      </c>
      <c r="D28" s="169"/>
      <c r="E28" s="169"/>
    </row>
    <row r="29" spans="1:5" ht="18" x14ac:dyDescent="0.25">
      <c r="A29" s="83">
        <v>2</v>
      </c>
      <c r="B29" s="89" t="s">
        <v>88</v>
      </c>
      <c r="C29" s="85" t="s">
        <v>14</v>
      </c>
      <c r="D29" s="169"/>
      <c r="E29" s="169"/>
    </row>
    <row r="30" spans="1:5" ht="18" x14ac:dyDescent="0.25">
      <c r="A30" s="92">
        <v>3</v>
      </c>
      <c r="B30" s="93" t="s">
        <v>36</v>
      </c>
      <c r="C30" s="85" t="s">
        <v>14</v>
      </c>
      <c r="D30" s="169"/>
      <c r="E30" s="169"/>
    </row>
    <row r="31" spans="1:5" ht="18" x14ac:dyDescent="0.25">
      <c r="A31" s="92">
        <v>4</v>
      </c>
      <c r="B31" s="93" t="s">
        <v>37</v>
      </c>
      <c r="C31" s="85" t="s">
        <v>14</v>
      </c>
      <c r="D31" s="169"/>
      <c r="E31" s="169"/>
    </row>
    <row r="32" spans="1:5" ht="18" x14ac:dyDescent="0.25">
      <c r="A32" s="83">
        <v>5</v>
      </c>
      <c r="B32" s="93" t="s">
        <v>89</v>
      </c>
      <c r="C32" s="85" t="s">
        <v>14</v>
      </c>
      <c r="D32" s="169"/>
      <c r="E32" s="169"/>
    </row>
    <row r="33" spans="1:5" ht="18" x14ac:dyDescent="0.25">
      <c r="A33" s="92">
        <v>6</v>
      </c>
      <c r="B33" s="93" t="s">
        <v>38</v>
      </c>
      <c r="C33" s="85" t="s">
        <v>10</v>
      </c>
      <c r="D33" s="169"/>
      <c r="E33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1F88-3346-4EA0-BD75-7F356D80E3BC}">
  <dimension ref="A1:F40"/>
  <sheetViews>
    <sheetView workbookViewId="0">
      <selection activeCell="G10" sqref="G10"/>
    </sheetView>
  </sheetViews>
  <sheetFormatPr baseColWidth="10" defaultColWidth="10.6640625" defaultRowHeight="17.399999999999999" x14ac:dyDescent="0.25"/>
  <cols>
    <col min="1" max="1" width="11.109375" style="80" customWidth="1"/>
    <col min="2" max="2" width="55.5546875" style="80" bestFit="1" customWidth="1"/>
    <col min="3" max="3" width="14.33203125" style="94" bestFit="1" customWidth="1"/>
    <col min="4" max="4" width="17.6640625" style="165" customWidth="1"/>
    <col min="5" max="5" width="18.6640625" style="165" bestFit="1" customWidth="1"/>
    <col min="6" max="6" width="11.5546875" style="80" bestFit="1" customWidth="1"/>
    <col min="7" max="16384" width="10.6640625" style="80"/>
  </cols>
  <sheetData>
    <row r="1" spans="1:6" ht="18" x14ac:dyDescent="0.25">
      <c r="A1" s="104" t="s">
        <v>90</v>
      </c>
      <c r="B1" s="105"/>
      <c r="C1" s="133"/>
      <c r="D1" s="175"/>
      <c r="E1" s="175"/>
    </row>
    <row r="2" spans="1:6" ht="18" x14ac:dyDescent="0.25">
      <c r="A2" s="104"/>
      <c r="B2" s="105"/>
      <c r="C2" s="133"/>
      <c r="D2" s="175"/>
      <c r="E2" s="175"/>
    </row>
    <row r="3" spans="1:6" ht="54" x14ac:dyDescent="0.25">
      <c r="A3" s="106" t="s">
        <v>1</v>
      </c>
      <c r="B3" s="224" t="s">
        <v>2</v>
      </c>
      <c r="C3" s="134" t="s">
        <v>3</v>
      </c>
      <c r="D3" s="166" t="s">
        <v>4</v>
      </c>
      <c r="E3" s="166" t="s">
        <v>5</v>
      </c>
    </row>
    <row r="4" spans="1:6" ht="18" x14ac:dyDescent="0.25">
      <c r="A4" s="220" t="s">
        <v>6</v>
      </c>
      <c r="B4" s="220" t="s">
        <v>7</v>
      </c>
      <c r="C4" s="221"/>
      <c r="D4" s="222"/>
      <c r="E4" s="223"/>
    </row>
    <row r="5" spans="1:6" ht="18" x14ac:dyDescent="0.25">
      <c r="A5" s="110" t="s">
        <v>8</v>
      </c>
      <c r="B5" s="111" t="s">
        <v>9</v>
      </c>
      <c r="C5" s="136" t="s">
        <v>10</v>
      </c>
      <c r="D5" s="178"/>
      <c r="E5" s="178"/>
    </row>
    <row r="6" spans="1:6" ht="18" x14ac:dyDescent="0.25">
      <c r="A6" s="106" t="s">
        <v>11</v>
      </c>
      <c r="B6" s="224" t="s">
        <v>12</v>
      </c>
      <c r="C6" s="225"/>
      <c r="D6" s="226"/>
      <c r="E6" s="227"/>
    </row>
    <row r="7" spans="1:6" ht="18" x14ac:dyDescent="0.25">
      <c r="A7" s="115" t="s">
        <v>91</v>
      </c>
      <c r="B7" s="89" t="s">
        <v>13</v>
      </c>
      <c r="C7" s="225" t="s">
        <v>14</v>
      </c>
      <c r="D7" s="228"/>
      <c r="E7" s="228"/>
      <c r="F7" s="117"/>
    </row>
    <row r="8" spans="1:6" ht="18" x14ac:dyDescent="0.25">
      <c r="A8" s="115" t="s">
        <v>92</v>
      </c>
      <c r="B8" s="89" t="s">
        <v>15</v>
      </c>
      <c r="C8" s="225" t="s">
        <v>14</v>
      </c>
      <c r="D8" s="228"/>
      <c r="E8" s="228"/>
    </row>
    <row r="9" spans="1:6" ht="18" x14ac:dyDescent="0.25">
      <c r="A9" s="115" t="s">
        <v>93</v>
      </c>
      <c r="B9" s="89" t="s">
        <v>16</v>
      </c>
      <c r="C9" s="225" t="s">
        <v>14</v>
      </c>
      <c r="D9" s="228"/>
      <c r="E9" s="228"/>
    </row>
    <row r="10" spans="1:6" ht="18" x14ac:dyDescent="0.25">
      <c r="A10" s="229"/>
      <c r="B10" s="230" t="s">
        <v>17</v>
      </c>
      <c r="C10" s="231"/>
      <c r="D10" s="232"/>
      <c r="E10" s="178"/>
    </row>
    <row r="11" spans="1:6" ht="18" x14ac:dyDescent="0.25">
      <c r="A11" s="106" t="s">
        <v>18</v>
      </c>
      <c r="B11" s="233" t="s">
        <v>19</v>
      </c>
      <c r="C11" s="234"/>
      <c r="D11" s="235"/>
      <c r="E11" s="236"/>
    </row>
    <row r="12" spans="1:6" ht="18" x14ac:dyDescent="0.25">
      <c r="A12" s="129" t="s">
        <v>94</v>
      </c>
      <c r="B12" s="233" t="s">
        <v>95</v>
      </c>
      <c r="C12" s="234"/>
      <c r="D12" s="235"/>
      <c r="E12" s="236"/>
    </row>
    <row r="13" spans="1:6" ht="19.8" x14ac:dyDescent="0.25">
      <c r="A13" s="115">
        <v>1</v>
      </c>
      <c r="B13" s="89" t="s">
        <v>96</v>
      </c>
      <c r="C13" s="225" t="s">
        <v>21</v>
      </c>
      <c r="D13" s="228"/>
      <c r="E13" s="228"/>
    </row>
    <row r="14" spans="1:6" ht="18" x14ac:dyDescent="0.25">
      <c r="A14" s="115">
        <v>2</v>
      </c>
      <c r="B14" s="89" t="s">
        <v>97</v>
      </c>
      <c r="C14" s="225" t="s">
        <v>21</v>
      </c>
      <c r="D14" s="228"/>
      <c r="E14" s="228"/>
    </row>
    <row r="15" spans="1:6" ht="18" x14ac:dyDescent="0.25">
      <c r="A15" s="115">
        <v>3</v>
      </c>
      <c r="B15" s="89" t="s">
        <v>98</v>
      </c>
      <c r="C15" s="225" t="s">
        <v>21</v>
      </c>
      <c r="D15" s="228"/>
      <c r="E15" s="228"/>
    </row>
    <row r="16" spans="1:6" ht="18" x14ac:dyDescent="0.25">
      <c r="A16" s="115">
        <v>4</v>
      </c>
      <c r="B16" s="89" t="s">
        <v>99</v>
      </c>
      <c r="C16" s="225" t="s">
        <v>21</v>
      </c>
      <c r="D16" s="228"/>
      <c r="E16" s="228"/>
    </row>
    <row r="17" spans="1:5" ht="18" x14ac:dyDescent="0.25">
      <c r="A17" s="115">
        <v>5</v>
      </c>
      <c r="B17" s="89" t="s">
        <v>47</v>
      </c>
      <c r="C17" s="225" t="s">
        <v>21</v>
      </c>
      <c r="D17" s="228"/>
      <c r="E17" s="228"/>
    </row>
    <row r="18" spans="1:5" ht="18" x14ac:dyDescent="0.25">
      <c r="A18" s="129" t="s">
        <v>48</v>
      </c>
      <c r="B18" s="233" t="s">
        <v>100</v>
      </c>
      <c r="C18" s="225"/>
      <c r="D18" s="235"/>
      <c r="E18" s="236"/>
    </row>
    <row r="19" spans="1:5" ht="18" x14ac:dyDescent="0.25">
      <c r="A19" s="115">
        <v>1</v>
      </c>
      <c r="B19" s="89" t="s">
        <v>43</v>
      </c>
      <c r="C19" s="225" t="s">
        <v>21</v>
      </c>
      <c r="D19" s="228"/>
      <c r="E19" s="228"/>
    </row>
    <row r="20" spans="1:5" ht="18" x14ac:dyDescent="0.25">
      <c r="A20" s="115">
        <v>2</v>
      </c>
      <c r="B20" s="89" t="s">
        <v>101</v>
      </c>
      <c r="C20" s="225" t="s">
        <v>21</v>
      </c>
      <c r="D20" s="228"/>
      <c r="E20" s="228"/>
    </row>
    <row r="21" spans="1:5" ht="19.8" x14ac:dyDescent="0.25">
      <c r="A21" s="115">
        <v>3</v>
      </c>
      <c r="B21" s="89" t="s">
        <v>102</v>
      </c>
      <c r="C21" s="225" t="s">
        <v>21</v>
      </c>
      <c r="D21" s="228"/>
      <c r="E21" s="228"/>
    </row>
    <row r="22" spans="1:5" ht="18" x14ac:dyDescent="0.25">
      <c r="A22" s="115">
        <v>4</v>
      </c>
      <c r="B22" s="89" t="s">
        <v>103</v>
      </c>
      <c r="C22" s="225" t="s">
        <v>21</v>
      </c>
      <c r="D22" s="228"/>
      <c r="E22" s="228"/>
    </row>
    <row r="23" spans="1:5" ht="18" x14ac:dyDescent="0.25">
      <c r="A23" s="115">
        <v>5</v>
      </c>
      <c r="B23" s="89" t="s">
        <v>104</v>
      </c>
      <c r="C23" s="225" t="s">
        <v>10</v>
      </c>
      <c r="D23" s="228"/>
      <c r="E23" s="228"/>
    </row>
    <row r="24" spans="1:5" ht="18" x14ac:dyDescent="0.25">
      <c r="A24" s="237"/>
      <c r="B24" s="111" t="s">
        <v>24</v>
      </c>
      <c r="C24" s="231"/>
      <c r="D24" s="232"/>
      <c r="E24" s="178"/>
    </row>
    <row r="25" spans="1:5" ht="18" x14ac:dyDescent="0.25">
      <c r="A25" s="106" t="s">
        <v>25</v>
      </c>
      <c r="B25" s="233" t="s">
        <v>26</v>
      </c>
      <c r="C25" s="225"/>
      <c r="D25" s="235"/>
      <c r="E25" s="238"/>
    </row>
    <row r="26" spans="1:5" ht="18" x14ac:dyDescent="0.25">
      <c r="A26" s="89">
        <v>1</v>
      </c>
      <c r="B26" s="89" t="s">
        <v>56</v>
      </c>
      <c r="C26" s="225" t="s">
        <v>28</v>
      </c>
      <c r="D26" s="228"/>
      <c r="E26" s="228"/>
    </row>
    <row r="27" spans="1:5" ht="18" x14ac:dyDescent="0.25">
      <c r="A27" s="89">
        <v>2</v>
      </c>
      <c r="B27" s="89" t="s">
        <v>57</v>
      </c>
      <c r="C27" s="225" t="s">
        <v>58</v>
      </c>
      <c r="D27" s="228"/>
      <c r="E27" s="228"/>
    </row>
    <row r="28" spans="1:5" ht="18" x14ac:dyDescent="0.25">
      <c r="A28" s="89">
        <v>3</v>
      </c>
      <c r="B28" s="89" t="s">
        <v>29</v>
      </c>
      <c r="C28" s="225" t="s">
        <v>10</v>
      </c>
      <c r="D28" s="228"/>
      <c r="E28" s="228"/>
    </row>
    <row r="29" spans="1:5" ht="18" x14ac:dyDescent="0.25">
      <c r="A29" s="239"/>
      <c r="B29" s="111" t="s">
        <v>30</v>
      </c>
      <c r="C29" s="240"/>
      <c r="D29" s="232"/>
      <c r="E29" s="178"/>
    </row>
    <row r="30" spans="1:5" ht="18" x14ac:dyDescent="0.25">
      <c r="A30" s="241"/>
      <c r="B30" s="242" t="s">
        <v>59</v>
      </c>
      <c r="C30" s="243"/>
      <c r="D30" s="244"/>
      <c r="E30" s="245"/>
    </row>
    <row r="31" spans="1:5" ht="18" x14ac:dyDescent="0.25">
      <c r="A31" s="220" t="s">
        <v>32</v>
      </c>
      <c r="B31" s="220" t="s">
        <v>33</v>
      </c>
      <c r="C31" s="246"/>
      <c r="D31" s="247"/>
      <c r="E31" s="248"/>
    </row>
    <row r="32" spans="1:5" ht="18" x14ac:dyDescent="0.25">
      <c r="A32" s="129" t="s">
        <v>61</v>
      </c>
      <c r="B32" s="249" t="s">
        <v>105</v>
      </c>
      <c r="C32" s="225"/>
      <c r="D32" s="228"/>
      <c r="E32" s="228"/>
    </row>
    <row r="33" spans="1:5" ht="18" x14ac:dyDescent="0.25">
      <c r="A33" s="130">
        <v>1</v>
      </c>
      <c r="B33" s="89" t="s">
        <v>106</v>
      </c>
      <c r="C33" s="225" t="s">
        <v>14</v>
      </c>
      <c r="D33" s="228"/>
      <c r="E33" s="228"/>
    </row>
    <row r="34" spans="1:5" ht="18" x14ac:dyDescent="0.25">
      <c r="A34" s="130">
        <v>2</v>
      </c>
      <c r="B34" s="89" t="s">
        <v>107</v>
      </c>
      <c r="C34" s="225" t="s">
        <v>14</v>
      </c>
      <c r="D34" s="228"/>
      <c r="E34" s="228"/>
    </row>
    <row r="35" spans="1:5" ht="18" x14ac:dyDescent="0.25">
      <c r="A35" s="115">
        <v>3</v>
      </c>
      <c r="B35" s="89" t="s">
        <v>108</v>
      </c>
      <c r="C35" s="225" t="s">
        <v>14</v>
      </c>
      <c r="D35" s="228"/>
      <c r="E35" s="228"/>
    </row>
    <row r="36" spans="1:5" ht="18" x14ac:dyDescent="0.25">
      <c r="A36" s="129" t="s">
        <v>70</v>
      </c>
      <c r="B36" s="224" t="s">
        <v>109</v>
      </c>
      <c r="C36" s="225"/>
      <c r="D36" s="228"/>
      <c r="E36" s="228"/>
    </row>
    <row r="37" spans="1:5" ht="18" x14ac:dyDescent="0.25">
      <c r="A37" s="115">
        <v>1</v>
      </c>
      <c r="B37" s="102" t="s">
        <v>110</v>
      </c>
      <c r="C37" s="225" t="s">
        <v>14</v>
      </c>
      <c r="D37" s="228"/>
      <c r="E37" s="228"/>
    </row>
    <row r="38" spans="1:5" ht="18" x14ac:dyDescent="0.25">
      <c r="A38" s="115">
        <v>2</v>
      </c>
      <c r="B38" s="102" t="s">
        <v>111</v>
      </c>
      <c r="C38" s="225" t="s">
        <v>14</v>
      </c>
      <c r="D38" s="228"/>
      <c r="E38" s="228"/>
    </row>
    <row r="39" spans="1:5" ht="18" x14ac:dyDescent="0.25">
      <c r="A39" s="115">
        <v>5</v>
      </c>
      <c r="B39" s="89" t="s">
        <v>112</v>
      </c>
      <c r="C39" s="225" t="s">
        <v>14</v>
      </c>
      <c r="D39" s="228"/>
      <c r="E39" s="228"/>
    </row>
    <row r="40" spans="1:5" ht="18" x14ac:dyDescent="0.25">
      <c r="A40" s="129" t="s">
        <v>113</v>
      </c>
      <c r="B40" s="224" t="s">
        <v>114</v>
      </c>
      <c r="C40" s="225" t="s">
        <v>10</v>
      </c>
      <c r="D40" s="228"/>
      <c r="E40" s="228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C904-B89D-4E45-806D-AE7858F076E9}">
  <dimension ref="A1:F47"/>
  <sheetViews>
    <sheetView zoomScale="85" zoomScaleNormal="85" workbookViewId="0">
      <selection activeCell="I12" sqref="I12"/>
    </sheetView>
  </sheetViews>
  <sheetFormatPr baseColWidth="10" defaultColWidth="10.6640625" defaultRowHeight="13.2" x14ac:dyDescent="0.25"/>
  <cols>
    <col min="1" max="1" width="11.109375" style="366" customWidth="1"/>
    <col min="2" max="2" width="72.44140625" style="366" customWidth="1"/>
    <col min="3" max="3" width="16" style="366" customWidth="1"/>
    <col min="4" max="4" width="24.33203125" style="251" customWidth="1"/>
    <col min="5" max="5" width="32.6640625" style="251" customWidth="1"/>
    <col min="6" max="6" width="11.5546875" style="366" bestFit="1" customWidth="1"/>
    <col min="7" max="16384" width="10.6640625" style="366"/>
  </cols>
  <sheetData>
    <row r="1" spans="1:6" ht="25.8" x14ac:dyDescent="0.5">
      <c r="A1" s="478" t="s">
        <v>115</v>
      </c>
    </row>
    <row r="2" spans="1:6" ht="36" x14ac:dyDescent="0.25">
      <c r="A2" s="106" t="s">
        <v>1</v>
      </c>
      <c r="B2" s="224" t="s">
        <v>2</v>
      </c>
      <c r="C2" s="134" t="s">
        <v>3</v>
      </c>
      <c r="D2" s="166" t="s">
        <v>4</v>
      </c>
      <c r="E2" s="166" t="s">
        <v>5</v>
      </c>
    </row>
    <row r="3" spans="1:6" ht="18" x14ac:dyDescent="0.35">
      <c r="A3" s="421" t="s">
        <v>6</v>
      </c>
      <c r="B3" s="476" t="s">
        <v>7</v>
      </c>
      <c r="C3" s="475"/>
      <c r="D3" s="473"/>
      <c r="E3" s="472"/>
    </row>
    <row r="4" spans="1:6" ht="18" x14ac:dyDescent="0.35">
      <c r="A4" s="470" t="s">
        <v>8</v>
      </c>
      <c r="B4" s="471" t="s">
        <v>9</v>
      </c>
      <c r="C4" s="470" t="s">
        <v>10</v>
      </c>
      <c r="D4" s="192"/>
      <c r="E4" s="358"/>
    </row>
    <row r="5" spans="1:6" ht="18" x14ac:dyDescent="0.35">
      <c r="A5" s="438" t="s">
        <v>11</v>
      </c>
      <c r="B5" s="469" t="s">
        <v>12</v>
      </c>
      <c r="C5" s="468"/>
      <c r="D5" s="466"/>
      <c r="E5" s="114"/>
    </row>
    <row r="6" spans="1:6" ht="14.4" x14ac:dyDescent="0.3">
      <c r="A6" s="378">
        <v>1</v>
      </c>
      <c r="B6" s="381" t="s">
        <v>13</v>
      </c>
      <c r="C6" s="465" t="s">
        <v>14</v>
      </c>
      <c r="D6" s="294"/>
      <c r="E6" s="294"/>
    </row>
    <row r="7" spans="1:6" ht="14.4" x14ac:dyDescent="0.3">
      <c r="A7" s="378">
        <v>2</v>
      </c>
      <c r="B7" s="379" t="s">
        <v>15</v>
      </c>
      <c r="C7" s="464" t="s">
        <v>14</v>
      </c>
      <c r="D7" s="294"/>
      <c r="E7" s="294"/>
    </row>
    <row r="8" spans="1:6" ht="14.4" x14ac:dyDescent="0.3">
      <c r="A8" s="378">
        <v>3</v>
      </c>
      <c r="B8" s="376" t="s">
        <v>16</v>
      </c>
      <c r="C8" s="463" t="s">
        <v>14</v>
      </c>
      <c r="D8" s="294"/>
      <c r="E8" s="294"/>
    </row>
    <row r="9" spans="1:6" ht="18" x14ac:dyDescent="0.25">
      <c r="A9" s="462"/>
      <c r="B9" s="54" t="s">
        <v>17</v>
      </c>
      <c r="C9" s="461"/>
      <c r="D9" s="426"/>
      <c r="E9" s="359"/>
    </row>
    <row r="10" spans="1:6" ht="18" x14ac:dyDescent="0.35">
      <c r="A10" s="459" t="s">
        <v>18</v>
      </c>
      <c r="B10" s="437" t="s">
        <v>19</v>
      </c>
      <c r="C10" s="385"/>
      <c r="D10" s="414"/>
      <c r="E10" s="413"/>
    </row>
    <row r="11" spans="1:6" ht="14.4" x14ac:dyDescent="0.3">
      <c r="A11" s="452" t="s">
        <v>94</v>
      </c>
      <c r="B11" s="458" t="s">
        <v>42</v>
      </c>
      <c r="C11" s="457"/>
      <c r="D11" s="455"/>
      <c r="E11" s="454"/>
    </row>
    <row r="12" spans="1:6" ht="14.4" x14ac:dyDescent="0.3">
      <c r="A12" s="447">
        <v>1</v>
      </c>
      <c r="B12" s="381" t="s">
        <v>43</v>
      </c>
      <c r="C12" s="434" t="s">
        <v>21</v>
      </c>
      <c r="D12" s="294"/>
      <c r="E12" s="294"/>
    </row>
    <row r="13" spans="1:6" ht="14.4" x14ac:dyDescent="0.3">
      <c r="A13" s="447">
        <v>2</v>
      </c>
      <c r="B13" s="379" t="s">
        <v>101</v>
      </c>
      <c r="C13" s="445" t="s">
        <v>21</v>
      </c>
      <c r="D13" s="294"/>
      <c r="E13" s="294"/>
    </row>
    <row r="14" spans="1:6" ht="16.2" x14ac:dyDescent="0.3">
      <c r="A14" s="447">
        <v>3</v>
      </c>
      <c r="B14" s="379" t="s">
        <v>44</v>
      </c>
      <c r="C14" s="445" t="s">
        <v>21</v>
      </c>
      <c r="D14" s="294"/>
      <c r="E14" s="294"/>
      <c r="F14" s="453"/>
    </row>
    <row r="15" spans="1:6" ht="16.2" x14ac:dyDescent="0.3">
      <c r="A15" s="447">
        <v>4</v>
      </c>
      <c r="B15" s="379" t="s">
        <v>45</v>
      </c>
      <c r="C15" s="445" t="s">
        <v>21</v>
      </c>
      <c r="D15" s="294"/>
      <c r="E15" s="294"/>
      <c r="F15" s="453"/>
    </row>
    <row r="16" spans="1:6" ht="14.4" x14ac:dyDescent="0.3">
      <c r="A16" s="447">
        <v>5</v>
      </c>
      <c r="B16" s="404" t="s">
        <v>97</v>
      </c>
      <c r="C16" s="445" t="s">
        <v>21</v>
      </c>
      <c r="D16" s="294"/>
      <c r="E16" s="294"/>
    </row>
    <row r="17" spans="1:5" ht="14.4" x14ac:dyDescent="0.3">
      <c r="A17" s="447">
        <v>6</v>
      </c>
      <c r="B17" s="379" t="s">
        <v>46</v>
      </c>
      <c r="C17" s="445" t="s">
        <v>21</v>
      </c>
      <c r="D17" s="294"/>
      <c r="E17" s="294"/>
    </row>
    <row r="18" spans="1:5" ht="14.4" x14ac:dyDescent="0.3">
      <c r="A18" s="447">
        <v>7</v>
      </c>
      <c r="B18" s="379" t="s">
        <v>47</v>
      </c>
      <c r="C18" s="445" t="s">
        <v>21</v>
      </c>
      <c r="D18" s="294"/>
      <c r="E18" s="294"/>
    </row>
    <row r="19" spans="1:5" ht="14.4" x14ac:dyDescent="0.3">
      <c r="A19" s="447">
        <v>8</v>
      </c>
      <c r="B19" s="376" t="s">
        <v>116</v>
      </c>
      <c r="C19" s="391" t="s">
        <v>21</v>
      </c>
      <c r="D19" s="294"/>
      <c r="E19" s="294"/>
    </row>
    <row r="20" spans="1:5" ht="14.4" x14ac:dyDescent="0.3">
      <c r="A20" s="452" t="s">
        <v>48</v>
      </c>
      <c r="B20" s="451" t="s">
        <v>49</v>
      </c>
      <c r="C20" s="450"/>
      <c r="D20" s="449"/>
      <c r="E20" s="448"/>
    </row>
    <row r="21" spans="1:5" ht="14.4" x14ac:dyDescent="0.3">
      <c r="A21" s="447">
        <v>1</v>
      </c>
      <c r="B21" s="446" t="s">
        <v>50</v>
      </c>
      <c r="C21" s="395" t="s">
        <v>21</v>
      </c>
      <c r="D21" s="294"/>
      <c r="E21" s="294"/>
    </row>
    <row r="22" spans="1:5" ht="14.4" x14ac:dyDescent="0.3">
      <c r="A22" s="444">
        <v>2</v>
      </c>
      <c r="B22" s="379" t="s">
        <v>51</v>
      </c>
      <c r="C22" s="445" t="s">
        <v>14</v>
      </c>
      <c r="D22" s="294"/>
      <c r="E22" s="294"/>
    </row>
    <row r="23" spans="1:5" ht="14.4" x14ac:dyDescent="0.3">
      <c r="A23" s="444">
        <v>3</v>
      </c>
      <c r="B23" s="376" t="s">
        <v>117</v>
      </c>
      <c r="C23" s="391" t="s">
        <v>21</v>
      </c>
      <c r="D23" s="294"/>
      <c r="E23" s="294"/>
    </row>
    <row r="24" spans="1:5" ht="18" x14ac:dyDescent="0.35">
      <c r="A24" s="443"/>
      <c r="B24" s="442" t="s">
        <v>24</v>
      </c>
      <c r="C24" s="441"/>
      <c r="D24" s="439"/>
      <c r="E24" s="359"/>
    </row>
    <row r="25" spans="1:5" ht="18" x14ac:dyDescent="0.35">
      <c r="A25" s="438" t="s">
        <v>25</v>
      </c>
      <c r="B25" s="437" t="s">
        <v>26</v>
      </c>
      <c r="C25" s="436"/>
      <c r="D25" s="414"/>
      <c r="E25" s="383"/>
    </row>
    <row r="26" spans="1:5" ht="14.4" x14ac:dyDescent="0.3">
      <c r="A26" s="379">
        <v>1</v>
      </c>
      <c r="B26" s="381" t="s">
        <v>56</v>
      </c>
      <c r="C26" s="434" t="s">
        <v>28</v>
      </c>
      <c r="D26" s="294"/>
      <c r="E26" s="294"/>
    </row>
    <row r="27" spans="1:5" ht="14.4" x14ac:dyDescent="0.3">
      <c r="A27" s="379">
        <v>2</v>
      </c>
      <c r="B27" s="379" t="s">
        <v>57</v>
      </c>
      <c r="C27" s="433" t="s">
        <v>58</v>
      </c>
      <c r="D27" s="294"/>
      <c r="E27" s="294"/>
    </row>
    <row r="28" spans="1:5" ht="18" x14ac:dyDescent="0.35">
      <c r="A28" s="432">
        <v>3</v>
      </c>
      <c r="B28" s="376" t="s">
        <v>29</v>
      </c>
      <c r="C28" s="431" t="s">
        <v>10</v>
      </c>
      <c r="D28" s="294"/>
      <c r="E28" s="294"/>
    </row>
    <row r="29" spans="1:5" ht="18" x14ac:dyDescent="0.35">
      <c r="A29" s="430"/>
      <c r="B29" s="429" t="s">
        <v>30</v>
      </c>
      <c r="C29" s="428"/>
      <c r="D29" s="426"/>
      <c r="E29" s="359"/>
    </row>
    <row r="30" spans="1:5" ht="18" x14ac:dyDescent="0.3">
      <c r="A30" s="425"/>
      <c r="B30" s="361" t="s">
        <v>31</v>
      </c>
      <c r="C30" s="424"/>
      <c r="D30" s="422"/>
      <c r="E30" s="362"/>
    </row>
    <row r="31" spans="1:5" ht="18" x14ac:dyDescent="0.35">
      <c r="A31" s="421" t="s">
        <v>32</v>
      </c>
      <c r="B31" s="420" t="s">
        <v>60</v>
      </c>
      <c r="C31" s="419"/>
      <c r="D31" s="417"/>
      <c r="E31" s="416"/>
    </row>
    <row r="32" spans="1:5" ht="18" x14ac:dyDescent="0.25">
      <c r="A32" s="387" t="s">
        <v>61</v>
      </c>
      <c r="B32" s="386" t="s">
        <v>62</v>
      </c>
      <c r="C32" s="415"/>
      <c r="D32" s="414"/>
      <c r="E32" s="413"/>
    </row>
    <row r="33" spans="1:5" ht="14.4" x14ac:dyDescent="0.25">
      <c r="A33" s="392" t="s">
        <v>118</v>
      </c>
      <c r="B33" s="363" t="s">
        <v>105</v>
      </c>
      <c r="C33" s="412"/>
      <c r="D33" s="410"/>
      <c r="E33" s="409"/>
    </row>
    <row r="34" spans="1:5" ht="14.4" x14ac:dyDescent="0.3">
      <c r="A34" s="408">
        <v>1</v>
      </c>
      <c r="B34" s="407" t="s">
        <v>106</v>
      </c>
      <c r="C34" s="406" t="s">
        <v>14</v>
      </c>
      <c r="D34" s="294"/>
      <c r="E34" s="294"/>
    </row>
    <row r="35" spans="1:5" ht="14.4" x14ac:dyDescent="0.3">
      <c r="A35" s="405">
        <v>2</v>
      </c>
      <c r="B35" s="404" t="s">
        <v>107</v>
      </c>
      <c r="C35" s="403" t="s">
        <v>14</v>
      </c>
      <c r="D35" s="294"/>
      <c r="E35" s="294"/>
    </row>
    <row r="36" spans="1:5" ht="14.4" x14ac:dyDescent="0.3">
      <c r="A36" s="378">
        <v>4</v>
      </c>
      <c r="B36" s="402" t="s">
        <v>119</v>
      </c>
      <c r="C36" s="401" t="s">
        <v>14</v>
      </c>
      <c r="D36" s="294"/>
      <c r="E36" s="294"/>
    </row>
    <row r="37" spans="1:5" ht="14.4" x14ac:dyDescent="0.3">
      <c r="A37" s="392" t="s">
        <v>120</v>
      </c>
      <c r="B37" s="363" t="s">
        <v>109</v>
      </c>
      <c r="C37" s="400"/>
      <c r="D37" s="398"/>
      <c r="E37" s="397"/>
    </row>
    <row r="38" spans="1:5" ht="14.4" x14ac:dyDescent="0.3">
      <c r="A38" s="378">
        <v>1</v>
      </c>
      <c r="B38" s="396" t="s">
        <v>110</v>
      </c>
      <c r="C38" s="395" t="s">
        <v>14</v>
      </c>
      <c r="D38" s="294"/>
      <c r="E38" s="294"/>
    </row>
    <row r="39" spans="1:5" ht="14.4" x14ac:dyDescent="0.3">
      <c r="A39" s="378">
        <v>2</v>
      </c>
      <c r="B39" s="394" t="s">
        <v>111</v>
      </c>
      <c r="C39" s="393" t="s">
        <v>14</v>
      </c>
      <c r="D39" s="294"/>
      <c r="E39" s="294"/>
    </row>
    <row r="40" spans="1:5" ht="14.4" x14ac:dyDescent="0.3">
      <c r="A40" s="378">
        <v>4</v>
      </c>
      <c r="B40" s="379" t="s">
        <v>121</v>
      </c>
      <c r="C40" s="393" t="s">
        <v>14</v>
      </c>
      <c r="D40" s="294"/>
      <c r="E40" s="294"/>
    </row>
    <row r="41" spans="1:5" ht="14.4" x14ac:dyDescent="0.3">
      <c r="A41" s="392" t="s">
        <v>122</v>
      </c>
      <c r="B41" s="364" t="s">
        <v>114</v>
      </c>
      <c r="C41" s="391" t="s">
        <v>10</v>
      </c>
      <c r="D41" s="294"/>
      <c r="E41" s="294"/>
    </row>
    <row r="42" spans="1:5" ht="18" x14ac:dyDescent="0.3">
      <c r="A42" s="390"/>
      <c r="B42" s="389" t="s">
        <v>69</v>
      </c>
      <c r="C42" s="373"/>
      <c r="D42" s="388"/>
      <c r="E42" s="360"/>
    </row>
    <row r="43" spans="1:5" ht="18" x14ac:dyDescent="0.35">
      <c r="A43" s="387" t="s">
        <v>70</v>
      </c>
      <c r="B43" s="386" t="s">
        <v>71</v>
      </c>
      <c r="C43" s="385"/>
      <c r="D43" s="384"/>
      <c r="E43" s="383"/>
    </row>
    <row r="44" spans="1:5" ht="14.4" x14ac:dyDescent="0.3">
      <c r="A44" s="378">
        <v>1</v>
      </c>
      <c r="B44" s="382" t="s">
        <v>123</v>
      </c>
      <c r="C44" s="381" t="s">
        <v>73</v>
      </c>
      <c r="D44" s="294"/>
      <c r="E44" s="294"/>
    </row>
    <row r="45" spans="1:5" ht="14.4" x14ac:dyDescent="0.3">
      <c r="A45" s="378">
        <v>2</v>
      </c>
      <c r="B45" s="380" t="s">
        <v>124</v>
      </c>
      <c r="C45" s="379" t="s">
        <v>75</v>
      </c>
      <c r="D45" s="297"/>
      <c r="E45" s="297"/>
    </row>
    <row r="46" spans="1:5" ht="14.4" x14ac:dyDescent="0.3">
      <c r="A46" s="378">
        <v>3</v>
      </c>
      <c r="B46" s="349" t="s">
        <v>125</v>
      </c>
      <c r="C46" s="379" t="s">
        <v>77</v>
      </c>
      <c r="D46" s="297"/>
      <c r="E46" s="297"/>
    </row>
    <row r="47" spans="1:5" ht="14.4" x14ac:dyDescent="0.3">
      <c r="A47" s="378">
        <v>4</v>
      </c>
      <c r="B47" s="480" t="s">
        <v>78</v>
      </c>
      <c r="C47" s="379"/>
      <c r="D47" s="297"/>
      <c r="E47" s="29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zoomScaleNormal="100" workbookViewId="0"/>
  </sheetViews>
  <sheetFormatPr baseColWidth="10" defaultColWidth="10.6640625" defaultRowHeight="15" x14ac:dyDescent="0.25"/>
  <cols>
    <col min="1" max="1" width="11.109375" style="5" customWidth="1"/>
    <col min="2" max="2" width="55.5546875" style="41" customWidth="1"/>
    <col min="3" max="3" width="7.5546875" style="42" customWidth="1"/>
    <col min="4" max="4" width="11.109375" style="148" customWidth="1"/>
    <col min="5" max="5" width="17.33203125" style="148" customWidth="1"/>
    <col min="6" max="6" width="17.44140625" style="148" customWidth="1"/>
    <col min="7" max="7" width="11.5546875" style="5" bestFit="1" customWidth="1"/>
    <col min="8" max="16384" width="10.6640625" style="5"/>
  </cols>
  <sheetData>
    <row r="1" spans="1:6" ht="15.6" x14ac:dyDescent="0.25">
      <c r="A1" s="15" t="s">
        <v>126</v>
      </c>
    </row>
    <row r="2" spans="1:6" ht="15.6" x14ac:dyDescent="0.25">
      <c r="A2" s="15"/>
    </row>
    <row r="3" spans="1:6" ht="31.2" x14ac:dyDescent="0.25">
      <c r="A3" s="16" t="s">
        <v>1</v>
      </c>
      <c r="B3" s="32" t="s">
        <v>2</v>
      </c>
      <c r="C3" s="6" t="s">
        <v>3</v>
      </c>
      <c r="D3" s="44" t="s">
        <v>127</v>
      </c>
      <c r="E3" s="44" t="s">
        <v>128</v>
      </c>
      <c r="F3" s="44" t="s">
        <v>129</v>
      </c>
    </row>
    <row r="4" spans="1:6" ht="15.6" x14ac:dyDescent="0.25">
      <c r="A4" s="17" t="s">
        <v>6</v>
      </c>
      <c r="B4" s="33" t="s">
        <v>7</v>
      </c>
      <c r="C4" s="7"/>
      <c r="D4" s="45"/>
      <c r="E4" s="45"/>
      <c r="F4" s="149"/>
    </row>
    <row r="5" spans="1:6" ht="15.6" x14ac:dyDescent="0.25">
      <c r="A5" s="18" t="s">
        <v>8</v>
      </c>
      <c r="B5" s="34" t="s">
        <v>9</v>
      </c>
      <c r="C5" s="8" t="s">
        <v>10</v>
      </c>
      <c r="D5" s="46">
        <v>1</v>
      </c>
      <c r="E5" s="46">
        <f>'BPU_CDS BISHISHA_Lot 1'!D5</f>
        <v>0</v>
      </c>
      <c r="F5" s="46">
        <f>E5*D5</f>
        <v>0</v>
      </c>
    </row>
    <row r="6" spans="1:6" ht="15.6" x14ac:dyDescent="0.25">
      <c r="A6" s="19" t="s">
        <v>11</v>
      </c>
      <c r="B6" s="20" t="s">
        <v>12</v>
      </c>
      <c r="C6" s="9"/>
      <c r="D6" s="47"/>
      <c r="E6" s="47"/>
      <c r="F6" s="51"/>
    </row>
    <row r="7" spans="1:6" ht="15.6" x14ac:dyDescent="0.25">
      <c r="A7" s="21">
        <v>1</v>
      </c>
      <c r="B7" s="35" t="s">
        <v>13</v>
      </c>
      <c r="C7" s="48" t="s">
        <v>14</v>
      </c>
      <c r="D7" s="150">
        <v>100</v>
      </c>
      <c r="E7" s="147">
        <f>'BPU_CDS BISHISHA_Lot 1'!D7</f>
        <v>0</v>
      </c>
      <c r="F7" s="150">
        <f>E7*D7</f>
        <v>0</v>
      </c>
    </row>
    <row r="8" spans="1:6" ht="15.6" x14ac:dyDescent="0.25">
      <c r="A8" s="21">
        <v>2</v>
      </c>
      <c r="B8" s="3" t="s">
        <v>15</v>
      </c>
      <c r="C8" s="48" t="s">
        <v>14</v>
      </c>
      <c r="D8" s="151">
        <f>+D7</f>
        <v>100</v>
      </c>
      <c r="E8" s="147">
        <f>'BPU_CDS BISHISHA_Lot 1'!D8</f>
        <v>0</v>
      </c>
      <c r="F8" s="150">
        <f t="shared" ref="F8:F9" si="0">E8*D8</f>
        <v>0</v>
      </c>
    </row>
    <row r="9" spans="1:6" ht="15.6" x14ac:dyDescent="0.25">
      <c r="A9" s="21">
        <v>3</v>
      </c>
      <c r="B9" s="4" t="s">
        <v>16</v>
      </c>
      <c r="C9" s="48" t="s">
        <v>14</v>
      </c>
      <c r="D9" s="152">
        <f>D7</f>
        <v>100</v>
      </c>
      <c r="E9" s="147">
        <f>'BPU_CDS BISHISHA_Lot 1'!D9</f>
        <v>0</v>
      </c>
      <c r="F9" s="150">
        <f t="shared" si="0"/>
        <v>0</v>
      </c>
    </row>
    <row r="10" spans="1:6" ht="15.6" x14ac:dyDescent="0.25">
      <c r="A10" s="22"/>
      <c r="B10" s="1" t="s">
        <v>17</v>
      </c>
      <c r="C10" s="10"/>
      <c r="D10" s="50"/>
      <c r="E10" s="50"/>
      <c r="F10" s="46">
        <f>SUM(F7:F9)</f>
        <v>0</v>
      </c>
    </row>
    <row r="11" spans="1:6" ht="15.6" x14ac:dyDescent="0.25">
      <c r="A11" s="23" t="s">
        <v>18</v>
      </c>
      <c r="B11" s="36" t="s">
        <v>19</v>
      </c>
      <c r="C11" s="11"/>
      <c r="D11" s="49"/>
      <c r="E11" s="49"/>
      <c r="F11" s="155"/>
    </row>
    <row r="12" spans="1:6" ht="33" x14ac:dyDescent="0.25">
      <c r="A12" s="21">
        <v>1</v>
      </c>
      <c r="B12" s="3" t="s">
        <v>20</v>
      </c>
      <c r="C12" s="48" t="s">
        <v>21</v>
      </c>
      <c r="D12" s="151">
        <v>1</v>
      </c>
      <c r="E12" s="147">
        <f>'BPU_CDS BISHISHA_Lot 1'!D12</f>
        <v>0</v>
      </c>
      <c r="F12" s="150">
        <f t="shared" ref="F12:F18" si="1">+D12*E12</f>
        <v>0</v>
      </c>
    </row>
    <row r="13" spans="1:6" ht="31.2" x14ac:dyDescent="0.25">
      <c r="A13" s="21">
        <v>2</v>
      </c>
      <c r="B13" s="3" t="s">
        <v>22</v>
      </c>
      <c r="C13" s="48" t="s">
        <v>21</v>
      </c>
      <c r="D13" s="150">
        <v>4</v>
      </c>
      <c r="E13" s="147">
        <f>'BPU_CDS BISHISHA_Lot 1'!D13</f>
        <v>0</v>
      </c>
      <c r="F13" s="151">
        <f t="shared" si="1"/>
        <v>0</v>
      </c>
    </row>
    <row r="14" spans="1:6" ht="15.6" x14ac:dyDescent="0.25">
      <c r="A14" s="21">
        <v>3</v>
      </c>
      <c r="B14" s="4" t="s">
        <v>23</v>
      </c>
      <c r="C14" s="48" t="s">
        <v>10</v>
      </c>
      <c r="D14" s="150">
        <v>1</v>
      </c>
      <c r="E14" s="147">
        <f>'BPU_CDS BISHISHA_Lot 1'!D14</f>
        <v>0</v>
      </c>
      <c r="F14" s="151">
        <f>+D14*E14</f>
        <v>0</v>
      </c>
    </row>
    <row r="15" spans="1:6" ht="15.6" x14ac:dyDescent="0.25">
      <c r="A15" s="24"/>
      <c r="B15" s="37" t="s">
        <v>24</v>
      </c>
      <c r="C15" s="10"/>
      <c r="D15" s="50"/>
      <c r="E15" s="50"/>
      <c r="F15" s="46">
        <f>SUM(F12:F14)</f>
        <v>0</v>
      </c>
    </row>
    <row r="16" spans="1:6" ht="15.6" x14ac:dyDescent="0.25">
      <c r="A16" s="19" t="s">
        <v>25</v>
      </c>
      <c r="B16" s="36" t="s">
        <v>26</v>
      </c>
      <c r="C16" s="11"/>
      <c r="D16" s="49"/>
      <c r="E16" s="49"/>
      <c r="F16" s="156"/>
    </row>
    <row r="17" spans="1:6" ht="15.6" x14ac:dyDescent="0.25">
      <c r="A17" s="14">
        <v>1</v>
      </c>
      <c r="B17" s="35" t="s">
        <v>27</v>
      </c>
      <c r="C17" s="48" t="s">
        <v>28</v>
      </c>
      <c r="D17" s="150">
        <v>0.1</v>
      </c>
      <c r="E17" s="147">
        <f>'BPU_CDS BISHISHA_Lot 1'!D17</f>
        <v>0</v>
      </c>
      <c r="F17" s="151">
        <f t="shared" si="1"/>
        <v>0</v>
      </c>
    </row>
    <row r="18" spans="1:6" ht="15.6" x14ac:dyDescent="0.25">
      <c r="A18" s="14">
        <v>2</v>
      </c>
      <c r="B18" s="4" t="s">
        <v>29</v>
      </c>
      <c r="C18" s="48" t="s">
        <v>10</v>
      </c>
      <c r="D18" s="150">
        <v>1</v>
      </c>
      <c r="E18" s="147">
        <f>'BPU_CDS BISHISHA_Lot 1'!D18</f>
        <v>0</v>
      </c>
      <c r="F18" s="151">
        <f t="shared" si="1"/>
        <v>0</v>
      </c>
    </row>
    <row r="19" spans="1:6" ht="15.6" x14ac:dyDescent="0.25">
      <c r="A19" s="25"/>
      <c r="B19" s="1" t="s">
        <v>30</v>
      </c>
      <c r="C19" s="10"/>
      <c r="D19" s="50"/>
      <c r="E19" s="50"/>
      <c r="F19" s="46">
        <f>SUM(F17:F18)</f>
        <v>0</v>
      </c>
    </row>
    <row r="20" spans="1:6" ht="15.6" x14ac:dyDescent="0.25">
      <c r="A20" s="26"/>
      <c r="B20" s="2" t="s">
        <v>31</v>
      </c>
      <c r="C20" s="12"/>
      <c r="D20" s="157"/>
      <c r="E20" s="157"/>
      <c r="F20" s="159">
        <f>F5+F10+F15+F19</f>
        <v>0</v>
      </c>
    </row>
    <row r="21" spans="1:6" ht="15.6" x14ac:dyDescent="0.25">
      <c r="A21" s="27" t="s">
        <v>32</v>
      </c>
      <c r="B21" s="38" t="s">
        <v>33</v>
      </c>
      <c r="C21" s="13"/>
      <c r="D21" s="160"/>
      <c r="E21" s="160"/>
      <c r="F21" s="162"/>
    </row>
    <row r="22" spans="1:6" ht="15.6" x14ac:dyDescent="0.25">
      <c r="A22" s="28">
        <v>1</v>
      </c>
      <c r="B22" s="39" t="s">
        <v>34</v>
      </c>
      <c r="C22" s="48" t="s">
        <v>14</v>
      </c>
      <c r="D22" s="150">
        <v>50</v>
      </c>
      <c r="E22" s="147">
        <f>'BPU_CDS BISHISHA_Lot 1'!D22</f>
        <v>0</v>
      </c>
      <c r="F22" s="150">
        <f>D22*E22</f>
        <v>0</v>
      </c>
    </row>
    <row r="23" spans="1:6" ht="15.6" x14ac:dyDescent="0.25">
      <c r="A23" s="28">
        <v>2</v>
      </c>
      <c r="B23" s="40" t="s">
        <v>35</v>
      </c>
      <c r="C23" s="48" t="s">
        <v>14</v>
      </c>
      <c r="D23" s="150">
        <v>50</v>
      </c>
      <c r="E23" s="147">
        <f>'BPU_CDS BISHISHA_Lot 1'!D23</f>
        <v>0</v>
      </c>
      <c r="F23" s="150">
        <f t="shared" ref="F23" si="2">D23*E23</f>
        <v>0</v>
      </c>
    </row>
    <row r="24" spans="1:6" ht="15.6" x14ac:dyDescent="0.25">
      <c r="A24" s="21">
        <v>3</v>
      </c>
      <c r="B24" s="3" t="s">
        <v>36</v>
      </c>
      <c r="C24" s="48" t="s">
        <v>14</v>
      </c>
      <c r="D24" s="150">
        <v>6</v>
      </c>
      <c r="E24" s="147">
        <f>'BPU_CDS BISHISHA_Lot 1'!D24</f>
        <v>0</v>
      </c>
      <c r="F24" s="150">
        <f>+D24*E24</f>
        <v>0</v>
      </c>
    </row>
    <row r="25" spans="1:6" ht="15.6" x14ac:dyDescent="0.25">
      <c r="A25" s="21">
        <v>4</v>
      </c>
      <c r="B25" s="3" t="s">
        <v>37</v>
      </c>
      <c r="C25" s="48" t="s">
        <v>14</v>
      </c>
      <c r="D25" s="150">
        <v>6</v>
      </c>
      <c r="E25" s="147">
        <f>'BPU_CDS BISHISHA_Lot 1'!D25</f>
        <v>0</v>
      </c>
      <c r="F25" s="150">
        <f t="shared" ref="F25:F26" si="3">+D25*E25</f>
        <v>0</v>
      </c>
    </row>
    <row r="26" spans="1:6" ht="15.6" x14ac:dyDescent="0.25">
      <c r="A26" s="29">
        <v>5</v>
      </c>
      <c r="B26" s="4" t="s">
        <v>38</v>
      </c>
      <c r="C26" s="48" t="s">
        <v>10</v>
      </c>
      <c r="D26" s="150">
        <v>1</v>
      </c>
      <c r="E26" s="147">
        <f>'BPU_CDS BISHISHA_Lot 1'!D26</f>
        <v>0</v>
      </c>
      <c r="F26" s="150">
        <f t="shared" si="3"/>
        <v>0</v>
      </c>
    </row>
    <row r="27" spans="1:6" ht="15.6" x14ac:dyDescent="0.25">
      <c r="A27" s="30"/>
      <c r="B27" s="2" t="s">
        <v>130</v>
      </c>
      <c r="C27" s="12"/>
      <c r="D27" s="157"/>
      <c r="E27" s="158"/>
      <c r="F27" s="159">
        <f>SUM(F22:F26)</f>
        <v>0</v>
      </c>
    </row>
    <row r="28" spans="1:6" ht="15.6" x14ac:dyDescent="0.25">
      <c r="A28" s="31"/>
      <c r="B28" s="36" t="s">
        <v>131</v>
      </c>
      <c r="C28" s="43"/>
      <c r="D28" s="163"/>
      <c r="E28" s="164"/>
      <c r="F28" s="44">
        <f>F20+F27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5425-C09D-4E13-ADAE-CBD51C4CE875}">
  <dimension ref="A1:H60"/>
  <sheetViews>
    <sheetView zoomScale="85" zoomScaleNormal="85" workbookViewId="0">
      <selection activeCell="L11" sqref="L11"/>
    </sheetView>
  </sheetViews>
  <sheetFormatPr baseColWidth="10" defaultColWidth="10.6640625" defaultRowHeight="13.2" x14ac:dyDescent="0.25"/>
  <cols>
    <col min="1" max="1" width="11.109375" style="252" customWidth="1"/>
    <col min="2" max="2" width="55.33203125" style="251" customWidth="1"/>
    <col min="3" max="3" width="16" style="252" customWidth="1"/>
    <col min="4" max="4" width="16.5546875" style="253" customWidth="1"/>
    <col min="5" max="5" width="17.6640625" style="253" customWidth="1"/>
    <col min="6" max="6" width="20" style="253" customWidth="1"/>
    <col min="7" max="7" width="11.5546875" style="251" bestFit="1" customWidth="1"/>
    <col min="8" max="8" width="16.109375" style="251" customWidth="1"/>
    <col min="9" max="16384" width="10.6640625" style="251"/>
  </cols>
  <sheetData>
    <row r="1" spans="1:7" ht="15.6" x14ac:dyDescent="0.25">
      <c r="A1" s="481" t="s">
        <v>132</v>
      </c>
    </row>
    <row r="2" spans="1:7" ht="19.95" customHeight="1" x14ac:dyDescent="0.25">
      <c r="A2" s="254"/>
    </row>
    <row r="3" spans="1:7" ht="15.6" x14ac:dyDescent="0.25">
      <c r="A3" s="255" t="s">
        <v>1</v>
      </c>
      <c r="B3" s="256" t="s">
        <v>2</v>
      </c>
      <c r="C3" s="255" t="s">
        <v>3</v>
      </c>
      <c r="D3" s="255" t="s">
        <v>127</v>
      </c>
      <c r="E3" s="255" t="s">
        <v>128</v>
      </c>
      <c r="F3" s="255" t="s">
        <v>129</v>
      </c>
    </row>
    <row r="4" spans="1:7" ht="18" x14ac:dyDescent="0.25">
      <c r="A4" s="257" t="s">
        <v>6</v>
      </c>
      <c r="B4" s="58" t="s">
        <v>7</v>
      </c>
      <c r="C4" s="59"/>
      <c r="D4" s="258"/>
      <c r="E4" s="258"/>
      <c r="F4" s="259"/>
    </row>
    <row r="5" spans="1:7" ht="18" x14ac:dyDescent="0.25">
      <c r="A5" s="110" t="s">
        <v>8</v>
      </c>
      <c r="B5" s="111" t="s">
        <v>9</v>
      </c>
      <c r="C5" s="110" t="s">
        <v>10</v>
      </c>
      <c r="D5" s="178">
        <v>1</v>
      </c>
      <c r="E5" s="178">
        <f>+'BPU_CDS RUSARA_Lot 2'!D5</f>
        <v>0</v>
      </c>
      <c r="F5" s="260">
        <f>E5*D5</f>
        <v>0</v>
      </c>
    </row>
    <row r="6" spans="1:7" ht="18" x14ac:dyDescent="0.25">
      <c r="A6" s="112" t="s">
        <v>11</v>
      </c>
      <c r="B6" s="113" t="s">
        <v>12</v>
      </c>
      <c r="C6" s="261"/>
      <c r="D6" s="262"/>
      <c r="E6" s="178">
        <f>+'BPU_CDS RUSARA_Lot 2'!D6</f>
        <v>0</v>
      </c>
      <c r="F6" s="263"/>
    </row>
    <row r="7" spans="1:7" ht="14.4" x14ac:dyDescent="0.25">
      <c r="A7" s="264">
        <v>1</v>
      </c>
      <c r="B7" s="265" t="s">
        <v>13</v>
      </c>
      <c r="C7" s="266" t="s">
        <v>14</v>
      </c>
      <c r="D7" s="267">
        <v>1935</v>
      </c>
      <c r="E7" s="267">
        <f>+'BPU_CDS RUSARA_Lot 2'!D7</f>
        <v>0</v>
      </c>
      <c r="F7" s="268">
        <f>E7*D7</f>
        <v>0</v>
      </c>
      <c r="G7" s="269" t="s">
        <v>40</v>
      </c>
    </row>
    <row r="8" spans="1:7" ht="14.4" x14ac:dyDescent="0.25">
      <c r="A8" s="264">
        <v>2</v>
      </c>
      <c r="B8" s="270" t="s">
        <v>15</v>
      </c>
      <c r="C8" s="264" t="s">
        <v>14</v>
      </c>
      <c r="D8" s="271">
        <f>D7</f>
        <v>1935</v>
      </c>
      <c r="E8" s="267">
        <f>+'BPU_CDS RUSARA_Lot 2'!D8</f>
        <v>0</v>
      </c>
      <c r="F8" s="272">
        <f t="shared" ref="F8:F9" si="0">E8*D8</f>
        <v>0</v>
      </c>
    </row>
    <row r="9" spans="1:7" ht="14.4" x14ac:dyDescent="0.25">
      <c r="A9" s="264">
        <v>3</v>
      </c>
      <c r="B9" s="273" t="s">
        <v>16</v>
      </c>
      <c r="C9" s="274" t="s">
        <v>14</v>
      </c>
      <c r="D9" s="275">
        <f>D7</f>
        <v>1935</v>
      </c>
      <c r="E9" s="267">
        <f>+'BPU_CDS RUSARA_Lot 2'!D9</f>
        <v>0</v>
      </c>
      <c r="F9" s="272">
        <f t="shared" si="0"/>
        <v>0</v>
      </c>
    </row>
    <row r="10" spans="1:7" ht="18" x14ac:dyDescent="0.25">
      <c r="A10" s="119"/>
      <c r="B10" s="95" t="s">
        <v>17</v>
      </c>
      <c r="C10" s="277"/>
      <c r="D10" s="278"/>
      <c r="E10" s="278"/>
      <c r="F10" s="280">
        <f>SUM(F7:F9)</f>
        <v>0</v>
      </c>
    </row>
    <row r="11" spans="1:7" ht="36" x14ac:dyDescent="0.25">
      <c r="A11" s="120" t="s">
        <v>18</v>
      </c>
      <c r="B11" s="121" t="s">
        <v>19</v>
      </c>
      <c r="C11" s="281"/>
      <c r="D11" s="282"/>
      <c r="E11" s="282"/>
      <c r="F11" s="284"/>
    </row>
    <row r="12" spans="1:7" ht="14.4" x14ac:dyDescent="0.25">
      <c r="A12" s="285" t="s">
        <v>41</v>
      </c>
      <c r="B12" s="286" t="s">
        <v>42</v>
      </c>
      <c r="C12" s="287"/>
      <c r="D12" s="288"/>
      <c r="E12" s="288"/>
      <c r="F12" s="290"/>
    </row>
    <row r="13" spans="1:7" ht="14.4" x14ac:dyDescent="0.25">
      <c r="A13" s="291">
        <v>1</v>
      </c>
      <c r="B13" s="292" t="s">
        <v>43</v>
      </c>
      <c r="C13" s="293" t="s">
        <v>21</v>
      </c>
      <c r="D13" s="294">
        <v>1</v>
      </c>
      <c r="E13" s="267">
        <f>+'BPU_CDS RUSARA_Lot 2'!D13</f>
        <v>0</v>
      </c>
      <c r="F13" s="295">
        <f>+D13*E13</f>
        <v>0</v>
      </c>
    </row>
    <row r="14" spans="1:7" ht="16.2" x14ac:dyDescent="0.25">
      <c r="A14" s="291">
        <v>2</v>
      </c>
      <c r="B14" s="296" t="s">
        <v>44</v>
      </c>
      <c r="C14" s="291" t="s">
        <v>21</v>
      </c>
      <c r="D14" s="297">
        <v>1</v>
      </c>
      <c r="E14" s="267">
        <f>+'BPU_CDS RUSARA_Lot 2'!D14</f>
        <v>0</v>
      </c>
      <c r="F14" s="298">
        <f t="shared" ref="F14:F27" si="1">+D14*E14</f>
        <v>0</v>
      </c>
      <c r="G14" s="299"/>
    </row>
    <row r="15" spans="1:7" ht="16.2" x14ac:dyDescent="0.25">
      <c r="A15" s="291">
        <v>3</v>
      </c>
      <c r="B15" s="296" t="s">
        <v>45</v>
      </c>
      <c r="C15" s="291" t="s">
        <v>21</v>
      </c>
      <c r="D15" s="297">
        <v>1</v>
      </c>
      <c r="E15" s="267">
        <f>+'BPU_CDS RUSARA_Lot 2'!D15</f>
        <v>0</v>
      </c>
      <c r="F15" s="298">
        <f t="shared" si="1"/>
        <v>0</v>
      </c>
      <c r="G15" s="299"/>
    </row>
    <row r="16" spans="1:7" ht="14.4" x14ac:dyDescent="0.25">
      <c r="A16" s="291">
        <v>4</v>
      </c>
      <c r="B16" s="296" t="s">
        <v>46</v>
      </c>
      <c r="C16" s="291" t="s">
        <v>21</v>
      </c>
      <c r="D16" s="297">
        <v>1</v>
      </c>
      <c r="E16" s="267">
        <f>+'BPU_CDS RUSARA_Lot 2'!D16</f>
        <v>0</v>
      </c>
      <c r="F16" s="300">
        <f t="shared" si="1"/>
        <v>0</v>
      </c>
    </row>
    <row r="17" spans="1:8" ht="14.4" x14ac:dyDescent="0.25">
      <c r="A17" s="291">
        <v>5</v>
      </c>
      <c r="B17" s="301" t="s">
        <v>47</v>
      </c>
      <c r="C17" s="302" t="s">
        <v>21</v>
      </c>
      <c r="D17" s="303">
        <v>1</v>
      </c>
      <c r="E17" s="267">
        <f>+'BPU_CDS RUSARA_Lot 2'!D17</f>
        <v>0</v>
      </c>
      <c r="F17" s="304">
        <f t="shared" si="1"/>
        <v>0</v>
      </c>
    </row>
    <row r="18" spans="1:8" ht="14.4" x14ac:dyDescent="0.25">
      <c r="A18" s="285" t="s">
        <v>48</v>
      </c>
      <c r="B18" s="286" t="s">
        <v>49</v>
      </c>
      <c r="C18" s="305"/>
      <c r="D18" s="306"/>
      <c r="E18" s="267">
        <f>+'BPU_CDS RUSARA_Lot 2'!D18</f>
        <v>0</v>
      </c>
      <c r="F18" s="307"/>
    </row>
    <row r="19" spans="1:8" ht="14.4" x14ac:dyDescent="0.25">
      <c r="A19" s="291">
        <v>1</v>
      </c>
      <c r="B19" s="308" t="s">
        <v>50</v>
      </c>
      <c r="C19" s="266" t="s">
        <v>21</v>
      </c>
      <c r="D19" s="267">
        <v>1</v>
      </c>
      <c r="E19" s="267">
        <f>+'BPU_CDS RUSARA_Lot 2'!D19</f>
        <v>0</v>
      </c>
      <c r="F19" s="268">
        <f>D19*E19</f>
        <v>0</v>
      </c>
      <c r="H19" s="309"/>
    </row>
    <row r="20" spans="1:8" ht="14.4" x14ac:dyDescent="0.25">
      <c r="A20" s="310">
        <v>2</v>
      </c>
      <c r="B20" s="296" t="s">
        <v>51</v>
      </c>
      <c r="C20" s="291" t="s">
        <v>14</v>
      </c>
      <c r="D20" s="297">
        <v>100</v>
      </c>
      <c r="E20" s="267">
        <f>+'BPU_CDS RUSARA_Lot 2'!D20</f>
        <v>0</v>
      </c>
      <c r="F20" s="298">
        <f>D20*E20</f>
        <v>0</v>
      </c>
      <c r="H20" s="309"/>
    </row>
    <row r="21" spans="1:8" ht="14.4" x14ac:dyDescent="0.25">
      <c r="A21" s="310">
        <v>3</v>
      </c>
      <c r="B21" s="296" t="s">
        <v>52</v>
      </c>
      <c r="C21" s="291" t="s">
        <v>21</v>
      </c>
      <c r="D21" s="297">
        <v>1</v>
      </c>
      <c r="E21" s="267">
        <f>+'BPU_CDS RUSARA_Lot 2'!D21</f>
        <v>0</v>
      </c>
      <c r="F21" s="298">
        <f>D21*E21</f>
        <v>0</v>
      </c>
      <c r="H21" s="309"/>
    </row>
    <row r="22" spans="1:8" ht="14.4" x14ac:dyDescent="0.25">
      <c r="A22" s="311" t="s">
        <v>53</v>
      </c>
      <c r="B22" s="312" t="s">
        <v>54</v>
      </c>
      <c r="C22" s="274" t="s">
        <v>10</v>
      </c>
      <c r="D22" s="275">
        <v>1</v>
      </c>
      <c r="E22" s="267">
        <f>+'BPU_CDS RUSARA_Lot 2'!D22</f>
        <v>0</v>
      </c>
      <c r="F22" s="272">
        <f>+D22*E22</f>
        <v>0</v>
      </c>
    </row>
    <row r="23" spans="1:8" ht="18" x14ac:dyDescent="0.25">
      <c r="A23" s="119"/>
      <c r="B23" s="125" t="s">
        <v>24</v>
      </c>
      <c r="C23" s="277"/>
      <c r="D23" s="278"/>
      <c r="E23" s="278"/>
      <c r="F23" s="280">
        <f>SUM(F13:F22)</f>
        <v>0</v>
      </c>
    </row>
    <row r="24" spans="1:8" ht="18" x14ac:dyDescent="0.25">
      <c r="A24" s="112" t="s">
        <v>55</v>
      </c>
      <c r="B24" s="121" t="s">
        <v>26</v>
      </c>
      <c r="C24" s="281"/>
      <c r="D24" s="282"/>
      <c r="E24" s="282"/>
      <c r="F24" s="313"/>
    </row>
    <row r="25" spans="1:8" ht="14.4" x14ac:dyDescent="0.25">
      <c r="A25" s="264">
        <v>1</v>
      </c>
      <c r="B25" s="265" t="s">
        <v>56</v>
      </c>
      <c r="C25" s="266" t="s">
        <v>28</v>
      </c>
      <c r="D25" s="267">
        <f>D8/1000</f>
        <v>1.9350000000000001</v>
      </c>
      <c r="E25" s="267">
        <f>+'BPU_CDS RUSARA_Lot 2'!D25</f>
        <v>0</v>
      </c>
      <c r="F25" s="268">
        <f t="shared" si="1"/>
        <v>0</v>
      </c>
      <c r="H25" s="314"/>
    </row>
    <row r="26" spans="1:8" ht="14.4" x14ac:dyDescent="0.25">
      <c r="A26" s="264">
        <v>2</v>
      </c>
      <c r="B26" s="270" t="s">
        <v>57</v>
      </c>
      <c r="C26" s="315" t="s">
        <v>58</v>
      </c>
      <c r="D26" s="271">
        <v>1</v>
      </c>
      <c r="E26" s="267">
        <f>+'BPU_CDS RUSARA_Lot 2'!D26</f>
        <v>0</v>
      </c>
      <c r="F26" s="272">
        <f t="shared" si="1"/>
        <v>0</v>
      </c>
      <c r="H26" s="314"/>
    </row>
    <row r="27" spans="1:8" ht="18" x14ac:dyDescent="0.25">
      <c r="A27" s="316">
        <v>3</v>
      </c>
      <c r="B27" s="273" t="s">
        <v>29</v>
      </c>
      <c r="C27" s="317" t="s">
        <v>10</v>
      </c>
      <c r="D27" s="275">
        <v>1</v>
      </c>
      <c r="E27" s="267">
        <f>+'BPU_CDS RUSARA_Lot 2'!D27</f>
        <v>0</v>
      </c>
      <c r="F27" s="272">
        <f t="shared" si="1"/>
        <v>0</v>
      </c>
      <c r="H27" s="314"/>
    </row>
    <row r="28" spans="1:8" ht="18" x14ac:dyDescent="0.25">
      <c r="A28" s="119"/>
      <c r="B28" s="125" t="s">
        <v>30</v>
      </c>
      <c r="C28" s="277"/>
      <c r="D28" s="278"/>
      <c r="E28" s="278"/>
      <c r="F28" s="318">
        <f>SUM(F25:F27)</f>
        <v>0</v>
      </c>
      <c r="H28" s="314"/>
    </row>
    <row r="29" spans="1:8" ht="18" x14ac:dyDescent="0.25">
      <c r="A29" s="319"/>
      <c r="B29" s="320" t="s">
        <v>59</v>
      </c>
      <c r="C29" s="321"/>
      <c r="D29" s="322"/>
      <c r="E29" s="322"/>
      <c r="F29" s="324">
        <f>F5+F10+F23+F28</f>
        <v>0</v>
      </c>
    </row>
    <row r="30" spans="1:8" ht="18" x14ac:dyDescent="0.25">
      <c r="A30" s="325" t="s">
        <v>32</v>
      </c>
      <c r="B30" s="326" t="s">
        <v>60</v>
      </c>
      <c r="C30" s="327"/>
      <c r="D30" s="328"/>
      <c r="E30" s="328"/>
      <c r="F30" s="330"/>
    </row>
    <row r="31" spans="1:8" ht="18" x14ac:dyDescent="0.25">
      <c r="A31" s="331" t="s">
        <v>61</v>
      </c>
      <c r="B31" s="332" t="s">
        <v>62</v>
      </c>
      <c r="C31" s="333"/>
      <c r="D31" s="334"/>
      <c r="E31" s="334"/>
      <c r="F31" s="336"/>
    </row>
    <row r="32" spans="1:8" ht="14.4" x14ac:dyDescent="0.25">
      <c r="A32" s="337">
        <v>1</v>
      </c>
      <c r="B32" s="265" t="s">
        <v>63</v>
      </c>
      <c r="C32" s="338" t="s">
        <v>14</v>
      </c>
      <c r="D32" s="339">
        <v>300</v>
      </c>
      <c r="E32" s="267">
        <f>+'BPU_CDS RUSARA_Lot 2'!D32</f>
        <v>0</v>
      </c>
      <c r="F32" s="268">
        <f>D32*E32</f>
        <v>0</v>
      </c>
    </row>
    <row r="33" spans="1:6" ht="14.4" x14ac:dyDescent="0.25">
      <c r="A33" s="337">
        <v>2</v>
      </c>
      <c r="B33" s="270" t="s">
        <v>64</v>
      </c>
      <c r="C33" s="341" t="s">
        <v>14</v>
      </c>
      <c r="D33" s="339">
        <v>100</v>
      </c>
      <c r="E33" s="267">
        <f>+'BPU_CDS RUSARA_Lot 2'!D33</f>
        <v>0</v>
      </c>
      <c r="F33" s="272">
        <f t="shared" ref="F33:F36" si="2">D33*E33</f>
        <v>0</v>
      </c>
    </row>
    <row r="34" spans="1:6" ht="14.4" x14ac:dyDescent="0.25">
      <c r="A34" s="337">
        <v>3</v>
      </c>
      <c r="B34" s="270" t="s">
        <v>65</v>
      </c>
      <c r="C34" s="341" t="s">
        <v>14</v>
      </c>
      <c r="D34" s="339">
        <v>460</v>
      </c>
      <c r="E34" s="267">
        <f>+'BPU_CDS RUSARA_Lot 2'!D34</f>
        <v>0</v>
      </c>
      <c r="F34" s="272">
        <f t="shared" si="2"/>
        <v>0</v>
      </c>
    </row>
    <row r="35" spans="1:6" ht="14.4" x14ac:dyDescent="0.25">
      <c r="A35" s="337">
        <v>4</v>
      </c>
      <c r="B35" s="270" t="s">
        <v>66</v>
      </c>
      <c r="C35" s="341" t="s">
        <v>14</v>
      </c>
      <c r="D35" s="339">
        <v>427</v>
      </c>
      <c r="E35" s="267">
        <f>+'BPU_CDS RUSARA_Lot 2'!D35</f>
        <v>0</v>
      </c>
      <c r="F35" s="272">
        <f t="shared" si="2"/>
        <v>0</v>
      </c>
    </row>
    <row r="36" spans="1:6" ht="14.4" x14ac:dyDescent="0.25">
      <c r="A36" s="337">
        <v>5</v>
      </c>
      <c r="B36" s="270" t="s">
        <v>67</v>
      </c>
      <c r="C36" s="341" t="s">
        <v>14</v>
      </c>
      <c r="D36" s="339">
        <v>648</v>
      </c>
      <c r="E36" s="267">
        <f>+'BPU_CDS RUSARA_Lot 2'!D36</f>
        <v>0</v>
      </c>
      <c r="F36" s="272">
        <f t="shared" si="2"/>
        <v>0</v>
      </c>
    </row>
    <row r="37" spans="1:6" ht="14.4" x14ac:dyDescent="0.25">
      <c r="A37" s="337">
        <v>6</v>
      </c>
      <c r="B37" s="342" t="s">
        <v>36</v>
      </c>
      <c r="C37" s="264" t="s">
        <v>14</v>
      </c>
      <c r="D37" s="297">
        <v>6</v>
      </c>
      <c r="E37" s="267">
        <f>+'BPU_CDS RUSARA_Lot 2'!D37</f>
        <v>0</v>
      </c>
      <c r="F37" s="272">
        <f>+D37*E37</f>
        <v>0</v>
      </c>
    </row>
    <row r="38" spans="1:6" ht="14.4" x14ac:dyDescent="0.25">
      <c r="A38" s="337">
        <v>7</v>
      </c>
      <c r="B38" s="342" t="s">
        <v>37</v>
      </c>
      <c r="C38" s="264" t="s">
        <v>14</v>
      </c>
      <c r="D38" s="297">
        <v>6</v>
      </c>
      <c r="E38" s="267">
        <f>+'BPU_CDS RUSARA_Lot 2'!D38</f>
        <v>0</v>
      </c>
      <c r="F38" s="272">
        <f t="shared" ref="F38:F40" si="3">+D38*E38</f>
        <v>0</v>
      </c>
    </row>
    <row r="39" spans="1:6" ht="14.4" x14ac:dyDescent="0.25">
      <c r="A39" s="337">
        <v>8</v>
      </c>
      <c r="B39" s="296" t="s">
        <v>68</v>
      </c>
      <c r="C39" s="264" t="s">
        <v>14</v>
      </c>
      <c r="D39" s="297">
        <v>12</v>
      </c>
      <c r="E39" s="267">
        <f>+'BPU_CDS RUSARA_Lot 2'!D39</f>
        <v>0</v>
      </c>
      <c r="F39" s="272">
        <f t="shared" si="3"/>
        <v>0</v>
      </c>
    </row>
    <row r="40" spans="1:6" ht="14.4" x14ac:dyDescent="0.25">
      <c r="A40" s="337">
        <v>9</v>
      </c>
      <c r="B40" s="482" t="s">
        <v>38</v>
      </c>
      <c r="C40" s="302" t="s">
        <v>10</v>
      </c>
      <c r="D40" s="303">
        <v>1</v>
      </c>
      <c r="E40" s="267">
        <f>+'BPU_CDS RUSARA_Lot 2'!D40</f>
        <v>0</v>
      </c>
      <c r="F40" s="272">
        <f t="shared" si="3"/>
        <v>0</v>
      </c>
    </row>
    <row r="41" spans="1:6" ht="18" x14ac:dyDescent="0.25">
      <c r="A41" s="344"/>
      <c r="B41" s="125" t="s">
        <v>69</v>
      </c>
      <c r="C41" s="277"/>
      <c r="D41" s="278"/>
      <c r="E41" s="278"/>
      <c r="F41" s="318">
        <f>SUM(F32:F40)</f>
        <v>0</v>
      </c>
    </row>
    <row r="42" spans="1:6" ht="36" x14ac:dyDescent="0.25">
      <c r="A42" s="81" t="s">
        <v>70</v>
      </c>
      <c r="B42" s="345" t="s">
        <v>71</v>
      </c>
      <c r="C42" s="85"/>
      <c r="D42" s="169"/>
      <c r="E42" s="169"/>
      <c r="F42" s="347"/>
    </row>
    <row r="43" spans="1:6" ht="14.4" x14ac:dyDescent="0.25">
      <c r="A43" s="291">
        <v>1</v>
      </c>
      <c r="B43" s="348" t="s">
        <v>72</v>
      </c>
      <c r="C43" s="291" t="s">
        <v>73</v>
      </c>
      <c r="D43" s="297">
        <v>2</v>
      </c>
      <c r="E43" s="267">
        <f>+'BPU_CDS RUSARA_Lot 2'!D43</f>
        <v>0</v>
      </c>
      <c r="F43" s="298">
        <f t="shared" ref="F43:F46" si="4">D43*E43</f>
        <v>0</v>
      </c>
    </row>
    <row r="44" spans="1:6" ht="14.4" x14ac:dyDescent="0.25">
      <c r="A44" s="291">
        <v>2</v>
      </c>
      <c r="B44" s="348" t="s">
        <v>74</v>
      </c>
      <c r="C44" s="291" t="s">
        <v>75</v>
      </c>
      <c r="D44" s="297">
        <v>1</v>
      </c>
      <c r="E44" s="267">
        <f>+'BPU_CDS RUSARA_Lot 2'!D44</f>
        <v>0</v>
      </c>
      <c r="F44" s="298">
        <f t="shared" si="4"/>
        <v>0</v>
      </c>
    </row>
    <row r="45" spans="1:6" ht="14.4" x14ac:dyDescent="0.25">
      <c r="A45" s="291">
        <v>3</v>
      </c>
      <c r="B45" s="349" t="s">
        <v>76</v>
      </c>
      <c r="C45" s="291" t="s">
        <v>77</v>
      </c>
      <c r="D45" s="297">
        <v>1</v>
      </c>
      <c r="E45" s="267">
        <f>+'BPU_CDS RUSARA_Lot 2'!D45</f>
        <v>0</v>
      </c>
      <c r="F45" s="298">
        <f t="shared" si="4"/>
        <v>0</v>
      </c>
    </row>
    <row r="46" spans="1:6" ht="14.4" x14ac:dyDescent="0.25">
      <c r="A46" s="291">
        <v>4</v>
      </c>
      <c r="B46" s="350" t="s">
        <v>78</v>
      </c>
      <c r="C46" s="302"/>
      <c r="D46" s="303">
        <v>1</v>
      </c>
      <c r="E46" s="267">
        <f>+'BPU_CDS RUSARA_Lot 2'!D46</f>
        <v>0</v>
      </c>
      <c r="F46" s="298">
        <f t="shared" si="4"/>
        <v>0</v>
      </c>
    </row>
    <row r="47" spans="1:6" ht="18" x14ac:dyDescent="0.25">
      <c r="A47" s="119"/>
      <c r="B47" s="125" t="s">
        <v>133</v>
      </c>
      <c r="C47" s="277"/>
      <c r="D47" s="278"/>
      <c r="E47" s="279"/>
      <c r="F47" s="318">
        <f>SUM(F43:F46)</f>
        <v>0</v>
      </c>
    </row>
    <row r="48" spans="1:6" ht="18" x14ac:dyDescent="0.25">
      <c r="A48" s="351"/>
      <c r="B48" s="352" t="s">
        <v>130</v>
      </c>
      <c r="C48" s="353"/>
      <c r="D48" s="354"/>
      <c r="E48" s="355"/>
      <c r="F48" s="356">
        <f>F41+F47</f>
        <v>0</v>
      </c>
    </row>
    <row r="60" spans="8:8" x14ac:dyDescent="0.25">
      <c r="H60" s="309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5E04-E419-4ECC-AA1D-532AF36AD968}">
  <dimension ref="A1:G35"/>
  <sheetViews>
    <sheetView workbookViewId="0">
      <selection activeCell="I10" sqref="I10:I11"/>
    </sheetView>
  </sheetViews>
  <sheetFormatPr baseColWidth="10" defaultColWidth="10.6640625" defaultRowHeight="17.399999999999999" x14ac:dyDescent="0.25"/>
  <cols>
    <col min="1" max="1" width="11.109375" style="80" customWidth="1"/>
    <col min="2" max="2" width="72.44140625" style="80" customWidth="1"/>
    <col min="3" max="3" width="16" style="80" customWidth="1"/>
    <col min="4" max="4" width="16.5546875" style="165" customWidth="1"/>
    <col min="5" max="5" width="17.6640625" style="165" customWidth="1"/>
    <col min="6" max="6" width="20" style="165" customWidth="1"/>
    <col min="7" max="7" width="11.5546875" style="80" bestFit="1" customWidth="1"/>
    <col min="8" max="16384" width="10.6640625" style="80"/>
  </cols>
  <sheetData>
    <row r="1" spans="1:7" ht="18" x14ac:dyDescent="0.25">
      <c r="A1" s="79" t="s">
        <v>134</v>
      </c>
    </row>
    <row r="2" spans="1:7" ht="18" x14ac:dyDescent="0.25">
      <c r="A2" s="79"/>
    </row>
    <row r="3" spans="1:7" ht="36" x14ac:dyDescent="0.25">
      <c r="A3" s="81" t="s">
        <v>1</v>
      </c>
      <c r="B3" s="81" t="s">
        <v>2</v>
      </c>
      <c r="C3" s="81" t="s">
        <v>3</v>
      </c>
      <c r="D3" s="166" t="s">
        <v>127</v>
      </c>
      <c r="E3" s="166" t="s">
        <v>135</v>
      </c>
      <c r="F3" s="166" t="s">
        <v>136</v>
      </c>
    </row>
    <row r="4" spans="1:7" ht="18" x14ac:dyDescent="0.25">
      <c r="A4" s="205" t="s">
        <v>6</v>
      </c>
      <c r="B4" s="77" t="s">
        <v>7</v>
      </c>
      <c r="C4" s="206"/>
      <c r="D4" s="207"/>
      <c r="E4" s="207"/>
      <c r="F4" s="208"/>
    </row>
    <row r="5" spans="1:7" ht="18" x14ac:dyDescent="0.25">
      <c r="A5" s="61" t="s">
        <v>8</v>
      </c>
      <c r="B5" s="62" t="s">
        <v>9</v>
      </c>
      <c r="C5" s="61" t="s">
        <v>10</v>
      </c>
      <c r="D5" s="192">
        <v>1</v>
      </c>
      <c r="E5" s="192">
        <f>'BPU_CDS KABUYENGE_Lot 3'!D5</f>
        <v>0</v>
      </c>
      <c r="F5" s="192">
        <f>E5*D5</f>
        <v>0</v>
      </c>
    </row>
    <row r="6" spans="1:7" ht="18" x14ac:dyDescent="0.25">
      <c r="A6" s="61" t="s">
        <v>11</v>
      </c>
      <c r="B6" s="209" t="s">
        <v>12</v>
      </c>
      <c r="C6" s="68"/>
      <c r="D6" s="75"/>
      <c r="E6" s="192">
        <f>'BPU_CDS KABUYENGE_Lot 3'!D6</f>
        <v>0</v>
      </c>
      <c r="F6" s="210"/>
    </row>
    <row r="7" spans="1:7" ht="18" x14ac:dyDescent="0.25">
      <c r="A7" s="83">
        <v>1</v>
      </c>
      <c r="B7" s="86" t="s">
        <v>13</v>
      </c>
      <c r="C7" s="87" t="s">
        <v>14</v>
      </c>
      <c r="D7" s="211">
        <v>500</v>
      </c>
      <c r="E7" s="211">
        <f>'BPU_CDS KABUYENGE_Lot 3'!D7</f>
        <v>0</v>
      </c>
      <c r="F7" s="211">
        <f>E7*D7</f>
        <v>0</v>
      </c>
    </row>
    <row r="8" spans="1:7" ht="18" x14ac:dyDescent="0.25">
      <c r="A8" s="83">
        <v>2</v>
      </c>
      <c r="B8" s="86" t="s">
        <v>15</v>
      </c>
      <c r="C8" s="87" t="s">
        <v>14</v>
      </c>
      <c r="D8" s="211">
        <f>+D7</f>
        <v>500</v>
      </c>
      <c r="E8" s="211">
        <f>'BPU_CDS KABUYENGE_Lot 3'!D8</f>
        <v>0</v>
      </c>
      <c r="F8" s="211">
        <f t="shared" ref="F8:F9" si="0">E8*D8</f>
        <v>0</v>
      </c>
    </row>
    <row r="9" spans="1:7" ht="18" x14ac:dyDescent="0.25">
      <c r="A9" s="83">
        <v>3</v>
      </c>
      <c r="B9" s="86" t="s">
        <v>16</v>
      </c>
      <c r="C9" s="87" t="s">
        <v>14</v>
      </c>
      <c r="D9" s="211">
        <f>D7</f>
        <v>500</v>
      </c>
      <c r="E9" s="211">
        <f>'BPU_CDS KABUYENGE_Lot 3'!D9</f>
        <v>0</v>
      </c>
      <c r="F9" s="211">
        <f t="shared" si="0"/>
        <v>0</v>
      </c>
    </row>
    <row r="10" spans="1:7" ht="18" x14ac:dyDescent="0.25">
      <c r="A10" s="68"/>
      <c r="B10" s="209" t="s">
        <v>17</v>
      </c>
      <c r="C10" s="68"/>
      <c r="D10" s="75"/>
      <c r="E10" s="75"/>
      <c r="F10" s="192">
        <f>SUM(F7:F9)</f>
        <v>0</v>
      </c>
    </row>
    <row r="11" spans="1:7" ht="18" x14ac:dyDescent="0.25">
      <c r="A11" s="61" t="s">
        <v>18</v>
      </c>
      <c r="B11" s="62" t="s">
        <v>19</v>
      </c>
      <c r="C11" s="74"/>
      <c r="D11" s="75"/>
      <c r="E11" s="75"/>
      <c r="F11" s="172"/>
    </row>
    <row r="12" spans="1:7" ht="18" x14ac:dyDescent="0.25">
      <c r="A12" s="83">
        <v>1</v>
      </c>
      <c r="B12" s="86" t="s">
        <v>80</v>
      </c>
      <c r="C12" s="87" t="s">
        <v>21</v>
      </c>
      <c r="D12" s="211">
        <v>1</v>
      </c>
      <c r="E12" s="211">
        <f>'BPU_CDS KABUYENGE_Lot 3'!D12</f>
        <v>0</v>
      </c>
      <c r="F12" s="211">
        <f>+D12*E12</f>
        <v>0</v>
      </c>
    </row>
    <row r="13" spans="1:7" ht="18" x14ac:dyDescent="0.25">
      <c r="A13" s="83">
        <v>2</v>
      </c>
      <c r="B13" s="86" t="s">
        <v>81</v>
      </c>
      <c r="C13" s="87" t="s">
        <v>21</v>
      </c>
      <c r="D13" s="211">
        <v>1</v>
      </c>
      <c r="E13" s="211">
        <f>'BPU_CDS KABUYENGE_Lot 3'!D13</f>
        <v>0</v>
      </c>
      <c r="F13" s="211">
        <f>+D13*E13</f>
        <v>0</v>
      </c>
    </row>
    <row r="14" spans="1:7" ht="19.8" x14ac:dyDescent="0.25">
      <c r="A14" s="83">
        <v>3</v>
      </c>
      <c r="B14" s="86" t="s">
        <v>82</v>
      </c>
      <c r="C14" s="87" t="s">
        <v>21</v>
      </c>
      <c r="D14" s="211">
        <v>1</v>
      </c>
      <c r="E14" s="211">
        <f>'BPU_CDS KABUYENGE_Lot 3'!D14</f>
        <v>0</v>
      </c>
      <c r="F14" s="211">
        <f>+D14*E14</f>
        <v>0</v>
      </c>
      <c r="G14" s="88"/>
    </row>
    <row r="15" spans="1:7" ht="18" x14ac:dyDescent="0.25">
      <c r="A15" s="83">
        <v>4</v>
      </c>
      <c r="B15" s="89" t="s">
        <v>83</v>
      </c>
      <c r="C15" s="87" t="s">
        <v>21</v>
      </c>
      <c r="D15" s="211">
        <v>1</v>
      </c>
      <c r="E15" s="211">
        <f>'BPU_CDS KABUYENGE_Lot 3'!D15</f>
        <v>0</v>
      </c>
      <c r="F15" s="211">
        <f t="shared" ref="F15:F24" si="1">+D15*E15</f>
        <v>0</v>
      </c>
    </row>
    <row r="16" spans="1:7" ht="18" x14ac:dyDescent="0.25">
      <c r="A16" s="83">
        <v>5</v>
      </c>
      <c r="B16" s="89" t="s">
        <v>84</v>
      </c>
      <c r="C16" s="87" t="s">
        <v>21</v>
      </c>
      <c r="D16" s="211">
        <v>1</v>
      </c>
      <c r="E16" s="211">
        <f>'BPU_CDS KABUYENGE_Lot 3'!D16</f>
        <v>0</v>
      </c>
      <c r="F16" s="211">
        <f t="shared" si="1"/>
        <v>0</v>
      </c>
    </row>
    <row r="17" spans="1:6" ht="18" x14ac:dyDescent="0.25">
      <c r="A17" s="83">
        <v>6</v>
      </c>
      <c r="B17" s="86" t="s">
        <v>85</v>
      </c>
      <c r="C17" s="87" t="s">
        <v>21</v>
      </c>
      <c r="D17" s="211">
        <v>2</v>
      </c>
      <c r="E17" s="211">
        <f>'BPU_CDS KABUYENGE_Lot 3'!D17</f>
        <v>0</v>
      </c>
      <c r="F17" s="211">
        <f t="shared" si="1"/>
        <v>0</v>
      </c>
    </row>
    <row r="18" spans="1:6" ht="18" x14ac:dyDescent="0.25">
      <c r="A18" s="83">
        <v>7</v>
      </c>
      <c r="B18" s="86" t="s">
        <v>86</v>
      </c>
      <c r="C18" s="87" t="s">
        <v>87</v>
      </c>
      <c r="D18" s="211">
        <v>1.3839999999999999</v>
      </c>
      <c r="E18" s="211">
        <f>'BPU_CDS KABUYENGE_Lot 3'!D18</f>
        <v>0</v>
      </c>
      <c r="F18" s="211">
        <f>+D18*E18</f>
        <v>0</v>
      </c>
    </row>
    <row r="19" spans="1:6" ht="18" x14ac:dyDescent="0.25">
      <c r="A19" s="83">
        <v>8</v>
      </c>
      <c r="B19" s="86" t="s">
        <v>23</v>
      </c>
      <c r="C19" s="87" t="s">
        <v>10</v>
      </c>
      <c r="D19" s="211">
        <v>1</v>
      </c>
      <c r="E19" s="211">
        <f>'BPU_CDS KABUYENGE_Lot 3'!D19</f>
        <v>0</v>
      </c>
      <c r="F19" s="211">
        <f>+D19*E19</f>
        <v>0</v>
      </c>
    </row>
    <row r="20" spans="1:6" ht="18" x14ac:dyDescent="0.25">
      <c r="A20" s="71"/>
      <c r="B20" s="72" t="s">
        <v>24</v>
      </c>
      <c r="C20" s="61"/>
      <c r="D20" s="192"/>
      <c r="E20" s="192"/>
      <c r="F20" s="192">
        <f>SUM(F12:F19)</f>
        <v>0</v>
      </c>
    </row>
    <row r="21" spans="1:6" ht="18" x14ac:dyDescent="0.25">
      <c r="A21" s="61" t="s">
        <v>25</v>
      </c>
      <c r="B21" s="62" t="s">
        <v>26</v>
      </c>
      <c r="C21" s="68"/>
      <c r="D21" s="75"/>
      <c r="E21" s="75"/>
      <c r="F21" s="212"/>
    </row>
    <row r="22" spans="1:6" ht="18" x14ac:dyDescent="0.25">
      <c r="A22" s="86">
        <v>1</v>
      </c>
      <c r="B22" s="86" t="s">
        <v>56</v>
      </c>
      <c r="C22" s="87" t="s">
        <v>28</v>
      </c>
      <c r="D22" s="166">
        <v>1.6</v>
      </c>
      <c r="E22" s="166">
        <f>'BPU_CDS KABUYENGE_Lot 3'!D22</f>
        <v>0</v>
      </c>
      <c r="F22" s="211">
        <f t="shared" si="1"/>
        <v>0</v>
      </c>
    </row>
    <row r="23" spans="1:6" ht="18" x14ac:dyDescent="0.25">
      <c r="A23" s="86">
        <v>2</v>
      </c>
      <c r="B23" s="86" t="s">
        <v>57</v>
      </c>
      <c r="C23" s="87" t="s">
        <v>58</v>
      </c>
      <c r="D23" s="166">
        <v>1</v>
      </c>
      <c r="E23" s="166">
        <f>'BPU_CDS KABUYENGE_Lot 3'!D23</f>
        <v>0</v>
      </c>
      <c r="F23" s="211">
        <f t="shared" si="1"/>
        <v>0</v>
      </c>
    </row>
    <row r="24" spans="1:6" ht="18" x14ac:dyDescent="0.25">
      <c r="A24" s="86">
        <v>3</v>
      </c>
      <c r="B24" s="86" t="s">
        <v>29</v>
      </c>
      <c r="C24" s="87" t="s">
        <v>10</v>
      </c>
      <c r="D24" s="166">
        <v>1</v>
      </c>
      <c r="E24" s="166">
        <f>'BPU_CDS KABUYENGE_Lot 3'!D24</f>
        <v>0</v>
      </c>
      <c r="F24" s="211">
        <f t="shared" si="1"/>
        <v>0</v>
      </c>
    </row>
    <row r="25" spans="1:6" ht="18" x14ac:dyDescent="0.25">
      <c r="A25" s="74"/>
      <c r="B25" s="62" t="s">
        <v>30</v>
      </c>
      <c r="C25" s="61"/>
      <c r="D25" s="192"/>
      <c r="E25" s="192"/>
      <c r="F25" s="192">
        <f>SUM(F22:F24)</f>
        <v>0</v>
      </c>
    </row>
    <row r="26" spans="1:6" ht="18" x14ac:dyDescent="0.25">
      <c r="A26" s="213"/>
      <c r="B26" s="78" t="s">
        <v>31</v>
      </c>
      <c r="C26" s="214"/>
      <c r="D26" s="215"/>
      <c r="E26" s="215"/>
      <c r="F26" s="215">
        <f>F5+F10+F20+F25</f>
        <v>0</v>
      </c>
    </row>
    <row r="27" spans="1:6" ht="18" x14ac:dyDescent="0.25">
      <c r="A27" s="77" t="s">
        <v>32</v>
      </c>
      <c r="B27" s="77" t="s">
        <v>33</v>
      </c>
      <c r="C27" s="214"/>
      <c r="D27" s="215"/>
      <c r="E27" s="215"/>
      <c r="F27" s="215"/>
    </row>
    <row r="28" spans="1:6" ht="18" x14ac:dyDescent="0.25">
      <c r="A28" s="92">
        <v>1</v>
      </c>
      <c r="B28" s="89" t="s">
        <v>63</v>
      </c>
      <c r="C28" s="87" t="s">
        <v>14</v>
      </c>
      <c r="D28" s="211">
        <v>100</v>
      </c>
      <c r="E28" s="211">
        <f>'BPU_CDS KABUYENGE_Lot 3'!D28</f>
        <v>0</v>
      </c>
      <c r="F28" s="211">
        <f>D28*E28</f>
        <v>0</v>
      </c>
    </row>
    <row r="29" spans="1:6" ht="18" x14ac:dyDescent="0.25">
      <c r="A29" s="83">
        <v>2</v>
      </c>
      <c r="B29" s="89" t="s">
        <v>88</v>
      </c>
      <c r="C29" s="87" t="s">
        <v>14</v>
      </c>
      <c r="D29" s="211">
        <v>50</v>
      </c>
      <c r="E29" s="211">
        <f>'BPU_CDS KABUYENGE_Lot 3'!D29</f>
        <v>0</v>
      </c>
      <c r="F29" s="211">
        <f t="shared" ref="F29" si="2">D29*E29</f>
        <v>0</v>
      </c>
    </row>
    <row r="30" spans="1:6" ht="18" x14ac:dyDescent="0.25">
      <c r="A30" s="92">
        <v>3</v>
      </c>
      <c r="B30" s="93" t="s">
        <v>36</v>
      </c>
      <c r="C30" s="87" t="s">
        <v>14</v>
      </c>
      <c r="D30" s="211">
        <v>6</v>
      </c>
      <c r="E30" s="211">
        <f>'BPU_CDS KABUYENGE_Lot 3'!D30</f>
        <v>0</v>
      </c>
      <c r="F30" s="211">
        <f>+D30*E30</f>
        <v>0</v>
      </c>
    </row>
    <row r="31" spans="1:6" ht="18" x14ac:dyDescent="0.25">
      <c r="A31" s="92">
        <v>4</v>
      </c>
      <c r="B31" s="93" t="s">
        <v>37</v>
      </c>
      <c r="C31" s="87" t="s">
        <v>14</v>
      </c>
      <c r="D31" s="211">
        <v>6</v>
      </c>
      <c r="E31" s="211">
        <f>'BPU_CDS KABUYENGE_Lot 3'!D31</f>
        <v>0</v>
      </c>
      <c r="F31" s="211">
        <f t="shared" ref="F31:F33" si="3">+D31*E31</f>
        <v>0</v>
      </c>
    </row>
    <row r="32" spans="1:6" ht="18" x14ac:dyDescent="0.25">
      <c r="A32" s="83">
        <v>5</v>
      </c>
      <c r="B32" s="93" t="s">
        <v>89</v>
      </c>
      <c r="C32" s="87" t="s">
        <v>14</v>
      </c>
      <c r="D32" s="211">
        <v>90</v>
      </c>
      <c r="E32" s="211">
        <f>'BPU_CDS KABUYENGE_Lot 3'!D32</f>
        <v>0</v>
      </c>
      <c r="F32" s="211">
        <f t="shared" si="3"/>
        <v>0</v>
      </c>
    </row>
    <row r="33" spans="1:6" ht="18" x14ac:dyDescent="0.25">
      <c r="A33" s="92">
        <v>6</v>
      </c>
      <c r="B33" s="93" t="s">
        <v>38</v>
      </c>
      <c r="C33" s="87" t="s">
        <v>10</v>
      </c>
      <c r="D33" s="211">
        <v>1</v>
      </c>
      <c r="E33" s="211">
        <f>'BPU_CDS KABUYENGE_Lot 3'!D33</f>
        <v>0</v>
      </c>
      <c r="F33" s="211">
        <f t="shared" si="3"/>
        <v>0</v>
      </c>
    </row>
    <row r="34" spans="1:6" ht="18" x14ac:dyDescent="0.25">
      <c r="A34" s="213"/>
      <c r="B34" s="55" t="s">
        <v>130</v>
      </c>
      <c r="C34" s="214"/>
      <c r="D34" s="215"/>
      <c r="E34" s="215"/>
      <c r="F34" s="215">
        <f>SUM(F28:F33)</f>
        <v>0</v>
      </c>
    </row>
    <row r="35" spans="1:6" ht="18" x14ac:dyDescent="0.25">
      <c r="A35" s="216"/>
      <c r="B35" s="56" t="s">
        <v>131</v>
      </c>
      <c r="C35" s="81"/>
      <c r="D35" s="166"/>
      <c r="E35" s="166"/>
      <c r="F35" s="166">
        <f>F34+F26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2D57-01D5-4BDE-8B50-F8880382E737}">
  <dimension ref="A1:G42"/>
  <sheetViews>
    <sheetView workbookViewId="0">
      <selection activeCell="I12" sqref="I12"/>
    </sheetView>
  </sheetViews>
  <sheetFormatPr baseColWidth="10" defaultColWidth="10.6640625" defaultRowHeight="17.399999999999999" x14ac:dyDescent="0.25"/>
  <cols>
    <col min="1" max="1" width="11.109375" style="80" customWidth="1"/>
    <col min="2" max="2" width="55.5546875" style="80" bestFit="1" customWidth="1"/>
    <col min="3" max="3" width="14.33203125" style="94" bestFit="1" customWidth="1"/>
    <col min="4" max="4" width="14.6640625" style="165" customWidth="1"/>
    <col min="5" max="5" width="17.6640625" style="165" customWidth="1"/>
    <col min="6" max="6" width="18.6640625" style="165" bestFit="1" customWidth="1"/>
    <col min="7" max="7" width="11.5546875" style="80" bestFit="1" customWidth="1"/>
    <col min="8" max="16384" width="10.6640625" style="80"/>
  </cols>
  <sheetData>
    <row r="1" spans="1:7" ht="18" x14ac:dyDescent="0.25">
      <c r="A1" s="104" t="s">
        <v>137</v>
      </c>
      <c r="B1" s="105"/>
      <c r="C1" s="133"/>
      <c r="D1" s="175"/>
      <c r="E1" s="175"/>
      <c r="F1" s="175"/>
    </row>
    <row r="2" spans="1:7" ht="18" x14ac:dyDescent="0.25">
      <c r="A2" s="104"/>
      <c r="B2" s="105"/>
      <c r="C2" s="133"/>
      <c r="D2" s="175"/>
      <c r="E2" s="175"/>
      <c r="F2" s="175"/>
    </row>
    <row r="3" spans="1:7" ht="36" x14ac:dyDescent="0.25">
      <c r="A3" s="106" t="s">
        <v>1</v>
      </c>
      <c r="B3" s="106" t="s">
        <v>2</v>
      </c>
      <c r="C3" s="134" t="s">
        <v>3</v>
      </c>
      <c r="D3" s="176" t="s">
        <v>127</v>
      </c>
      <c r="E3" s="176" t="s">
        <v>135</v>
      </c>
      <c r="F3" s="176" t="s">
        <v>136</v>
      </c>
    </row>
    <row r="4" spans="1:7" ht="18" x14ac:dyDescent="0.25">
      <c r="A4" s="107" t="s">
        <v>6</v>
      </c>
      <c r="B4" s="108" t="s">
        <v>7</v>
      </c>
      <c r="C4" s="135"/>
      <c r="D4" s="109"/>
      <c r="E4" s="109"/>
      <c r="F4" s="177"/>
    </row>
    <row r="5" spans="1:7" ht="18" x14ac:dyDescent="0.25">
      <c r="A5" s="110" t="s">
        <v>8</v>
      </c>
      <c r="B5" s="111" t="s">
        <v>9</v>
      </c>
      <c r="C5" s="136" t="s">
        <v>10</v>
      </c>
      <c r="D5" s="178">
        <v>1</v>
      </c>
      <c r="E5" s="217">
        <f>'BPU_CDS MUGINA_Lot 4'!D5</f>
        <v>0</v>
      </c>
      <c r="F5" s="178">
        <f>E5*D5</f>
        <v>0</v>
      </c>
    </row>
    <row r="6" spans="1:7" ht="18" x14ac:dyDescent="0.25">
      <c r="A6" s="112" t="s">
        <v>11</v>
      </c>
      <c r="B6" s="113" t="s">
        <v>12</v>
      </c>
      <c r="C6" s="137"/>
      <c r="D6" s="179"/>
      <c r="E6" s="179"/>
      <c r="F6" s="114"/>
    </row>
    <row r="7" spans="1:7" ht="18" x14ac:dyDescent="0.25">
      <c r="A7" s="115" t="s">
        <v>91</v>
      </c>
      <c r="B7" s="116" t="s">
        <v>13</v>
      </c>
      <c r="C7" s="138" t="s">
        <v>14</v>
      </c>
      <c r="D7" s="179">
        <v>3540</v>
      </c>
      <c r="E7" s="179">
        <f>'BPU_CDS MUGINA_Lot 4'!D7</f>
        <v>0</v>
      </c>
      <c r="F7" s="179">
        <f>E7*D7</f>
        <v>0</v>
      </c>
      <c r="G7" s="117"/>
    </row>
    <row r="8" spans="1:7" ht="18" x14ac:dyDescent="0.25">
      <c r="A8" s="115" t="s">
        <v>92</v>
      </c>
      <c r="B8" s="89" t="s">
        <v>15</v>
      </c>
      <c r="C8" s="138" t="s">
        <v>14</v>
      </c>
      <c r="D8" s="179">
        <v>1770</v>
      </c>
      <c r="E8" s="179">
        <f>'BPU_CDS MUGINA_Lot 4'!D8</f>
        <v>0</v>
      </c>
      <c r="F8" s="179">
        <f t="shared" ref="F8:F9" si="0">E8*D8</f>
        <v>0</v>
      </c>
    </row>
    <row r="9" spans="1:7" ht="18" x14ac:dyDescent="0.25">
      <c r="A9" s="115" t="s">
        <v>93</v>
      </c>
      <c r="B9" s="118" t="s">
        <v>16</v>
      </c>
      <c r="C9" s="138" t="s">
        <v>14</v>
      </c>
      <c r="D9" s="179">
        <v>3540</v>
      </c>
      <c r="E9" s="179">
        <f>'BPU_CDS MUGINA_Lot 4'!D9</f>
        <v>0</v>
      </c>
      <c r="F9" s="179">
        <f t="shared" si="0"/>
        <v>0</v>
      </c>
    </row>
    <row r="10" spans="1:7" ht="18" x14ac:dyDescent="0.25">
      <c r="A10" s="119"/>
      <c r="B10" s="95" t="s">
        <v>17</v>
      </c>
      <c r="C10" s="139"/>
      <c r="D10" s="126"/>
      <c r="E10" s="126"/>
      <c r="F10" s="180">
        <f>SUM(F7:F9)</f>
        <v>0</v>
      </c>
    </row>
    <row r="11" spans="1:7" ht="18" x14ac:dyDescent="0.25">
      <c r="A11" s="120" t="s">
        <v>18</v>
      </c>
      <c r="B11" s="121" t="s">
        <v>19</v>
      </c>
      <c r="C11" s="140"/>
      <c r="D11" s="122"/>
      <c r="E11" s="122"/>
      <c r="F11" s="181"/>
    </row>
    <row r="12" spans="1:7" ht="18" x14ac:dyDescent="0.25">
      <c r="A12" s="123" t="s">
        <v>94</v>
      </c>
      <c r="B12" s="121" t="s">
        <v>95</v>
      </c>
      <c r="C12" s="140"/>
      <c r="D12" s="122"/>
      <c r="E12" s="122"/>
      <c r="F12" s="181"/>
    </row>
    <row r="13" spans="1:7" ht="19.8" x14ac:dyDescent="0.25">
      <c r="A13" s="115">
        <v>1</v>
      </c>
      <c r="B13" s="116" t="s">
        <v>96</v>
      </c>
      <c r="C13" s="138" t="s">
        <v>21</v>
      </c>
      <c r="D13" s="169">
        <v>1</v>
      </c>
      <c r="E13" s="211">
        <f>'BPU_CDS MUGINA_Lot 4'!D13</f>
        <v>0</v>
      </c>
      <c r="F13" s="169">
        <f t="shared" ref="F13:F28" si="1">+D13*E13</f>
        <v>0</v>
      </c>
    </row>
    <row r="14" spans="1:7" ht="18" x14ac:dyDescent="0.25">
      <c r="A14" s="115">
        <v>2</v>
      </c>
      <c r="B14" s="89" t="s">
        <v>97</v>
      </c>
      <c r="C14" s="138" t="s">
        <v>21</v>
      </c>
      <c r="D14" s="169">
        <v>1</v>
      </c>
      <c r="E14" s="211">
        <f>'BPU_CDS MUGINA_Lot 4'!D14</f>
        <v>0</v>
      </c>
      <c r="F14" s="169">
        <f t="shared" si="1"/>
        <v>0</v>
      </c>
    </row>
    <row r="15" spans="1:7" ht="18" x14ac:dyDescent="0.25">
      <c r="A15" s="115">
        <v>3</v>
      </c>
      <c r="B15" s="89" t="s">
        <v>98</v>
      </c>
      <c r="C15" s="138" t="s">
        <v>21</v>
      </c>
      <c r="D15" s="169">
        <v>1</v>
      </c>
      <c r="E15" s="211">
        <f>'BPU_CDS MUGINA_Lot 4'!D15</f>
        <v>0</v>
      </c>
      <c r="F15" s="169">
        <f t="shared" si="1"/>
        <v>0</v>
      </c>
    </row>
    <row r="16" spans="1:7" ht="18" x14ac:dyDescent="0.25">
      <c r="A16" s="115">
        <v>4</v>
      </c>
      <c r="B16" s="89" t="s">
        <v>99</v>
      </c>
      <c r="C16" s="138" t="s">
        <v>21</v>
      </c>
      <c r="D16" s="169">
        <v>1</v>
      </c>
      <c r="E16" s="211">
        <f>'BPU_CDS MUGINA_Lot 4'!D16</f>
        <v>0</v>
      </c>
      <c r="F16" s="169">
        <f t="shared" si="1"/>
        <v>0</v>
      </c>
    </row>
    <row r="17" spans="1:6" ht="18" x14ac:dyDescent="0.25">
      <c r="A17" s="115">
        <v>5</v>
      </c>
      <c r="B17" s="118" t="s">
        <v>47</v>
      </c>
      <c r="C17" s="138" t="s">
        <v>21</v>
      </c>
      <c r="D17" s="169">
        <v>1</v>
      </c>
      <c r="E17" s="211">
        <f>'BPU_CDS MUGINA_Lot 4'!D17</f>
        <v>0</v>
      </c>
      <c r="F17" s="169">
        <f t="shared" si="1"/>
        <v>0</v>
      </c>
    </row>
    <row r="18" spans="1:6" ht="18" x14ac:dyDescent="0.25">
      <c r="A18" s="123" t="s">
        <v>48</v>
      </c>
      <c r="B18" s="121" t="s">
        <v>100</v>
      </c>
      <c r="C18" s="141"/>
      <c r="D18" s="218"/>
      <c r="E18" s="211">
        <f>'BPU_CDS MUGINA_Lot 4'!D18</f>
        <v>0</v>
      </c>
      <c r="F18" s="219"/>
    </row>
    <row r="19" spans="1:6" ht="18" x14ac:dyDescent="0.25">
      <c r="A19" s="115">
        <v>1</v>
      </c>
      <c r="B19" s="116" t="s">
        <v>43</v>
      </c>
      <c r="C19" s="138" t="s">
        <v>21</v>
      </c>
      <c r="D19" s="169">
        <v>1</v>
      </c>
      <c r="E19" s="211">
        <f>'BPU_CDS MUGINA_Lot 4'!D19</f>
        <v>0</v>
      </c>
      <c r="F19" s="169">
        <f>+D19*E19</f>
        <v>0</v>
      </c>
    </row>
    <row r="20" spans="1:6" ht="18" x14ac:dyDescent="0.25">
      <c r="A20" s="115">
        <v>2</v>
      </c>
      <c r="B20" s="89" t="s">
        <v>101</v>
      </c>
      <c r="C20" s="138" t="s">
        <v>21</v>
      </c>
      <c r="D20" s="169">
        <v>1</v>
      </c>
      <c r="E20" s="211">
        <f>'BPU_CDS MUGINA_Lot 4'!D20</f>
        <v>0</v>
      </c>
      <c r="F20" s="169">
        <f>+D20*E20</f>
        <v>0</v>
      </c>
    </row>
    <row r="21" spans="1:6" ht="19.8" x14ac:dyDescent="0.25">
      <c r="A21" s="115">
        <v>3</v>
      </c>
      <c r="B21" s="89" t="s">
        <v>102</v>
      </c>
      <c r="C21" s="138" t="s">
        <v>21</v>
      </c>
      <c r="D21" s="169">
        <v>1</v>
      </c>
      <c r="E21" s="211">
        <f>'BPU_CDS MUGINA_Lot 4'!D21</f>
        <v>0</v>
      </c>
      <c r="F21" s="169">
        <f>+D21*E21</f>
        <v>0</v>
      </c>
    </row>
    <row r="22" spans="1:6" ht="18" x14ac:dyDescent="0.25">
      <c r="A22" s="115">
        <v>4</v>
      </c>
      <c r="B22" s="89" t="s">
        <v>103</v>
      </c>
      <c r="C22" s="138" t="s">
        <v>21</v>
      </c>
      <c r="D22" s="169">
        <v>1</v>
      </c>
      <c r="E22" s="211">
        <f>'BPU_CDS MUGINA_Lot 4'!D22</f>
        <v>0</v>
      </c>
      <c r="F22" s="169">
        <f>+D22*E22</f>
        <v>0</v>
      </c>
    </row>
    <row r="23" spans="1:6" ht="18" x14ac:dyDescent="0.25">
      <c r="A23" s="115">
        <v>5</v>
      </c>
      <c r="B23" s="118" t="s">
        <v>104</v>
      </c>
      <c r="C23" s="138" t="s">
        <v>10</v>
      </c>
      <c r="D23" s="169">
        <v>1</v>
      </c>
      <c r="E23" s="211">
        <f>'BPU_CDS MUGINA_Lot 4'!D23</f>
        <v>0</v>
      </c>
      <c r="F23" s="169">
        <f>+D23*E23</f>
        <v>0</v>
      </c>
    </row>
    <row r="24" spans="1:6" ht="18" x14ac:dyDescent="0.25">
      <c r="A24" s="124"/>
      <c r="B24" s="125" t="s">
        <v>24</v>
      </c>
      <c r="C24" s="139"/>
      <c r="D24" s="126"/>
      <c r="E24" s="126"/>
      <c r="F24" s="180">
        <f>SUM(F13:F23)</f>
        <v>0</v>
      </c>
    </row>
    <row r="25" spans="1:6" ht="18" x14ac:dyDescent="0.25">
      <c r="A25" s="112" t="s">
        <v>25</v>
      </c>
      <c r="B25" s="121" t="s">
        <v>26</v>
      </c>
      <c r="C25" s="141"/>
      <c r="D25" s="122"/>
      <c r="E25" s="122"/>
      <c r="F25" s="182"/>
    </row>
    <row r="26" spans="1:6" ht="18" x14ac:dyDescent="0.25">
      <c r="A26" s="89">
        <v>1</v>
      </c>
      <c r="B26" s="116" t="s">
        <v>56</v>
      </c>
      <c r="C26" s="138" t="s">
        <v>28</v>
      </c>
      <c r="D26" s="179">
        <v>3.46</v>
      </c>
      <c r="E26" s="217">
        <f>'BPU_CDS MUGINA_Lot 4'!D26</f>
        <v>0</v>
      </c>
      <c r="F26" s="179">
        <f t="shared" si="1"/>
        <v>0</v>
      </c>
    </row>
    <row r="27" spans="1:6" ht="18" x14ac:dyDescent="0.25">
      <c r="A27" s="89">
        <v>2</v>
      </c>
      <c r="B27" s="89" t="s">
        <v>57</v>
      </c>
      <c r="C27" s="138" t="s">
        <v>58</v>
      </c>
      <c r="D27" s="179">
        <v>1</v>
      </c>
      <c r="E27" s="217">
        <f>'BPU_CDS MUGINA_Lot 4'!D27</f>
        <v>0</v>
      </c>
      <c r="F27" s="179">
        <f t="shared" si="1"/>
        <v>0</v>
      </c>
    </row>
    <row r="28" spans="1:6" ht="18" x14ac:dyDescent="0.25">
      <c r="A28" s="89">
        <v>3</v>
      </c>
      <c r="B28" s="118" t="s">
        <v>29</v>
      </c>
      <c r="C28" s="138" t="s">
        <v>10</v>
      </c>
      <c r="D28" s="179">
        <v>1</v>
      </c>
      <c r="E28" s="217">
        <f>'BPU_CDS MUGINA_Lot 4'!D28</f>
        <v>0</v>
      </c>
      <c r="F28" s="179">
        <f t="shared" si="1"/>
        <v>0</v>
      </c>
    </row>
    <row r="29" spans="1:6" ht="18" x14ac:dyDescent="0.25">
      <c r="A29" s="127"/>
      <c r="B29" s="125" t="s">
        <v>30</v>
      </c>
      <c r="C29" s="142"/>
      <c r="D29" s="126"/>
      <c r="E29" s="126"/>
      <c r="F29" s="180">
        <f>SUM(F26:F28)</f>
        <v>0</v>
      </c>
    </row>
    <row r="30" spans="1:6" ht="18" x14ac:dyDescent="0.25">
      <c r="A30" s="128"/>
      <c r="B30" s="96" t="s">
        <v>59</v>
      </c>
      <c r="C30" s="143"/>
      <c r="D30" s="183"/>
      <c r="E30" s="183"/>
      <c r="F30" s="184">
        <f>F5+F10+F24+F29</f>
        <v>0</v>
      </c>
    </row>
    <row r="31" spans="1:6" ht="18" x14ac:dyDescent="0.25">
      <c r="A31" s="107" t="s">
        <v>32</v>
      </c>
      <c r="B31" s="107" t="s">
        <v>33</v>
      </c>
      <c r="C31" s="144"/>
      <c r="D31" s="185"/>
      <c r="E31" s="185"/>
      <c r="F31" s="186"/>
    </row>
    <row r="32" spans="1:6" ht="18" x14ac:dyDescent="0.25">
      <c r="A32" s="129" t="s">
        <v>61</v>
      </c>
      <c r="B32" s="99" t="s">
        <v>105</v>
      </c>
      <c r="C32" s="138"/>
      <c r="D32" s="169"/>
      <c r="E32" s="169"/>
      <c r="F32" s="169"/>
    </row>
    <row r="33" spans="1:6" ht="18" x14ac:dyDescent="0.25">
      <c r="A33" s="130">
        <v>1</v>
      </c>
      <c r="B33" s="89" t="s">
        <v>106</v>
      </c>
      <c r="C33" s="138" t="s">
        <v>14</v>
      </c>
      <c r="D33" s="169">
        <v>247</v>
      </c>
      <c r="E33" s="211">
        <f>'BPU_CDS MUGINA_Lot 4'!D33</f>
        <v>0</v>
      </c>
      <c r="F33" s="169">
        <f>D33*E33</f>
        <v>0</v>
      </c>
    </row>
    <row r="34" spans="1:6" ht="18" x14ac:dyDescent="0.25">
      <c r="A34" s="130">
        <v>2</v>
      </c>
      <c r="B34" s="89" t="s">
        <v>107</v>
      </c>
      <c r="C34" s="138" t="s">
        <v>14</v>
      </c>
      <c r="D34" s="169">
        <v>354</v>
      </c>
      <c r="E34" s="211">
        <f>'BPU_CDS MUGINA_Lot 4'!D34</f>
        <v>0</v>
      </c>
      <c r="F34" s="169">
        <f t="shared" ref="F34:F35" si="2">D34*E34</f>
        <v>0</v>
      </c>
    </row>
    <row r="35" spans="1:6" ht="18" x14ac:dyDescent="0.25">
      <c r="A35" s="115">
        <v>3</v>
      </c>
      <c r="B35" s="118" t="s">
        <v>108</v>
      </c>
      <c r="C35" s="138" t="s">
        <v>14</v>
      </c>
      <c r="D35" s="169">
        <v>91</v>
      </c>
      <c r="E35" s="211">
        <f>'BPU_CDS MUGINA_Lot 4'!D35</f>
        <v>0</v>
      </c>
      <c r="F35" s="169">
        <f t="shared" si="2"/>
        <v>0</v>
      </c>
    </row>
    <row r="36" spans="1:6" ht="18" x14ac:dyDescent="0.25">
      <c r="A36" s="131" t="s">
        <v>70</v>
      </c>
      <c r="B36" s="100" t="s">
        <v>109</v>
      </c>
      <c r="C36" s="138"/>
      <c r="D36" s="169"/>
      <c r="E36" s="211">
        <f>'BPU_CDS MUGINA_Lot 4'!D36</f>
        <v>0</v>
      </c>
      <c r="F36" s="169"/>
    </row>
    <row r="37" spans="1:6" ht="18" x14ac:dyDescent="0.25">
      <c r="A37" s="115">
        <v>1</v>
      </c>
      <c r="B37" s="101" t="s">
        <v>110</v>
      </c>
      <c r="C37" s="138" t="s">
        <v>14</v>
      </c>
      <c r="D37" s="169">
        <v>6</v>
      </c>
      <c r="E37" s="211">
        <f>'BPU_CDS MUGINA_Lot 4'!D37</f>
        <v>0</v>
      </c>
      <c r="F37" s="169">
        <f>+D37*E37</f>
        <v>0</v>
      </c>
    </row>
    <row r="38" spans="1:6" ht="18" x14ac:dyDescent="0.25">
      <c r="A38" s="115">
        <v>2</v>
      </c>
      <c r="B38" s="102" t="s">
        <v>111</v>
      </c>
      <c r="C38" s="138" t="s">
        <v>14</v>
      </c>
      <c r="D38" s="169">
        <v>6</v>
      </c>
      <c r="E38" s="211">
        <f>'BPU_CDS MUGINA_Lot 4'!D38</f>
        <v>0</v>
      </c>
      <c r="F38" s="169">
        <f t="shared" ref="F38:F40" si="3">+D38*E38</f>
        <v>0</v>
      </c>
    </row>
    <row r="39" spans="1:6" ht="18" x14ac:dyDescent="0.25">
      <c r="A39" s="115">
        <v>5</v>
      </c>
      <c r="B39" s="89" t="s">
        <v>112</v>
      </c>
      <c r="C39" s="138" t="s">
        <v>14</v>
      </c>
      <c r="D39" s="169">
        <v>24</v>
      </c>
      <c r="E39" s="211">
        <f>'BPU_CDS MUGINA_Lot 4'!D39</f>
        <v>0</v>
      </c>
      <c r="F39" s="169">
        <f t="shared" si="3"/>
        <v>0</v>
      </c>
    </row>
    <row r="40" spans="1:6" ht="18" x14ac:dyDescent="0.25">
      <c r="A40" s="129" t="s">
        <v>113</v>
      </c>
      <c r="B40" s="103" t="s">
        <v>114</v>
      </c>
      <c r="C40" s="138" t="s">
        <v>10</v>
      </c>
      <c r="D40" s="169">
        <v>1</v>
      </c>
      <c r="E40" s="211">
        <f>'BPU_CDS MUGINA_Lot 4'!D40</f>
        <v>0</v>
      </c>
      <c r="F40" s="169">
        <f t="shared" si="3"/>
        <v>0</v>
      </c>
    </row>
    <row r="41" spans="1:6" ht="18" x14ac:dyDescent="0.25">
      <c r="A41" s="128"/>
      <c r="B41" s="97" t="s">
        <v>138</v>
      </c>
      <c r="C41" s="145"/>
      <c r="D41" s="187"/>
      <c r="E41" s="188"/>
      <c r="F41" s="184">
        <f>SUM(F33:F40)</f>
        <v>0</v>
      </c>
    </row>
    <row r="42" spans="1:6" ht="18" x14ac:dyDescent="0.25">
      <c r="A42" s="132"/>
      <c r="B42" s="98" t="s">
        <v>131</v>
      </c>
      <c r="C42" s="146"/>
      <c r="D42" s="189"/>
      <c r="E42" s="190"/>
      <c r="F42" s="191">
        <f>F41+F30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2fbd75-83ea-491b-9326-cd04ce73097a">
      <Value>6</Value>
      <Value>857</Value>
      <Value>415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BDI23005</TermName>
          <TermId xmlns="http://schemas.microsoft.com/office/infopath/2007/PartnerControls">95a7fbe3-fe60-4dd7-aa8a-3c17c3d4809c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cf76f155ced4ddcb4097134ff3c332f xmlns="f1355429-0113-487c-97a9-010c6347dc97">
      <Terms xmlns="http://schemas.microsoft.com/office/infopath/2007/PartnerControls"/>
    </lcf76f155ced4ddcb4097134ff3c332f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BDI23005-10155</TermName>
          <TermId xmlns="http://schemas.microsoft.com/office/infopath/2007/PartnerControls">058a1733-fff3-431a-a141-31d5ff4f4276</TermId>
        </TermInfo>
      </Terms>
    </l9d65098618b4a8fbbe87718e7187e6b>
    <_dlc_DocId xmlns="508ba6eb-9e09-4fd5-92f2-2d9921329f2d">BDIENABEL-1032857603-78223</_dlc_DocId>
    <_dlc_DocIdUrl xmlns="508ba6eb-9e09-4fd5-92f2-2d9921329f2d">
      <Url>https://enabelbe.sharepoint.com/sites/BDI/_layouts/15/DocIdRedir.aspx?ID=BDIENABEL-1032857603-78223</Url>
      <Description>BDIENABEL-1032857603-78223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A4043F4EE0CDC540B158836C2624A883" ma:contentTypeVersion="27" ma:contentTypeDescription="" ma:contentTypeScope="" ma:versionID="744b8077579ca04bdd77ede12f92d89e">
  <xsd:schema xmlns:xsd="http://www.w3.org/2001/XMLSchema" xmlns:xs="http://www.w3.org/2001/XMLSchema" xmlns:p="http://schemas.microsoft.com/office/2006/metadata/properties" xmlns:ns2="702fbd75-83ea-491b-9326-cd04ce73097a" xmlns:ns3="14a9c00f-d9e3-4eb9-aad3-f69239d17d9c" xmlns:ns4="508ba6eb-9e09-4fd5-92f2-2d9921329f2d" xmlns:ns5="f1355429-0113-487c-97a9-010c6347dc97" targetNamespace="http://schemas.microsoft.com/office/2006/metadata/properties" ma:root="true" ma:fieldsID="69ee488497d4e860f885b3721695ce93" ns2:_="" ns3:_="" ns4:_="" ns5:_="">
    <xsd:import namespace="702fbd75-83ea-491b-9326-cd04ce73097a"/>
    <xsd:import namespace="14a9c00f-d9e3-4eb9-aad3-f69239d17d9c"/>
    <xsd:import namespace="508ba6eb-9e09-4fd5-92f2-2d9921329f2d"/>
    <xsd:import namespace="f1355429-0113-487c-97a9-010c6347dc9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OCR" minOccurs="0"/>
                <xsd:element ref="ns5:MediaServiceDateTaken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55429-0113-487c-97a9-010c6347d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91897E-53C0-4E31-8FE4-E239C744A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55CF4-8B15-4D7B-B262-D3A1143152EA}">
  <ds:schemaRefs>
    <ds:schemaRef ds:uri="http://schemas.microsoft.com/office/2006/metadata/properties"/>
    <ds:schemaRef ds:uri="http://schemas.microsoft.com/office/infopath/2007/PartnerControls"/>
    <ds:schemaRef ds:uri="702fbd75-83ea-491b-9326-cd04ce73097a"/>
    <ds:schemaRef ds:uri="14a9c00f-d9e3-4eb9-aad3-f69239d17d9c"/>
    <ds:schemaRef ds:uri="f1355429-0113-487c-97a9-010c6347dc97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14CD2AFD-9A40-4545-81D0-549F8DAC8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fbd75-83ea-491b-9326-cd04ce73097a"/>
    <ds:schemaRef ds:uri="14a9c00f-d9e3-4eb9-aad3-f69239d17d9c"/>
    <ds:schemaRef ds:uri="508ba6eb-9e09-4fd5-92f2-2d9921329f2d"/>
    <ds:schemaRef ds:uri="f1355429-0113-487c-97a9-010c6347d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2E49C9-E773-4DEB-8373-DF2C6A703D4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BPU_CDS BISHISHA_Lot 1</vt:lpstr>
      <vt:lpstr>BPU_CDS RUSARA_Lot 2</vt:lpstr>
      <vt:lpstr>BPU_CDS KABUYENGE_Lot 3</vt:lpstr>
      <vt:lpstr>BPU_CDS MUGINA_Lot 4</vt:lpstr>
      <vt:lpstr>BPU_KIGARI _ Lot 5</vt:lpstr>
      <vt:lpstr>DQE_CDS BISHISHA_Lot 1</vt:lpstr>
      <vt:lpstr>DQE_CDS RUSARA_Lot 2</vt:lpstr>
      <vt:lpstr>DQE_CDS KABUYENGE_Lot 3</vt:lpstr>
      <vt:lpstr>DQE_CDS MUGINA_Lot 4</vt:lpstr>
      <vt:lpstr>DQE_KIGARI _ Lot 5</vt:lpstr>
      <vt:lpstr>RECAP</vt:lpstr>
    </vt:vector>
  </TitlesOfParts>
  <Manager/>
  <Company>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NIYONGABO</dc:creator>
  <cp:keywords/>
  <dc:description/>
  <cp:lastModifiedBy>NININAHAZWE, Francine</cp:lastModifiedBy>
  <cp:revision/>
  <dcterms:created xsi:type="dcterms:W3CDTF">2007-07-29T11:27:30Z</dcterms:created>
  <dcterms:modified xsi:type="dcterms:W3CDTF">2025-05-22T12:22:38Z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0x01010084FDA68FEA25C847A6128BBA7C1A6EC100A4043F4EE0CDC540B158836C2624A883</vt:lpwstr>
  </property>
  <property fmtid="{D5CDD505-2E9C-101B-9397-08002B2CF9AE}" pid="3" name="Document_Language">
    <vt:lpwstr>6</vt:lpwstr>
  </property>
  <property fmtid="{D5CDD505-2E9C-101B-9397-08002B2CF9AE}" pid="4" name="Country">
    <vt:lpwstr>1;#BDI|6a9dcac3-72aa-4e48-8d07-6a290ee11ae9</vt:lpwstr>
  </property>
  <property fmtid="{D5CDD505-2E9C-101B-9397-08002B2CF9AE}" pid="5" name="Contract_reference">
    <vt:lpwstr>857</vt:lpwstr>
  </property>
  <property fmtid="{D5CDD505-2E9C-101B-9397-08002B2CF9AE}" pid="6" name="Project_code">
    <vt:lpwstr>415</vt:lpwstr>
  </property>
  <property fmtid="{D5CDD505-2E9C-101B-9397-08002B2CF9AE}" pid="7" name="_dlc_DocIdItemGuid">
    <vt:lpwstr>c1f6a389-e697-412f-8963-baf9dbfa69f8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