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amgeni53320\Downloads\"/>
    </mc:Choice>
  </mc:AlternateContent>
  <xr:revisionPtr revIDLastSave="0" documentId="13_ncr:1_{8E89031D-07FF-4741-A7B9-FB8724E440B6}" xr6:coauthVersionLast="47" xr6:coauthVersionMax="47" xr10:uidLastSave="{00000000-0000-0000-0000-000000000000}"/>
  <bookViews>
    <workbookView xWindow="-108" yWindow="-108" windowWidth="23256" windowHeight="12456" tabRatio="673" xr2:uid="{00000000-000D-0000-FFFF-FFFF00000000}"/>
  </bookViews>
  <sheets>
    <sheet name="LOT 1 Kibondo-Water " sheetId="25" r:id="rId1"/>
  </sheets>
  <definedNames>
    <definedName name="_xlnm.Print_Area" localSheetId="0">'LOT 1 Kibondo-Water '!$B$2:$G$62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5" l="1"/>
  <c r="G36" i="25"/>
  <c r="F37" i="25"/>
  <c r="C57" i="25"/>
  <c r="E43" i="25"/>
  <c r="G43" i="25" s="1"/>
  <c r="C56" i="25"/>
  <c r="G52" i="25"/>
  <c r="G51" i="25"/>
  <c r="G53" i="25" s="1"/>
  <c r="G47" i="25"/>
  <c r="G45" i="25"/>
  <c r="G41" i="25"/>
  <c r="E31" i="25"/>
  <c r="G31" i="25" s="1"/>
  <c r="E32" i="25"/>
  <c r="G32" i="25" s="1"/>
  <c r="E24" i="25"/>
  <c r="E25" i="25"/>
  <c r="G25" i="25" s="1"/>
  <c r="G14" i="25"/>
  <c r="G15" i="25"/>
  <c r="G30" i="25"/>
  <c r="G16" i="25"/>
  <c r="G17" i="25"/>
  <c r="G18" i="25"/>
  <c r="G19" i="25"/>
  <c r="G20" i="25"/>
  <c r="G21" i="25"/>
  <c r="G22" i="25"/>
  <c r="G23" i="25"/>
  <c r="G26" i="25"/>
  <c r="G33" i="25"/>
  <c r="G34" i="25"/>
  <c r="G13" i="25"/>
  <c r="G58" i="25" l="1"/>
  <c r="E44" i="25"/>
  <c r="G44" i="25" s="1"/>
  <c r="G48" i="25" s="1"/>
  <c r="G57" i="25" s="1"/>
  <c r="G35" i="25"/>
  <c r="G24" i="25"/>
  <c r="G12" i="25"/>
  <c r="G11" i="25"/>
  <c r="G10" i="25"/>
  <c r="G9" i="25"/>
  <c r="G8" i="25"/>
  <c r="G37" i="25" l="1"/>
  <c r="G27" i="25"/>
  <c r="G56" i="25" l="1"/>
  <c r="G59" i="25" s="1"/>
  <c r="G60" i="25"/>
  <c r="G61" i="25" s="1"/>
</calcChain>
</file>

<file path=xl/sharedStrings.xml><?xml version="1.0" encoding="utf-8"?>
<sst xmlns="http://schemas.openxmlformats.org/spreadsheetml/2006/main" count="115" uniqueCount="99">
  <si>
    <t xml:space="preserve">
Bill of Quantities for Drilling Eight 6-Inch Boreholes, Solar Pump and Panel Installation, Fencing, and Connection of School WASH and Dormitory Facilities to RUWASA Water Supply</t>
  </si>
  <si>
    <t>LOT1:  -  KIBONDO DC</t>
  </si>
  <si>
    <t>ITEM</t>
  </si>
  <si>
    <t>DESCRIPTION</t>
  </si>
  <si>
    <t>QTY</t>
  </si>
  <si>
    <t>UNIT</t>
  </si>
  <si>
    <t>RATE (Eur)</t>
  </si>
  <si>
    <t>AMOUNT (Eur)</t>
  </si>
  <si>
    <t>A1</t>
  </si>
  <si>
    <t>LOT 1: Borehole drilling works</t>
  </si>
  <si>
    <t>*KIBONDO DC:- Kumgogo, Kigina, kumsenga, maount samba secondary school, and Kizazi Teachers Resource Center 
Note 1: For each item, please provide the unit rate for a single borehole. The total cost will be calculated by multiplying the unit rate by 5 (for five boreholes).
Note 2: Provide a flat rate that will apply uniformly to all boreholes, regardless of their location.</t>
  </si>
  <si>
    <t xml:space="preserve"> Geophysical Survey and Report</t>
  </si>
  <si>
    <t>1.1.0</t>
  </si>
  <si>
    <r>
      <rPr>
        <sz val="11"/>
        <color rgb="FF000000"/>
        <rFont val="Calibri"/>
        <family val="2"/>
        <scheme val="minor"/>
      </rPr>
      <t xml:space="preserve">Geological Survey: Perform  ground water survey and determine most potential and appropriate location for high yield  borehole and </t>
    </r>
    <r>
      <rPr>
        <i/>
        <sz val="11"/>
        <color rgb="FF000000"/>
        <rFont val="Calibri"/>
        <family val="2"/>
        <scheme val="minor"/>
      </rPr>
      <t xml:space="preserve">submit interpreted report to client before start drilling. 
Note 1: Geophsical survey and report will be conducted at every school.
</t>
    </r>
  </si>
  <si>
    <t>Number of borehole</t>
  </si>
  <si>
    <t xml:space="preserve"> Drilling and Well Development</t>
  </si>
  <si>
    <t>2.1.1</t>
  </si>
  <si>
    <t>Mobilization of manpower, drilling rig(s), equipment, tools and accessories to the site. supply and installation of  signboard and project registration</t>
  </si>
  <si>
    <t>2.1.2</t>
  </si>
  <si>
    <t xml:space="preserve">Secure all required permits from the Ministry of Water or any other government institution and register a borehole </t>
  </si>
  <si>
    <t>No</t>
  </si>
  <si>
    <t>2.1.3</t>
  </si>
  <si>
    <t xml:space="preserve">The project involves drilling a deep borehole with a 6" diameter surface casing, covering all geological formations. The scope includes site preparation, casing recovery, sub-strata sampling and testing, water provision for drilling, environmental protection, and quality assurance measures such as vertical alignment checks.
The borehole will be fitted with of 6” PVC plain casing (PN10) and 60m of 6” PVC screen casing from Plasco Industries or similar, ensuring alignment with the aquifer. Temporary casing installation and removal are included. 
Note: Enabel will only accept boreholes with a minimum yield less than 4.5m3 per hour.
</t>
  </si>
  <si>
    <t>m</t>
  </si>
  <si>
    <t>2.1.4</t>
  </si>
  <si>
    <t>Supply and construct a borehole projection chamber with internal dimensions of 1m x 1m and a height of 1m and 0.9m deep. The chamber walls shall be 200mm thick, cast in C25 concrete, reinforced with Y16 bars at 150mm centers in both directions on both faces.
Install a heavy-duty reinforced concrete cover fitted with a high-strength, lockable access door. The access door shall be fabricated from 6mm thick steel plate, framed with 4mm thick 2" x 2" angle line, and designed to allow safe access for maintenance activities.
A secure, heavy-duty locking mechanism shall be provided to prevent unauthorized access and theft.</t>
  </si>
  <si>
    <r>
      <t>m</t>
    </r>
    <r>
      <rPr>
        <vertAlign val="superscript"/>
        <sz val="11"/>
        <rFont val="Calibri"/>
        <family val="2"/>
        <scheme val="minor"/>
      </rPr>
      <t>3</t>
    </r>
  </si>
  <si>
    <t>2.1.5</t>
  </si>
  <si>
    <t>Borehole development and pump test</t>
  </si>
  <si>
    <t>2.1.6</t>
  </si>
  <si>
    <t xml:space="preserve"> Borehole development (4hours flushing ) or until water clears</t>
  </si>
  <si>
    <t>Hr</t>
  </si>
  <si>
    <t>2.1.7</t>
  </si>
  <si>
    <t>Conduct a Constant Pumping test (12hours)</t>
  </si>
  <si>
    <t>2.1.8</t>
  </si>
  <si>
    <t>Conduct a Recovery test (2 hours) or until 95% return to SWL</t>
  </si>
  <si>
    <t>2.1.9</t>
  </si>
  <si>
    <t xml:space="preserve">Water Quality Testing </t>
  </si>
  <si>
    <t>2.1.10</t>
  </si>
  <si>
    <t>Demobilization of manpower, drilling rig(s), equipment, tools and accessories from the site.</t>
  </si>
  <si>
    <t>item</t>
  </si>
  <si>
    <t>2.1.11</t>
  </si>
  <si>
    <t>Submission of final water quality  report, borehole capacity report, and geophysical survey report.</t>
  </si>
  <si>
    <t>2.1.12</t>
  </si>
  <si>
    <t>Supply and installation of a submersible solar pump, supply and install solar power system and  testing the systeam and solar pump</t>
  </si>
  <si>
    <t>2.1.13</t>
  </si>
  <si>
    <t xml:space="preserve">Supply and install an SQF 2-230 GRUNDFOS brand water pump or similar brand  capable of operating on both grid electricity and solar power. The pump shall have a maximum operating pressure of more than 15 bar and a discharge capacity of atleast  4.5 cubic meters per hour at a head of 230m
Supply solar Systeam, construct mounting structure, Welded Razor Wire Mesh security fence product is almost impossible to climb or cut off with the standard tools and solar installation  
-Install solar power system which have a 5.5kW capacity sufficient to operate the pump for at least 8 hours per day without battery.  
- 14 pcs of solar panels with 450 Watts each  
-MPPT Controller: Must be compatible with the system. 
-Mounting structures: For solar panels and other necessary fittings, A sharp security fence to protect solar panel support posts in open fields should be 2.4 meters high and constructed from durable materials such as hot-dip galvanized steel or redoxide-coated. It should include anti-climb features like barbed wire, razor wire, or metal spikes, with posts anchored securely in concrete to prevent tampering.
 , includes concrete work grade 20 to fence base 0.3x0.3mx0.6m deep, a 0.15x0.15m plain class 20 ground beam to hold chainlink wire , 75mm external diameter - 3mm thick -galvanized steel should be spaced at 2.5m c/c between poles cover all panels to be inside fence, bolts and nuts, welding works, metal gates use 3mm thick thickness of metal sections, ant corrosion prevention red oxide and gravel levelling . fence material must be approved by client.  </t>
  </si>
  <si>
    <t>LS</t>
  </si>
  <si>
    <t>Water distribution system from the borehole to the storage tank and onward to the distribution points (DPs).</t>
  </si>
  <si>
    <t>3.1.1</t>
  </si>
  <si>
    <t>Excavate both hard ground ,and backfilling works, trench size 1m deep, 0.5m wide</t>
  </si>
  <si>
    <t>m3</t>
  </si>
  <si>
    <t>3.1.2</t>
  </si>
  <si>
    <t>Allaowance for rock excavation and sand backfilling works, trench size 1m deep, 0.5m wide</t>
  </si>
  <si>
    <t>3.1.3</t>
  </si>
  <si>
    <r>
      <t>Water connections from borehole to Storage PVC tank.</t>
    </r>
    <r>
      <rPr>
        <sz val="11"/>
        <rFont val="Calibri"/>
        <family val="2"/>
        <scheme val="minor"/>
      </rPr>
      <t xml:space="preserve">
Supply and install  Unplasticized Polyvinyl Chloride (uPVC) with pipe pressure of &gt;= PN12.5. The outer diameter 2" or 50mm. supply all nessary fittings and service.</t>
    </r>
    <r>
      <rPr>
        <b/>
        <sz val="11"/>
        <rFont val="Calibri"/>
        <family val="2"/>
        <scheme val="minor"/>
      </rPr>
      <t xml:space="preserve"> </t>
    </r>
  </si>
  <si>
    <t>Sub total A1- Borehole drilling works</t>
  </si>
  <si>
    <t>A2</t>
  </si>
  <si>
    <t>Water Treatment and Distribution</t>
  </si>
  <si>
    <t>4.1.0</t>
  </si>
  <si>
    <t xml:space="preserve">Borehole Disinfection with granular chlorine after development allow for 24 hours in case needed based on the water test results, </t>
  </si>
  <si>
    <t xml:space="preserve">Item </t>
  </si>
  <si>
    <t>4.1.1</t>
  </si>
  <si>
    <t>4.1.2</t>
  </si>
  <si>
    <t>Allowance for rock excavation and sand backfilling works, trench size 1m deep, 0.5m wide</t>
  </si>
  <si>
    <t>4.1.3</t>
  </si>
  <si>
    <r>
      <t>Water distributions from Storage PVC tank at girls WASH to DPs at boys WASH facilities, dormitories, kitchen,dining area, administrution block,teachers WASH, and at assembly point.</t>
    </r>
    <r>
      <rPr>
        <sz val="11"/>
        <rFont val="Calibri"/>
        <family val="2"/>
        <scheme val="minor"/>
      </rPr>
      <t xml:space="preserve">
Supply and install  Unplasticized Polyvinyl Chloride (uPVC) with pipe pressure of &gt;= PN10. The outer diameter 1.25" or 32mm. 
supply all nessary  Fittings: Use high-pressure uPVC fittings (elbows, tees, reducers, valves) rated at the same pressure class as the pipes.</t>
    </r>
  </si>
  <si>
    <t>4.1.4</t>
  </si>
  <si>
    <r>
      <rPr>
        <b/>
        <sz val="11"/>
        <rFont val="Calibri"/>
        <family val="2"/>
        <scheme val="minor"/>
      </rPr>
      <t xml:space="preserve">Hand washing stations for studendts at the school compounds. </t>
    </r>
    <r>
      <rPr>
        <sz val="11"/>
        <rFont val="Calibri"/>
        <family val="2"/>
        <scheme val="minor"/>
      </rPr>
      <t xml:space="preserve">
Supply  5000litres simtank and construct a 1.7m high stone masonry tank raiser having crossing walls of 2mx2m by 0.6m thick. Use 1:3 cement motar, cast reinforced concrete grade 20 of 100mm thick slab use Y12 steel bars apacing 150c/c . Curing works, install tank, construct a handwashing station at the assembly point with 8 bib taps(4 each sides )or at the kitchen. Support the taps with plastered burnt brick masonry walls using a 1:3 mortar mix, finished with waterproof plaster and cement slurry for durability and moisture protection then apply blue painting finish. Station will be equipped with four taps on both sides, 3gate valves, class B PVC drainage pipes to remove water 80m away to existing saokage pit. including all necessary fitting materials. Built two hand hole inspection chambers provided with screening devices.</t>
    </r>
  </si>
  <si>
    <t>Sub Total A2- Water Treatment and Distribution</t>
  </si>
  <si>
    <t>Total cost for one borehole at one school = A1+A2</t>
  </si>
  <si>
    <t>Total cost to drill 5 borehole , treat water and distribute to five schools (Kigina, Kumgogo, Kumsenga, Mount Samba and Kizazi TRC) - multiply the price of one borehole with the number of boreholes in the BOQ</t>
  </si>
  <si>
    <t>Multiply the subtotal A</t>
  </si>
  <si>
    <t>Mention any discount or increased unit price if one of the locations has a price that deviates from the others. Please also add a page explain the negative (reduced price) or positive (increased price) change in the price in a separate page.</t>
  </si>
  <si>
    <t>LOC</t>
  </si>
  <si>
    <t>Full total A1 and A2 multiplied by 5 adapted with a change in unit price if needed</t>
  </si>
  <si>
    <t>(A1+A2)*5+LOC</t>
  </si>
  <si>
    <t>Connection of Secondary Schools to the RUWASA Water Supply, Linking the Proposed RUWASA Mainline to the Storage Tanks at Both the School WASH and Dormitory WASH Facilities.</t>
  </si>
  <si>
    <t xml:space="preserve"> Includes the following 1 secondary school
*KIBONDO DC:- Migezi 250m
All quantities below are for both the WASH and dormitory WASH facilities</t>
  </si>
  <si>
    <t xml:space="preserve">Normal and firm excavation;
Excavation a 1m deep trench for laying pipes including cutting trees and all kind of site clearance </t>
  </si>
  <si>
    <t>5.1.1</t>
  </si>
  <si>
    <t>Allowance for rock excavation</t>
  </si>
  <si>
    <t>5.1.2</t>
  </si>
  <si>
    <t>Supply, pipe connection from the KUWASA main pipeline and backfilling works;
Use a 1" poly pipe (Class D PN10 or HDPE PN12.5/PN16), including all accessories for jointing for easy maintainanec and fittings to ensure durability and optimal performance.</t>
  </si>
  <si>
    <t>Supply and Installation of booster solar water pump at  Migezi secondary school</t>
  </si>
  <si>
    <t>5.1.3</t>
  </si>
  <si>
    <t>Supply and install booster Solar water pump, solar panels and supporting structure.
Supply and fix  three solar panel each panel with 500Watt capacity. Including its
1. Elevetaed structure/post for securing solar panels. Built it on tank tower or on WASH roof as per engineer instruction.
2.  Solar water pump  1kW-1.5kW with Advanced (built-in MPPT, hybrid) , minimum water out put 10m3/day, brand supply Grundfos or Dayliff,  or equevailent .</t>
  </si>
  <si>
    <t>Number of schools</t>
  </si>
  <si>
    <t>Total RUWASA water connection and Installation of  booster water pump at Migezi sec</t>
  </si>
  <si>
    <t xml:space="preserve"> Supply and Installation of Solar booster water pump at Kumsenga Sec School and Submission of As-Built Report for all six located site School</t>
  </si>
  <si>
    <t>6.1.1</t>
  </si>
  <si>
    <r>
      <rPr>
        <b/>
        <sz val="11"/>
        <color rgb="FF000000"/>
        <rFont val="Calibri"/>
        <family val="2"/>
        <scheme val="minor"/>
      </rPr>
      <t xml:space="preserve">Optional Item: </t>
    </r>
    <r>
      <rPr>
        <sz val="11"/>
        <color rgb="FF000000"/>
        <rFont val="Calibri"/>
        <family val="2"/>
        <scheme val="minor"/>
      </rPr>
      <t>Supply and installation of solar  booster water pump, solar panels and supporting structure.
Supply and fix  three solar panel each panel with 500Watt capacity. Including its
1. Elevetaed structure/post for securing solar panels. Built it on tank tower or on WASH roof as per engineer instruction.
2.  Solar water pump  1kW-1.5kW with Advanced (built-in MPPT, hybrid) , minimum water out put 10m3/day, brand supply Grundfos or Dayliff,  or equevailent .</t>
    </r>
  </si>
  <si>
    <t>6.1.2</t>
  </si>
  <si>
    <t>As-built report to also include the overall constructed works and operations of the installed equipment and machines. Report shoul cover all works performed at all schools/location/site</t>
  </si>
  <si>
    <t>Total - Installation of Solar booster water pump and Submission of As-Built Report</t>
  </si>
  <si>
    <t>Summary</t>
  </si>
  <si>
    <t>Total cost for installation of booster water pump at kumsenga and submission of as-built report for all sites</t>
  </si>
  <si>
    <t xml:space="preserve">Total </t>
  </si>
  <si>
    <t>LOT 1: Grand total all cost excluding 18%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</si>
</sst>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quot;??_);_(@_)"/>
  </numFmts>
  <fonts count="15">
    <font>
      <sz val="11"/>
      <color theme="1"/>
      <name val="Calibri"/>
      <charset val="134"/>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vertAlign val="superscript"/>
      <sz val="11"/>
      <name val="Calibri"/>
      <family val="2"/>
      <scheme val="minor"/>
    </font>
    <font>
      <sz val="8"/>
      <name val="Calibri"/>
      <family val="2"/>
      <scheme val="minor"/>
    </font>
    <font>
      <sz val="11"/>
      <color rgb="FF000000"/>
      <name val="Calibri"/>
      <family val="2"/>
      <scheme val="minor"/>
    </font>
    <font>
      <i/>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auto="1"/>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6">
    <xf numFmtId="0" fontId="0" fillId="0" borderId="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cellStyleXfs>
  <cellXfs count="135">
    <xf numFmtId="0" fontId="0" fillId="0" borderId="0" xfId="0"/>
    <xf numFmtId="0" fontId="7" fillId="0" borderId="5" xfId="0" applyFont="1" applyBorder="1" applyAlignment="1">
      <alignment vertical="top" wrapText="1"/>
    </xf>
    <xf numFmtId="0" fontId="7" fillId="0" borderId="5" xfId="0" applyFont="1" applyBorder="1" applyAlignment="1">
      <alignment horizontal="center" vertical="top" wrapText="1"/>
    </xf>
    <xf numFmtId="0" fontId="6" fillId="0" borderId="5" xfId="0" applyFont="1" applyBorder="1" applyAlignment="1">
      <alignment vertical="top" wrapText="1"/>
    </xf>
    <xf numFmtId="0" fontId="6" fillId="0" borderId="5" xfId="0" applyFont="1" applyBorder="1" applyAlignment="1">
      <alignment wrapText="1"/>
    </xf>
    <xf numFmtId="0" fontId="2" fillId="0" borderId="0" xfId="0" applyFont="1"/>
    <xf numFmtId="0" fontId="7" fillId="0" borderId="0" xfId="5" applyFont="1" applyAlignment="1">
      <alignment horizontal="center" vertical="center" wrapText="1"/>
    </xf>
    <xf numFmtId="0" fontId="5" fillId="0" borderId="0" xfId="0" applyFont="1"/>
    <xf numFmtId="0" fontId="6" fillId="0" borderId="5" xfId="5" applyFont="1" applyBorder="1" applyAlignment="1">
      <alignment horizontal="center" vertical="center" wrapText="1"/>
    </xf>
    <xf numFmtId="0" fontId="8" fillId="0" borderId="5" xfId="5" applyFont="1" applyBorder="1" applyAlignment="1">
      <alignment horizontal="center" vertical="center" wrapText="1"/>
    </xf>
    <xf numFmtId="0" fontId="5" fillId="0" borderId="5" xfId="5" applyFont="1" applyBorder="1" applyAlignment="1">
      <alignment horizontal="center" vertical="center" wrapText="1"/>
    </xf>
    <xf numFmtId="43" fontId="5" fillId="0" borderId="5" xfId="1" applyFont="1" applyFill="1" applyBorder="1" applyAlignment="1">
      <alignment horizontal="center" vertical="center" wrapText="1"/>
    </xf>
    <xf numFmtId="0" fontId="9" fillId="2" borderId="5" xfId="0" applyFont="1" applyFill="1" applyBorder="1" applyAlignment="1">
      <alignment horizontal="center" vertical="center" wrapText="1"/>
    </xf>
    <xf numFmtId="0" fontId="6" fillId="0" borderId="5" xfId="0" applyFont="1" applyBorder="1" applyAlignment="1">
      <alignment horizontal="left" vertical="top" wrapText="1"/>
    </xf>
    <xf numFmtId="43" fontId="9" fillId="2" borderId="5" xfId="1" applyFont="1" applyFill="1" applyBorder="1" applyAlignment="1">
      <alignment vertical="center" wrapText="1"/>
    </xf>
    <xf numFmtId="0" fontId="7" fillId="0" borderId="5" xfId="0" applyFont="1" applyBorder="1" applyAlignment="1">
      <alignment horizontal="center" vertical="center"/>
    </xf>
    <xf numFmtId="0" fontId="9" fillId="0" borderId="5" xfId="0" applyFont="1" applyBorder="1" applyAlignment="1">
      <alignment horizontal="center" wrapText="1"/>
    </xf>
    <xf numFmtId="0" fontId="8" fillId="0" borderId="5" xfId="0" applyFont="1" applyBorder="1" applyAlignment="1">
      <alignment vertical="top" wrapText="1"/>
    </xf>
    <xf numFmtId="0" fontId="8" fillId="0" borderId="5" xfId="0" applyFont="1" applyBorder="1" applyAlignment="1">
      <alignment horizontal="center" wrapText="1"/>
    </xf>
    <xf numFmtId="43" fontId="8" fillId="0" borderId="5" xfId="1" applyFont="1" applyFill="1" applyBorder="1" applyAlignment="1">
      <alignment wrapText="1"/>
    </xf>
    <xf numFmtId="0" fontId="7" fillId="0" borderId="0" xfId="0" applyFont="1" applyAlignment="1">
      <alignment vertical="top" wrapText="1"/>
    </xf>
    <xf numFmtId="43" fontId="7" fillId="0" borderId="5" xfId="1" applyFont="1" applyFill="1" applyBorder="1" applyAlignment="1">
      <alignment vertical="top" wrapText="1"/>
    </xf>
    <xf numFmtId="0" fontId="7" fillId="0" borderId="6" xfId="0" applyFont="1" applyBorder="1" applyAlignment="1">
      <alignment vertical="top" wrapText="1"/>
    </xf>
    <xf numFmtId="0" fontId="7" fillId="0" borderId="1" xfId="0" applyFont="1" applyBorder="1" applyAlignment="1">
      <alignment vertical="top" wrapText="1"/>
    </xf>
    <xf numFmtId="0" fontId="9" fillId="0" borderId="5" xfId="0" applyFont="1" applyBorder="1" applyAlignment="1">
      <alignment wrapText="1"/>
    </xf>
    <xf numFmtId="43" fontId="9" fillId="0" borderId="5" xfId="1" applyFont="1" applyFill="1" applyBorder="1" applyAlignment="1">
      <alignment wrapText="1"/>
    </xf>
    <xf numFmtId="0" fontId="2" fillId="0" borderId="0" xfId="0" applyFont="1" applyAlignment="1">
      <alignment vertical="center" wrapText="1"/>
    </xf>
    <xf numFmtId="0" fontId="8" fillId="0" borderId="5" xfId="0" applyFont="1" applyBorder="1" applyAlignment="1">
      <alignment wrapText="1"/>
    </xf>
    <xf numFmtId="0" fontId="9" fillId="0" borderId="2" xfId="0" applyFont="1" applyBorder="1" applyAlignment="1">
      <alignment wrapText="1"/>
    </xf>
    <xf numFmtId="0" fontId="7" fillId="0" borderId="5" xfId="0" applyFont="1" applyBorder="1" applyAlignment="1">
      <alignment horizontal="center" vertical="center" wrapText="1"/>
    </xf>
    <xf numFmtId="43" fontId="7" fillId="0" borderId="5" xfId="1" applyFont="1" applyFill="1" applyBorder="1" applyAlignment="1">
      <alignment vertical="center" wrapText="1"/>
    </xf>
    <xf numFmtId="43" fontId="7" fillId="0" borderId="0" xfId="0" applyNumberFormat="1" applyFont="1" applyAlignment="1">
      <alignment vertical="top" wrapText="1"/>
    </xf>
    <xf numFmtId="0" fontId="6" fillId="0" borderId="0" xfId="0" applyFont="1" applyAlignment="1">
      <alignment wrapText="1"/>
    </xf>
    <xf numFmtId="0" fontId="8" fillId="2" borderId="5" xfId="0" applyFont="1" applyFill="1" applyBorder="1" applyAlignment="1">
      <alignment horizontal="center" wrapText="1"/>
    </xf>
    <xf numFmtId="0" fontId="6" fillId="0" borderId="5" xfId="0" applyFont="1" applyBorder="1" applyAlignment="1">
      <alignment horizontal="center" wrapText="1"/>
    </xf>
    <xf numFmtId="43" fontId="6" fillId="0" borderId="5" xfId="1" applyFont="1" applyFill="1" applyBorder="1" applyAlignment="1">
      <alignment wrapText="1"/>
    </xf>
    <xf numFmtId="0" fontId="6" fillId="0" borderId="6" xfId="0" applyFont="1" applyBorder="1" applyAlignment="1">
      <alignment wrapText="1"/>
    </xf>
    <xf numFmtId="0" fontId="6" fillId="0" borderId="1" xfId="0" applyFont="1" applyBorder="1" applyAlignment="1">
      <alignment wrapText="1"/>
    </xf>
    <xf numFmtId="0" fontId="7" fillId="0" borderId="3" xfId="0" applyFont="1" applyBorder="1" applyAlignment="1">
      <alignment vertical="top" wrapText="1"/>
    </xf>
    <xf numFmtId="0" fontId="7" fillId="0" borderId="0" xfId="0" applyFont="1" applyAlignment="1">
      <alignment horizontal="center" vertical="center" wrapText="1"/>
    </xf>
    <xf numFmtId="0" fontId="2" fillId="0" borderId="0" xfId="0" applyFont="1" applyAlignment="1">
      <alignment horizontal="center" vertical="center" wrapText="1"/>
    </xf>
    <xf numFmtId="43" fontId="2" fillId="0" borderId="0" xfId="1" applyFont="1" applyBorder="1" applyAlignment="1">
      <alignment horizontal="center" vertical="center" wrapText="1"/>
    </xf>
    <xf numFmtId="43" fontId="2" fillId="0" borderId="0" xfId="1" applyFont="1" applyBorder="1" applyAlignment="1">
      <alignment vertical="center" wrapText="1"/>
    </xf>
    <xf numFmtId="0" fontId="9" fillId="0" borderId="0" xfId="0" applyFont="1" applyAlignment="1">
      <alignment wrapText="1"/>
    </xf>
    <xf numFmtId="0" fontId="7" fillId="0" borderId="0" xfId="0" applyFont="1" applyAlignment="1">
      <alignment horizontal="center" wrapText="1"/>
    </xf>
    <xf numFmtId="0" fontId="9" fillId="0" borderId="0" xfId="0" applyFont="1" applyAlignment="1">
      <alignment horizontal="center" wrapText="1"/>
    </xf>
    <xf numFmtId="43" fontId="9" fillId="0" borderId="0" xfId="1" applyFont="1" applyBorder="1" applyAlignment="1">
      <alignment wrapText="1"/>
    </xf>
    <xf numFmtId="0" fontId="6" fillId="3" borderId="5" xfId="0" applyFont="1" applyFill="1" applyBorder="1" applyAlignment="1">
      <alignment vertical="top" wrapText="1"/>
    </xf>
    <xf numFmtId="0" fontId="7" fillId="3" borderId="5" xfId="0" applyFont="1" applyFill="1" applyBorder="1" applyAlignment="1">
      <alignment horizontal="center" vertical="top" wrapText="1"/>
    </xf>
    <xf numFmtId="43" fontId="7" fillId="3" borderId="5" xfId="1" applyFont="1" applyFill="1" applyBorder="1" applyAlignment="1">
      <alignment vertical="top" wrapText="1"/>
    </xf>
    <xf numFmtId="43" fontId="9" fillId="3" borderId="5" xfId="1" applyFont="1" applyFill="1" applyBorder="1" applyAlignment="1">
      <alignment vertical="center" wrapText="1"/>
    </xf>
    <xf numFmtId="0" fontId="6" fillId="3" borderId="5" xfId="5" applyFont="1" applyFill="1" applyBorder="1" applyAlignment="1">
      <alignment horizontal="center" vertical="center" wrapText="1"/>
    </xf>
    <xf numFmtId="0" fontId="8" fillId="3" borderId="5" xfId="5" applyFont="1" applyFill="1" applyBorder="1" applyAlignment="1">
      <alignment horizontal="left" vertical="center" wrapText="1"/>
    </xf>
    <xf numFmtId="0" fontId="5" fillId="3" borderId="5" xfId="5" applyFont="1" applyFill="1" applyBorder="1" applyAlignment="1">
      <alignment horizontal="center" vertical="center" wrapText="1"/>
    </xf>
    <xf numFmtId="0" fontId="8" fillId="3" borderId="5" xfId="5" applyFont="1" applyFill="1" applyBorder="1" applyAlignment="1">
      <alignment horizontal="center" vertical="center" wrapText="1"/>
    </xf>
    <xf numFmtId="43" fontId="5" fillId="3" borderId="5" xfId="1" applyFont="1" applyFill="1" applyBorder="1" applyAlignment="1">
      <alignment horizontal="center" vertical="center" wrapText="1"/>
    </xf>
    <xf numFmtId="0" fontId="8" fillId="3" borderId="5" xfId="0" applyFont="1" applyFill="1" applyBorder="1" applyAlignment="1">
      <alignment horizontal="center" vertical="center" wrapText="1"/>
    </xf>
    <xf numFmtId="43" fontId="7" fillId="0" borderId="1" xfId="1" applyFont="1" applyBorder="1" applyAlignment="1">
      <alignment vertical="top" wrapText="1"/>
    </xf>
    <xf numFmtId="0" fontId="6" fillId="0" borderId="0" xfId="0" applyFont="1" applyAlignment="1">
      <alignment vertical="top" wrapText="1"/>
    </xf>
    <xf numFmtId="0" fontId="6" fillId="0" borderId="5" xfId="0" applyFont="1" applyBorder="1" applyAlignment="1">
      <alignment horizontal="center" vertical="top" wrapText="1"/>
    </xf>
    <xf numFmtId="43" fontId="8" fillId="2" borderId="5" xfId="1" applyFont="1" applyFill="1" applyBorder="1" applyAlignment="1">
      <alignment vertical="center" wrapText="1"/>
    </xf>
    <xf numFmtId="0" fontId="6" fillId="0" borderId="3" xfId="0" applyFont="1" applyBorder="1" applyAlignment="1">
      <alignment vertical="top" wrapText="1"/>
    </xf>
    <xf numFmtId="0" fontId="8" fillId="2" borderId="5" xfId="0" applyFont="1" applyFill="1" applyBorder="1" applyAlignment="1">
      <alignment horizontal="center" vertical="center" wrapText="1"/>
    </xf>
    <xf numFmtId="43" fontId="6" fillId="0" borderId="5" xfId="1" applyFont="1" applyFill="1" applyBorder="1" applyAlignment="1">
      <alignment vertical="top" wrapText="1"/>
    </xf>
    <xf numFmtId="0" fontId="7" fillId="0" borderId="0" xfId="0" applyFont="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6" fillId="0" borderId="5" xfId="0" applyFont="1" applyBorder="1" applyAlignment="1">
      <alignment vertical="center" wrapText="1"/>
    </xf>
    <xf numFmtId="0" fontId="7" fillId="0" borderId="6" xfId="0" applyFont="1" applyBorder="1" applyAlignment="1">
      <alignment vertical="center" wrapText="1"/>
    </xf>
    <xf numFmtId="0" fontId="7" fillId="0" borderId="0" xfId="0" applyFont="1" applyAlignment="1">
      <alignment horizontal="center" vertical="top" wrapText="1"/>
    </xf>
    <xf numFmtId="43" fontId="7" fillId="0" borderId="0" xfId="1" applyFont="1" applyFill="1" applyBorder="1" applyAlignment="1">
      <alignment vertical="top" wrapText="1"/>
    </xf>
    <xf numFmtId="43" fontId="9" fillId="2" borderId="0" xfId="1" applyFont="1" applyFill="1" applyBorder="1" applyAlignment="1">
      <alignment vertical="center" wrapText="1"/>
    </xf>
    <xf numFmtId="0" fontId="9" fillId="2"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horizontal="center" vertical="center" wrapText="1"/>
    </xf>
    <xf numFmtId="43" fontId="7" fillId="0" borderId="8" xfId="1" applyFont="1" applyFill="1" applyBorder="1" applyAlignment="1">
      <alignment vertical="center" wrapText="1"/>
    </xf>
    <xf numFmtId="43" fontId="9" fillId="2" borderId="8" xfId="1" applyFont="1" applyFill="1" applyBorder="1" applyAlignment="1">
      <alignment vertical="center" wrapText="1"/>
    </xf>
    <xf numFmtId="0" fontId="7" fillId="0" borderId="1" xfId="0" applyFont="1" applyBorder="1" applyAlignment="1">
      <alignment horizontal="center" vertical="center" wrapText="1"/>
    </xf>
    <xf numFmtId="43" fontId="7" fillId="0" borderId="1" xfId="1" applyFont="1" applyFill="1" applyBorder="1" applyAlignment="1">
      <alignment vertical="center" wrapText="1"/>
    </xf>
    <xf numFmtId="43" fontId="9" fillId="2" borderId="1" xfId="1" applyFont="1" applyFill="1" applyBorder="1" applyAlignment="1">
      <alignment vertical="center" wrapText="1"/>
    </xf>
    <xf numFmtId="0" fontId="6" fillId="0" borderId="1" xfId="0" applyFont="1" applyBorder="1" applyAlignment="1">
      <alignment horizontal="center" vertical="top" wrapText="1"/>
    </xf>
    <xf numFmtId="43" fontId="8" fillId="2" borderId="1" xfId="1" applyFont="1" applyFill="1" applyBorder="1" applyAlignment="1">
      <alignment vertical="center" wrapText="1"/>
    </xf>
    <xf numFmtId="0" fontId="6" fillId="0" borderId="1" xfId="0" applyFont="1" applyBorder="1" applyAlignment="1">
      <alignment horizontal="left" vertical="top" wrapText="1"/>
    </xf>
    <xf numFmtId="43" fontId="6" fillId="0" borderId="1" xfId="0" applyNumberFormat="1" applyFont="1" applyBorder="1" applyAlignment="1">
      <alignment horizontal="left" vertical="top" wrapText="1"/>
    </xf>
    <xf numFmtId="0" fontId="8" fillId="3" borderId="1" xfId="0" applyFont="1" applyFill="1" applyBorder="1" applyAlignment="1">
      <alignment horizontal="center" wrapText="1"/>
    </xf>
    <xf numFmtId="0" fontId="6" fillId="3" borderId="1" xfId="0" applyFont="1" applyFill="1" applyBorder="1" applyAlignment="1">
      <alignment wrapText="1"/>
    </xf>
    <xf numFmtId="0" fontId="6" fillId="3" borderId="1" xfId="0" applyFont="1" applyFill="1" applyBorder="1" applyAlignment="1">
      <alignment horizontal="center" wrapText="1"/>
    </xf>
    <xf numFmtId="43" fontId="6" fillId="3" borderId="1" xfId="1" applyFont="1" applyFill="1" applyBorder="1" applyAlignment="1">
      <alignment wrapText="1"/>
    </xf>
    <xf numFmtId="43" fontId="9" fillId="3" borderId="1" xfId="1" applyFont="1" applyFill="1" applyBorder="1" applyAlignment="1">
      <alignment vertical="center" wrapText="1"/>
    </xf>
    <xf numFmtId="0" fontId="7" fillId="0" borderId="1" xfId="5" applyFont="1" applyBorder="1" applyAlignment="1">
      <alignment horizontal="center" vertical="center" wrapText="1"/>
    </xf>
    <xf numFmtId="0" fontId="7" fillId="0" borderId="1" xfId="0" applyFont="1" applyBorder="1" applyAlignment="1">
      <alignment horizontal="center" vertical="top" wrapText="1"/>
    </xf>
    <xf numFmtId="0" fontId="8" fillId="3" borderId="1" xfId="0" applyFont="1" applyFill="1" applyBorder="1" applyAlignment="1">
      <alignment horizontal="center" vertical="center" wrapText="1"/>
    </xf>
    <xf numFmtId="0" fontId="6" fillId="3" borderId="1" xfId="0" applyFont="1" applyFill="1" applyBorder="1" applyAlignment="1">
      <alignment vertical="top" wrapText="1"/>
    </xf>
    <xf numFmtId="0" fontId="7" fillId="3" borderId="1" xfId="0" applyFont="1" applyFill="1" applyBorder="1" applyAlignment="1">
      <alignment horizontal="center" vertical="top" wrapText="1"/>
    </xf>
    <xf numFmtId="43" fontId="7" fillId="3" borderId="1" xfId="1" applyFont="1" applyFill="1" applyBorder="1" applyAlignment="1">
      <alignment vertical="top" wrapText="1"/>
    </xf>
    <xf numFmtId="43" fontId="7" fillId="0" borderId="1" xfId="1" applyFont="1" applyFill="1" applyBorder="1" applyAlignment="1">
      <alignment vertical="top" wrapText="1"/>
    </xf>
    <xf numFmtId="0" fontId="6" fillId="0" borderId="1" xfId="0" applyFont="1" applyBorder="1" applyAlignment="1">
      <alignment vertical="top" wrapText="1"/>
    </xf>
    <xf numFmtId="43" fontId="6" fillId="0" borderId="1" xfId="1" applyFont="1" applyFill="1" applyBorder="1" applyAlignment="1">
      <alignment vertical="top" wrapText="1"/>
    </xf>
    <xf numFmtId="43" fontId="6" fillId="0" borderId="1" xfId="1" applyFont="1" applyBorder="1" applyAlignment="1">
      <alignment vertical="top" wrapText="1"/>
    </xf>
    <xf numFmtId="0" fontId="7" fillId="0" borderId="1" xfId="0" applyFont="1" applyBorder="1" applyAlignment="1">
      <alignment horizontal="left" vertical="top" wrapText="1"/>
    </xf>
    <xf numFmtId="0" fontId="6" fillId="0" borderId="0" xfId="0" applyFont="1" applyAlignment="1">
      <alignment horizontal="center" vertical="center" wrapText="1"/>
    </xf>
    <xf numFmtId="0" fontId="7" fillId="0" borderId="9" xfId="0" applyFont="1" applyBorder="1" applyAlignment="1">
      <alignment vertical="top" wrapText="1"/>
    </xf>
    <xf numFmtId="0" fontId="7" fillId="0" borderId="10" xfId="0" applyFont="1" applyBorder="1" applyAlignment="1">
      <alignment vertical="top" wrapText="1"/>
    </xf>
    <xf numFmtId="0" fontId="5" fillId="0" borderId="10" xfId="5" applyFont="1" applyBorder="1" applyAlignment="1">
      <alignment horizontal="left" vertical="center" wrapText="1"/>
    </xf>
    <xf numFmtId="0" fontId="5" fillId="0" borderId="11" xfId="5" applyFont="1" applyBorder="1" applyAlignment="1">
      <alignment horizontal="left" vertical="center" wrapText="1"/>
    </xf>
    <xf numFmtId="43" fontId="9" fillId="2" borderId="12" xfId="1" applyFont="1" applyFill="1" applyBorder="1" applyAlignment="1">
      <alignment vertical="center" wrapText="1"/>
    </xf>
    <xf numFmtId="43" fontId="9" fillId="2" borderId="13" xfId="1" applyFont="1" applyFill="1" applyBorder="1" applyAlignment="1">
      <alignment vertical="center" wrapText="1"/>
    </xf>
    <xf numFmtId="43" fontId="9" fillId="0" borderId="12" xfId="1" applyFont="1" applyFill="1" applyBorder="1" applyAlignment="1">
      <alignment vertical="center" wrapText="1"/>
    </xf>
    <xf numFmtId="43" fontId="8" fillId="0" borderId="12" xfId="1" applyFont="1" applyFill="1" applyBorder="1" applyAlignment="1">
      <alignment vertical="center" wrapText="1"/>
    </xf>
    <xf numFmtId="43" fontId="8" fillId="0" borderId="14" xfId="1" applyFont="1" applyFill="1" applyBorder="1" applyAlignment="1">
      <alignment vertical="center" wrapText="1"/>
    </xf>
    <xf numFmtId="43" fontId="7" fillId="0" borderId="15" xfId="1" applyFont="1" applyFill="1" applyBorder="1" applyAlignment="1">
      <alignment vertical="top" wrapText="1"/>
    </xf>
    <xf numFmtId="43" fontId="7" fillId="0" borderId="16" xfId="1" applyFont="1" applyFill="1" applyBorder="1" applyAlignment="1">
      <alignment vertical="top" wrapText="1"/>
    </xf>
    <xf numFmtId="43" fontId="9" fillId="0" borderId="16" xfId="1" applyFont="1" applyFill="1" applyBorder="1" applyAlignment="1">
      <alignment wrapText="1"/>
    </xf>
    <xf numFmtId="43" fontId="8" fillId="0" borderId="16" xfId="1" applyFont="1" applyFill="1" applyBorder="1" applyAlignment="1">
      <alignment wrapText="1"/>
    </xf>
    <xf numFmtId="43" fontId="8" fillId="0" borderId="17" xfId="1" applyFont="1" applyFill="1" applyBorder="1" applyAlignment="1">
      <alignment wrapText="1"/>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9" fillId="0" borderId="16" xfId="0" applyFont="1" applyBorder="1" applyAlignment="1">
      <alignment horizontal="center" wrapText="1"/>
    </xf>
    <xf numFmtId="0" fontId="8" fillId="0" borderId="16" xfId="0" applyFont="1" applyBorder="1" applyAlignment="1">
      <alignment horizontal="center" wrapText="1"/>
    </xf>
    <xf numFmtId="0" fontId="8" fillId="0" borderId="17" xfId="0" applyFont="1" applyBorder="1" applyAlignment="1">
      <alignment horizontal="center" wrapText="1"/>
    </xf>
    <xf numFmtId="0" fontId="1" fillId="0" borderId="0" xfId="0" applyFont="1"/>
    <xf numFmtId="43" fontId="1" fillId="0" borderId="5" xfId="1" applyFont="1" applyBorder="1"/>
    <xf numFmtId="164" fontId="1" fillId="0" borderId="0" xfId="0" applyNumberFormat="1" applyFont="1"/>
    <xf numFmtId="0" fontId="1" fillId="0" borderId="1" xfId="5" applyFont="1" applyBorder="1" applyAlignment="1">
      <alignment vertical="center" wrapText="1"/>
    </xf>
    <xf numFmtId="0" fontId="1" fillId="0" borderId="10" xfId="5" applyFont="1" applyBorder="1" applyAlignment="1">
      <alignment horizontal="left" vertical="center" wrapText="1"/>
    </xf>
    <xf numFmtId="0" fontId="12" fillId="0" borderId="5" xfId="0" applyFont="1" applyBorder="1" applyAlignment="1">
      <alignment vertical="top" wrapText="1"/>
    </xf>
    <xf numFmtId="0" fontId="1" fillId="0" borderId="0" xfId="0" applyFont="1" applyAlignment="1">
      <alignment vertical="center" wrapText="1"/>
    </xf>
    <xf numFmtId="0" fontId="1" fillId="0" borderId="0" xfId="0" applyFont="1" applyAlignment="1">
      <alignment horizontal="center" vertical="center" wrapText="1"/>
    </xf>
    <xf numFmtId="43" fontId="1" fillId="0" borderId="0" xfId="1" applyFont="1" applyBorder="1" applyAlignment="1">
      <alignment horizontal="center" vertical="center" wrapText="1"/>
    </xf>
    <xf numFmtId="43" fontId="1" fillId="0" borderId="0" xfId="1" applyFont="1" applyBorder="1" applyAlignment="1">
      <alignment vertical="center" wrapText="1"/>
    </xf>
    <xf numFmtId="0" fontId="14" fillId="0" borderId="1" xfId="0" applyFont="1" applyBorder="1" applyAlignment="1">
      <alignment vertical="top" wrapText="1"/>
    </xf>
    <xf numFmtId="0" fontId="5" fillId="0" borderId="4" xfId="5" applyFont="1" applyBorder="1" applyAlignment="1">
      <alignment horizontal="left" vertical="center" wrapText="1"/>
    </xf>
    <xf numFmtId="0" fontId="5" fillId="0" borderId="7" xfId="5" applyFont="1" applyBorder="1" applyAlignment="1">
      <alignment horizontal="left" vertical="center" wrapText="1"/>
    </xf>
    <xf numFmtId="0" fontId="7" fillId="0" borderId="1" xfId="0" applyFont="1" applyBorder="1" applyAlignment="1">
      <alignment horizontal="left" vertical="top" wrapText="1"/>
    </xf>
    <xf numFmtId="0" fontId="1" fillId="0" borderId="1" xfId="5" applyFont="1" applyBorder="1" applyAlignment="1">
      <alignment horizontal="left" vertical="center" wrapText="1"/>
    </xf>
  </cellXfs>
  <cellStyles count="6">
    <cellStyle name="Comma" xfId="1" builtinId="3"/>
    <cellStyle name="Comma 2" xfId="2" xr:uid="{00000000-0005-0000-0000-000001000000}"/>
    <cellStyle name="Comma 2 2" xfId="3" xr:uid="{00000000-0005-0000-0000-000002000000}"/>
    <cellStyle name="Comma 3" xfId="4" xr:uid="{00000000-0005-0000-0000-000003000000}"/>
    <cellStyle name="Normal" xfId="0" builtinId="0"/>
    <cellStyle name="Norm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70757</xdr:colOff>
      <xdr:row>21</xdr:row>
      <xdr:rowOff>861333</xdr:rowOff>
    </xdr:from>
    <xdr:to>
      <xdr:col>7</xdr:col>
      <xdr:colOff>1211852</xdr:colOff>
      <xdr:row>21</xdr:row>
      <xdr:rowOff>2025288</xdr:rowOff>
    </xdr:to>
    <xdr:pic>
      <xdr:nvPicPr>
        <xdr:cNvPr id="2" name="Picture 1">
          <a:extLst>
            <a:ext uri="{FF2B5EF4-FFF2-40B4-BE49-F238E27FC236}">
              <a16:creationId xmlns:a16="http://schemas.microsoft.com/office/drawing/2014/main" id="{7CE36F68-BF60-492F-80CC-67CC1828341A}"/>
            </a:ext>
          </a:extLst>
        </xdr:cNvPr>
        <xdr:cNvPicPr>
          <a:picLocks noChangeAspect="1"/>
        </xdr:cNvPicPr>
      </xdr:nvPicPr>
      <xdr:blipFill>
        <a:blip xmlns:r="http://schemas.openxmlformats.org/officeDocument/2006/relationships" r:embed="rId1"/>
        <a:stretch>
          <a:fillRect/>
        </a:stretch>
      </xdr:blipFill>
      <xdr:spPr>
        <a:xfrm>
          <a:off x="10009414" y="11104790"/>
          <a:ext cx="1143000" cy="1162050"/>
        </a:xfrm>
        <a:prstGeom prst="rect">
          <a:avLst/>
        </a:prstGeom>
      </xdr:spPr>
    </xdr:pic>
    <xdr:clientData/>
  </xdr:twoCellAnchor>
  <xdr:twoCellAnchor editAs="oneCell">
    <xdr:from>
      <xdr:col>7</xdr:col>
      <xdr:colOff>58511</xdr:colOff>
      <xdr:row>21</xdr:row>
      <xdr:rowOff>2128158</xdr:rowOff>
    </xdr:from>
    <xdr:to>
      <xdr:col>7</xdr:col>
      <xdr:colOff>1231991</xdr:colOff>
      <xdr:row>21</xdr:row>
      <xdr:rowOff>3143523</xdr:rowOff>
    </xdr:to>
    <xdr:pic>
      <xdr:nvPicPr>
        <xdr:cNvPr id="3" name="Picture 2">
          <a:extLst>
            <a:ext uri="{FF2B5EF4-FFF2-40B4-BE49-F238E27FC236}">
              <a16:creationId xmlns:a16="http://schemas.microsoft.com/office/drawing/2014/main" id="{B289128C-EA79-4D55-AFD3-E01CF0F7701B}"/>
            </a:ext>
            <a:ext uri="{147F2762-F138-4A5C-976F-8EAC2B608ADB}">
              <a16:predDERef xmlns:a16="http://schemas.microsoft.com/office/drawing/2014/main" pred="{7CE36F68-BF60-492F-80CC-67CC1828341A}"/>
            </a:ext>
          </a:extLst>
        </xdr:cNvPr>
        <xdr:cNvPicPr>
          <a:picLocks noChangeAspect="1"/>
        </xdr:cNvPicPr>
      </xdr:nvPicPr>
      <xdr:blipFill>
        <a:blip xmlns:r="http://schemas.openxmlformats.org/officeDocument/2006/relationships" r:embed="rId2"/>
        <a:stretch>
          <a:fillRect/>
        </a:stretch>
      </xdr:blipFill>
      <xdr:spPr>
        <a:xfrm>
          <a:off x="9997168" y="12371615"/>
          <a:ext cx="1171575" cy="1019175"/>
        </a:xfrm>
        <a:prstGeom prst="rect">
          <a:avLst/>
        </a:prstGeom>
      </xdr:spPr>
    </xdr:pic>
    <xdr:clientData/>
  </xdr:twoCellAnchor>
  <xdr:twoCellAnchor editAs="oneCell">
    <xdr:from>
      <xdr:col>7</xdr:col>
      <xdr:colOff>226906</xdr:colOff>
      <xdr:row>32</xdr:row>
      <xdr:rowOff>350520</xdr:rowOff>
    </xdr:from>
    <xdr:to>
      <xdr:col>11</xdr:col>
      <xdr:colOff>527554</xdr:colOff>
      <xdr:row>34</xdr:row>
      <xdr:rowOff>159263</xdr:rowOff>
    </xdr:to>
    <xdr:pic>
      <xdr:nvPicPr>
        <xdr:cNvPr id="4" name="Picture 3">
          <a:extLst>
            <a:ext uri="{FF2B5EF4-FFF2-40B4-BE49-F238E27FC236}">
              <a16:creationId xmlns:a16="http://schemas.microsoft.com/office/drawing/2014/main" id="{AA48FEDD-0A21-E300-C872-E81DCA9EBC92}"/>
            </a:ext>
          </a:extLst>
        </xdr:cNvPr>
        <xdr:cNvPicPr>
          <a:picLocks noChangeAspect="1"/>
        </xdr:cNvPicPr>
      </xdr:nvPicPr>
      <xdr:blipFill>
        <a:blip xmlns:r="http://schemas.openxmlformats.org/officeDocument/2006/relationships" r:embed="rId3"/>
        <a:stretch>
          <a:fillRect/>
        </a:stretch>
      </xdr:blipFill>
      <xdr:spPr>
        <a:xfrm>
          <a:off x="10148146" y="16215360"/>
          <a:ext cx="3373413" cy="3068199"/>
        </a:xfrm>
        <a:prstGeom prst="rect">
          <a:avLst/>
        </a:prstGeom>
      </xdr:spPr>
    </xdr:pic>
    <xdr:clientData/>
  </xdr:twoCellAnchor>
  <xdr:twoCellAnchor editAs="oneCell">
    <xdr:from>
      <xdr:col>11</xdr:col>
      <xdr:colOff>555825</xdr:colOff>
      <xdr:row>32</xdr:row>
      <xdr:rowOff>426720</xdr:rowOff>
    </xdr:from>
    <xdr:to>
      <xdr:col>17</xdr:col>
      <xdr:colOff>553381</xdr:colOff>
      <xdr:row>34</xdr:row>
      <xdr:rowOff>191224</xdr:rowOff>
    </xdr:to>
    <xdr:pic>
      <xdr:nvPicPr>
        <xdr:cNvPr id="5" name="Picture 4">
          <a:extLst>
            <a:ext uri="{FF2B5EF4-FFF2-40B4-BE49-F238E27FC236}">
              <a16:creationId xmlns:a16="http://schemas.microsoft.com/office/drawing/2014/main" id="{09D8A9EA-7647-0EB4-EDEF-4C66242DD4EB}"/>
            </a:ext>
          </a:extLst>
        </xdr:cNvPr>
        <xdr:cNvPicPr>
          <a:picLocks noChangeAspect="1"/>
        </xdr:cNvPicPr>
      </xdr:nvPicPr>
      <xdr:blipFill>
        <a:blip xmlns:r="http://schemas.openxmlformats.org/officeDocument/2006/relationships" r:embed="rId4"/>
        <a:stretch>
          <a:fillRect/>
        </a:stretch>
      </xdr:blipFill>
      <xdr:spPr>
        <a:xfrm>
          <a:off x="13547925" y="16291560"/>
          <a:ext cx="3658966" cy="30258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IV66"/>
  <sheetViews>
    <sheetView tabSelected="1" view="pageBreakPreview" topLeftCell="A47" zoomScaleNormal="100" zoomScaleSheetLayoutView="100" workbookViewId="0">
      <selection activeCell="C62" sqref="C62"/>
    </sheetView>
  </sheetViews>
  <sheetFormatPr defaultColWidth="8.88671875" defaultRowHeight="14.4"/>
  <cols>
    <col min="1" max="1" width="8.88671875" style="26" customWidth="1"/>
    <col min="2" max="2" width="6.44140625" style="39" customWidth="1"/>
    <col min="3" max="3" width="78.88671875" style="26" customWidth="1"/>
    <col min="4" max="4" width="16.44140625" style="40" customWidth="1"/>
    <col min="5" max="5" width="8.88671875" style="41" customWidth="1"/>
    <col min="6" max="6" width="19.44140625" style="42" customWidth="1"/>
    <col min="7" max="7" width="16.33203125" style="42" customWidth="1"/>
    <col min="8" max="8" width="18.109375" style="26" customWidth="1"/>
    <col min="9" max="49" width="8.88671875" style="26"/>
    <col min="50" max="50" width="3.88671875" style="26" customWidth="1"/>
    <col min="51" max="51" width="8.33203125" style="26" customWidth="1"/>
    <col min="52" max="16384" width="8.88671875" style="26"/>
  </cols>
  <sheetData>
    <row r="2" spans="1:256" s="5" customFormat="1" ht="57.75" customHeight="1">
      <c r="A2" s="120"/>
      <c r="B2" s="6"/>
      <c r="C2" s="131" t="s">
        <v>0</v>
      </c>
      <c r="D2" s="131"/>
      <c r="E2" s="131"/>
      <c r="F2" s="131"/>
      <c r="G2" s="131"/>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c r="IR2" s="120"/>
      <c r="IS2" s="120"/>
      <c r="IT2" s="120"/>
      <c r="IU2" s="120"/>
      <c r="IV2" s="120"/>
    </row>
    <row r="3" spans="1:256" s="5" customFormat="1" ht="15" customHeight="1">
      <c r="A3" s="120"/>
      <c r="B3" s="6"/>
      <c r="C3" s="132" t="s">
        <v>1</v>
      </c>
      <c r="D3" s="132"/>
      <c r="E3" s="132"/>
      <c r="F3" s="132"/>
      <c r="G3" s="132"/>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c r="IR3" s="120"/>
      <c r="IS3" s="120"/>
      <c r="IT3" s="120"/>
      <c r="IU3" s="120"/>
      <c r="IV3" s="120"/>
    </row>
    <row r="4" spans="1:256" s="7" customFormat="1">
      <c r="B4" s="8" t="s">
        <v>2</v>
      </c>
      <c r="C4" s="9" t="s">
        <v>3</v>
      </c>
      <c r="D4" s="10" t="s">
        <v>4</v>
      </c>
      <c r="E4" s="9" t="s">
        <v>5</v>
      </c>
      <c r="F4" s="11" t="s">
        <v>6</v>
      </c>
      <c r="G4" s="11" t="s">
        <v>7</v>
      </c>
    </row>
    <row r="5" spans="1:256" s="7" customFormat="1">
      <c r="B5" s="51" t="s">
        <v>8</v>
      </c>
      <c r="C5" s="52" t="s">
        <v>9</v>
      </c>
      <c r="D5" s="53"/>
      <c r="E5" s="54"/>
      <c r="F5" s="55"/>
      <c r="G5" s="55"/>
    </row>
    <row r="6" spans="1:256" s="5" customFormat="1" ht="52.5" customHeight="1">
      <c r="A6" s="120"/>
      <c r="B6" s="6"/>
      <c r="C6" s="132" t="s">
        <v>10</v>
      </c>
      <c r="D6" s="132"/>
      <c r="E6" s="132"/>
      <c r="F6" s="132"/>
      <c r="G6" s="132"/>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c r="IR6" s="120"/>
      <c r="IS6" s="120"/>
      <c r="IT6" s="120"/>
      <c r="IU6" s="120"/>
      <c r="IV6" s="120"/>
    </row>
    <row r="7" spans="1:256" s="5" customFormat="1" ht="21" customHeight="1">
      <c r="A7" s="120"/>
      <c r="B7" s="12">
        <v>1</v>
      </c>
      <c r="C7" s="13" t="s">
        <v>11</v>
      </c>
      <c r="D7" s="12"/>
      <c r="E7" s="12"/>
      <c r="F7" s="14"/>
      <c r="G7" s="121"/>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c r="HA7" s="120"/>
      <c r="HB7" s="120"/>
      <c r="HC7" s="120"/>
      <c r="HD7" s="120"/>
      <c r="HE7" s="120"/>
      <c r="HF7" s="120"/>
      <c r="HG7" s="120"/>
      <c r="HH7" s="120"/>
      <c r="HI7" s="120"/>
      <c r="HJ7" s="120"/>
      <c r="HK7" s="120"/>
      <c r="HL7" s="120"/>
      <c r="HM7" s="120"/>
      <c r="HN7" s="120"/>
      <c r="HO7" s="120"/>
      <c r="HP7" s="120"/>
      <c r="HQ7" s="120"/>
      <c r="HR7" s="120"/>
      <c r="HS7" s="120"/>
      <c r="HT7" s="120"/>
      <c r="HU7" s="120"/>
      <c r="HV7" s="120"/>
      <c r="HW7" s="120"/>
      <c r="HX7" s="120"/>
      <c r="HY7" s="120"/>
      <c r="HZ7" s="120"/>
      <c r="IA7" s="120"/>
      <c r="IB7" s="120"/>
      <c r="IC7" s="120"/>
      <c r="ID7" s="120"/>
      <c r="IE7" s="120"/>
      <c r="IF7" s="120"/>
      <c r="IG7" s="120"/>
      <c r="IH7" s="120"/>
      <c r="II7" s="120"/>
      <c r="IJ7" s="120"/>
      <c r="IK7" s="120"/>
      <c r="IL7" s="120"/>
      <c r="IM7" s="120"/>
      <c r="IN7" s="120"/>
      <c r="IO7" s="120"/>
      <c r="IP7" s="120"/>
      <c r="IQ7" s="120"/>
      <c r="IR7" s="120"/>
      <c r="IS7" s="120"/>
      <c r="IT7" s="120"/>
      <c r="IU7" s="120"/>
      <c r="IV7" s="120"/>
    </row>
    <row r="8" spans="1:256" s="5" customFormat="1" ht="52.5" customHeight="1">
      <c r="A8" s="120"/>
      <c r="B8" s="12" t="s">
        <v>12</v>
      </c>
      <c r="C8" s="125" t="s">
        <v>13</v>
      </c>
      <c r="D8" s="15" t="s">
        <v>14</v>
      </c>
      <c r="E8" s="12">
        <v>1</v>
      </c>
      <c r="F8" s="14"/>
      <c r="G8" s="14">
        <f>F8*E8</f>
        <v>0</v>
      </c>
      <c r="H8" s="120"/>
      <c r="I8" s="120"/>
      <c r="J8" s="122"/>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0"/>
      <c r="HS8" s="120"/>
      <c r="HT8" s="120"/>
      <c r="HU8" s="120"/>
      <c r="HV8" s="120"/>
      <c r="HW8" s="120"/>
      <c r="HX8" s="120"/>
      <c r="HY8" s="120"/>
      <c r="HZ8" s="120"/>
      <c r="IA8" s="120"/>
      <c r="IB8" s="120"/>
      <c r="IC8" s="120"/>
      <c r="ID8" s="120"/>
      <c r="IE8" s="120"/>
      <c r="IF8" s="120"/>
      <c r="IG8" s="120"/>
      <c r="IH8" s="120"/>
      <c r="II8" s="120"/>
      <c r="IJ8" s="120"/>
      <c r="IK8" s="120"/>
      <c r="IL8" s="120"/>
      <c r="IM8" s="120"/>
      <c r="IN8" s="120"/>
      <c r="IO8" s="120"/>
      <c r="IP8" s="120"/>
      <c r="IQ8" s="120"/>
      <c r="IR8" s="120"/>
      <c r="IS8" s="120"/>
      <c r="IT8" s="120"/>
      <c r="IU8" s="120"/>
      <c r="IV8" s="120"/>
    </row>
    <row r="9" spans="1:256" s="5" customFormat="1" ht="17.25" customHeight="1">
      <c r="A9" s="120"/>
      <c r="B9" s="12">
        <v>2</v>
      </c>
      <c r="C9" s="3" t="s">
        <v>15</v>
      </c>
      <c r="D9" s="15"/>
      <c r="E9" s="12"/>
      <c r="F9" s="14"/>
      <c r="G9" s="14">
        <f>F9*E9</f>
        <v>0</v>
      </c>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c r="IJ9" s="120"/>
      <c r="IK9" s="120"/>
      <c r="IL9" s="120"/>
      <c r="IM9" s="120"/>
      <c r="IN9" s="120"/>
      <c r="IO9" s="120"/>
      <c r="IP9" s="120"/>
      <c r="IQ9" s="120"/>
      <c r="IR9" s="120"/>
      <c r="IS9" s="120"/>
      <c r="IT9" s="120"/>
      <c r="IU9" s="120"/>
      <c r="IV9" s="120"/>
    </row>
    <row r="10" spans="1:256" s="5" customFormat="1" ht="33" customHeight="1">
      <c r="A10" s="120"/>
      <c r="B10" s="12" t="s">
        <v>16</v>
      </c>
      <c r="C10" s="1" t="s">
        <v>17</v>
      </c>
      <c r="D10" s="15" t="s">
        <v>14</v>
      </c>
      <c r="E10" s="12">
        <v>1</v>
      </c>
      <c r="F10" s="14"/>
      <c r="G10" s="14">
        <f>F10*E10</f>
        <v>0</v>
      </c>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0"/>
      <c r="FZ10" s="120"/>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0"/>
      <c r="HS10" s="120"/>
      <c r="HT10" s="120"/>
      <c r="HU10" s="120"/>
      <c r="HV10" s="120"/>
      <c r="HW10" s="120"/>
      <c r="HX10" s="120"/>
      <c r="HY10" s="120"/>
      <c r="HZ10" s="120"/>
      <c r="IA10" s="120"/>
      <c r="IB10" s="120"/>
      <c r="IC10" s="120"/>
      <c r="ID10" s="120"/>
      <c r="IE10" s="120"/>
      <c r="IF10" s="120"/>
      <c r="IG10" s="120"/>
      <c r="IH10" s="120"/>
      <c r="II10" s="120"/>
      <c r="IJ10" s="120"/>
      <c r="IK10" s="120"/>
      <c r="IL10" s="120"/>
      <c r="IM10" s="120"/>
      <c r="IN10" s="120"/>
      <c r="IO10" s="120"/>
      <c r="IP10" s="120"/>
      <c r="IQ10" s="120"/>
      <c r="IR10" s="120"/>
      <c r="IS10" s="120"/>
      <c r="IT10" s="120"/>
      <c r="IU10" s="120"/>
      <c r="IV10" s="120"/>
    </row>
    <row r="11" spans="1:256" s="5" customFormat="1" ht="35.25" customHeight="1">
      <c r="A11" s="120"/>
      <c r="B11" s="12" t="s">
        <v>18</v>
      </c>
      <c r="C11" s="1" t="s">
        <v>19</v>
      </c>
      <c r="D11" s="16" t="s">
        <v>20</v>
      </c>
      <c r="E11" s="16">
        <v>1</v>
      </c>
      <c r="F11" s="14"/>
      <c r="G11" s="14">
        <f>F11</f>
        <v>0</v>
      </c>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0"/>
      <c r="FZ11" s="120"/>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0"/>
      <c r="HS11" s="120"/>
      <c r="HT11" s="120"/>
      <c r="HU11" s="120"/>
      <c r="HV11" s="120"/>
      <c r="HW11" s="120"/>
      <c r="HX11" s="120"/>
      <c r="HY11" s="120"/>
      <c r="HZ11" s="120"/>
      <c r="IA11" s="120"/>
      <c r="IB11" s="120"/>
      <c r="IC11" s="120"/>
      <c r="ID11" s="120"/>
      <c r="IE11" s="120"/>
      <c r="IF11" s="120"/>
      <c r="IG11" s="120"/>
      <c r="IH11" s="120"/>
      <c r="II11" s="120"/>
      <c r="IJ11" s="120"/>
      <c r="IK11" s="120"/>
      <c r="IL11" s="120"/>
      <c r="IM11" s="120"/>
      <c r="IN11" s="120"/>
      <c r="IO11" s="120"/>
      <c r="IP11" s="120"/>
      <c r="IQ11" s="120"/>
      <c r="IR11" s="120"/>
      <c r="IS11" s="120"/>
      <c r="IT11" s="120"/>
      <c r="IU11" s="120"/>
      <c r="IV11" s="120"/>
    </row>
    <row r="12" spans="1:256" s="5" customFormat="1" ht="141.75" customHeight="1">
      <c r="A12" s="120"/>
      <c r="B12" s="12" t="s">
        <v>21</v>
      </c>
      <c r="C12" s="125" t="s">
        <v>22</v>
      </c>
      <c r="D12" s="15" t="s">
        <v>23</v>
      </c>
      <c r="E12" s="12">
        <v>100</v>
      </c>
      <c r="F12" s="14"/>
      <c r="G12" s="14">
        <f>F12*E12</f>
        <v>0</v>
      </c>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20"/>
      <c r="IL12" s="120"/>
      <c r="IM12" s="120"/>
      <c r="IN12" s="120"/>
      <c r="IO12" s="120"/>
      <c r="IP12" s="120"/>
      <c r="IQ12" s="120"/>
      <c r="IR12" s="120"/>
      <c r="IS12" s="120"/>
      <c r="IT12" s="120"/>
      <c r="IU12" s="120"/>
      <c r="IV12" s="120"/>
    </row>
    <row r="13" spans="1:256" s="5" customFormat="1" ht="116.4" customHeight="1">
      <c r="A13" s="120"/>
      <c r="B13" s="12" t="s">
        <v>24</v>
      </c>
      <c r="C13" s="1" t="s">
        <v>25</v>
      </c>
      <c r="D13" s="15" t="s">
        <v>26</v>
      </c>
      <c r="E13" s="12">
        <v>3</v>
      </c>
      <c r="F13" s="14"/>
      <c r="G13" s="14">
        <f>F13*E13</f>
        <v>0</v>
      </c>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20"/>
      <c r="IL13" s="120"/>
      <c r="IM13" s="120"/>
      <c r="IN13" s="120"/>
      <c r="IO13" s="120"/>
      <c r="IP13" s="120"/>
      <c r="IQ13" s="120"/>
      <c r="IR13" s="120"/>
      <c r="IS13" s="120"/>
      <c r="IT13" s="120"/>
      <c r="IU13" s="120"/>
      <c r="IV13" s="120"/>
    </row>
    <row r="14" spans="1:256" s="5" customFormat="1">
      <c r="A14" s="7"/>
      <c r="B14" s="12" t="s">
        <v>27</v>
      </c>
      <c r="C14" s="17" t="s">
        <v>28</v>
      </c>
      <c r="D14" s="18"/>
      <c r="E14" s="18"/>
      <c r="F14" s="19"/>
      <c r="G14" s="14">
        <f t="shared" ref="G14:G41" si="0">F14*E14</f>
        <v>0</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s="23" customFormat="1">
      <c r="A15" s="20"/>
      <c r="B15" s="12" t="s">
        <v>29</v>
      </c>
      <c r="C15" s="1" t="s">
        <v>30</v>
      </c>
      <c r="D15" s="2" t="s">
        <v>31</v>
      </c>
      <c r="E15" s="2">
        <v>4</v>
      </c>
      <c r="F15" s="21"/>
      <c r="G15" s="14">
        <f t="shared" si="0"/>
        <v>0</v>
      </c>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2"/>
    </row>
    <row r="16" spans="1:256" s="23" customFormat="1">
      <c r="A16" s="20"/>
      <c r="B16" s="12" t="s">
        <v>32</v>
      </c>
      <c r="C16" s="1" t="s">
        <v>33</v>
      </c>
      <c r="D16" s="2" t="s">
        <v>31</v>
      </c>
      <c r="E16" s="2">
        <v>12</v>
      </c>
      <c r="F16" s="21"/>
      <c r="G16" s="14">
        <f t="shared" si="0"/>
        <v>0</v>
      </c>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2"/>
    </row>
    <row r="17" spans="1:256" s="23" customFormat="1">
      <c r="A17" s="20"/>
      <c r="B17" s="12" t="s">
        <v>34</v>
      </c>
      <c r="C17" s="1" t="s">
        <v>35</v>
      </c>
      <c r="D17" s="2" t="s">
        <v>31</v>
      </c>
      <c r="E17" s="2">
        <v>4</v>
      </c>
      <c r="F17" s="21"/>
      <c r="G17" s="14">
        <f t="shared" si="0"/>
        <v>0</v>
      </c>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2"/>
    </row>
    <row r="18" spans="1:256" s="5" customFormat="1" ht="18.600000000000001" customHeight="1">
      <c r="A18" s="120"/>
      <c r="B18" s="12" t="s">
        <v>36</v>
      </c>
      <c r="C18" s="3" t="s">
        <v>37</v>
      </c>
      <c r="D18" s="15"/>
      <c r="E18" s="12"/>
      <c r="F18" s="14"/>
      <c r="G18" s="14">
        <f t="shared" si="0"/>
        <v>0</v>
      </c>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0"/>
      <c r="IP18" s="120"/>
      <c r="IQ18" s="120"/>
      <c r="IR18" s="120"/>
      <c r="IS18" s="120"/>
      <c r="IT18" s="120"/>
      <c r="IU18" s="120"/>
      <c r="IV18" s="120"/>
    </row>
    <row r="19" spans="1:256" s="5" customFormat="1" ht="19.2" customHeight="1">
      <c r="A19" s="120"/>
      <c r="B19" s="12" t="s">
        <v>38</v>
      </c>
      <c r="C19" s="1" t="s">
        <v>39</v>
      </c>
      <c r="D19" s="15" t="s">
        <v>40</v>
      </c>
      <c r="E19" s="12">
        <v>1</v>
      </c>
      <c r="F19" s="14"/>
      <c r="G19" s="14">
        <f t="shared" si="0"/>
        <v>0</v>
      </c>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0"/>
      <c r="IP19" s="120"/>
      <c r="IQ19" s="120"/>
      <c r="IR19" s="120"/>
      <c r="IS19" s="120"/>
      <c r="IT19" s="120"/>
      <c r="IU19" s="120"/>
      <c r="IV19" s="120"/>
    </row>
    <row r="20" spans="1:256" ht="18.75" customHeight="1">
      <c r="A20" s="120"/>
      <c r="B20" s="12" t="s">
        <v>41</v>
      </c>
      <c r="C20" s="24" t="s">
        <v>42</v>
      </c>
      <c r="D20" s="16" t="s">
        <v>20</v>
      </c>
      <c r="E20" s="16">
        <v>1</v>
      </c>
      <c r="F20" s="25"/>
      <c r="G20" s="14">
        <f t="shared" si="0"/>
        <v>0</v>
      </c>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0"/>
      <c r="IP20" s="120"/>
      <c r="IQ20" s="120"/>
      <c r="IR20" s="120"/>
      <c r="IS20" s="120"/>
      <c r="IT20" s="120"/>
      <c r="IU20" s="120"/>
      <c r="IV20" s="120"/>
    </row>
    <row r="21" spans="1:256" s="28" customFormat="1" ht="33" customHeight="1" thickBot="1">
      <c r="A21" s="7"/>
      <c r="B21" s="12" t="s">
        <v>43</v>
      </c>
      <c r="C21" s="27" t="s">
        <v>44</v>
      </c>
      <c r="D21" s="18"/>
      <c r="E21" s="18"/>
      <c r="F21" s="19"/>
      <c r="G21" s="14">
        <f t="shared" si="0"/>
        <v>0</v>
      </c>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s="23" customFormat="1" ht="297" customHeight="1">
      <c r="A22" s="20"/>
      <c r="B22" s="12" t="s">
        <v>45</v>
      </c>
      <c r="C22" s="1" t="s">
        <v>46</v>
      </c>
      <c r="D22" s="29" t="s">
        <v>47</v>
      </c>
      <c r="E22" s="29">
        <v>1</v>
      </c>
      <c r="F22" s="30"/>
      <c r="G22" s="14">
        <f t="shared" si="0"/>
        <v>0</v>
      </c>
      <c r="H22" s="31"/>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2"/>
    </row>
    <row r="23" spans="1:256" s="37" customFormat="1" ht="28.95" customHeight="1">
      <c r="A23" s="32"/>
      <c r="B23" s="33">
        <v>3</v>
      </c>
      <c r="C23" s="4" t="s">
        <v>48</v>
      </c>
      <c r="D23" s="34"/>
      <c r="E23" s="34"/>
      <c r="F23" s="35"/>
      <c r="G23" s="14">
        <f t="shared" si="0"/>
        <v>0</v>
      </c>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6"/>
    </row>
    <row r="24" spans="1:256" s="23" customFormat="1">
      <c r="A24" s="20"/>
      <c r="B24" s="12" t="s">
        <v>49</v>
      </c>
      <c r="C24" s="1" t="s">
        <v>50</v>
      </c>
      <c r="D24" s="2" t="s">
        <v>51</v>
      </c>
      <c r="E24" s="2">
        <f>1000*0.45*1</f>
        <v>450</v>
      </c>
      <c r="F24" s="21"/>
      <c r="G24" s="14">
        <f t="shared" si="0"/>
        <v>0</v>
      </c>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2"/>
    </row>
    <row r="25" spans="1:256" s="23" customFormat="1" ht="16.2" customHeight="1">
      <c r="A25" s="20"/>
      <c r="B25" s="2" t="s">
        <v>52</v>
      </c>
      <c r="C25" s="1" t="s">
        <v>53</v>
      </c>
      <c r="D25" s="2" t="s">
        <v>51</v>
      </c>
      <c r="E25" s="2">
        <f>1*0.45*300</f>
        <v>135</v>
      </c>
      <c r="F25" s="21"/>
      <c r="G25" s="14">
        <f t="shared" si="0"/>
        <v>0</v>
      </c>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2"/>
    </row>
    <row r="26" spans="1:256" s="65" customFormat="1" ht="43.2" customHeight="1">
      <c r="A26" s="64"/>
      <c r="B26" s="12" t="s">
        <v>54</v>
      </c>
      <c r="C26" s="67" t="s">
        <v>55</v>
      </c>
      <c r="D26" s="29" t="s">
        <v>23</v>
      </c>
      <c r="E26" s="29">
        <v>300</v>
      </c>
      <c r="F26" s="30"/>
      <c r="G26" s="14">
        <f t="shared" si="0"/>
        <v>0</v>
      </c>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8"/>
    </row>
    <row r="27" spans="1:256" s="61" customFormat="1" ht="16.2" customHeight="1">
      <c r="A27" s="58"/>
      <c r="B27" s="62"/>
      <c r="C27" s="3" t="s">
        <v>56</v>
      </c>
      <c r="D27" s="59"/>
      <c r="E27" s="59"/>
      <c r="F27" s="63"/>
      <c r="G27" s="60">
        <f>SUM(G8:G26)</f>
        <v>0</v>
      </c>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pans="1:256" s="38" customFormat="1" ht="16.95" customHeight="1">
      <c r="A28" s="20"/>
      <c r="B28" s="12"/>
      <c r="C28" s="3"/>
      <c r="D28" s="2"/>
      <c r="E28" s="2"/>
      <c r="F28" s="21"/>
      <c r="G28" s="14"/>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row>
    <row r="29" spans="1:256" s="38" customFormat="1" ht="31.2" customHeight="1">
      <c r="A29" s="20"/>
      <c r="B29" s="56" t="s">
        <v>57</v>
      </c>
      <c r="C29" s="47" t="s">
        <v>58</v>
      </c>
      <c r="D29" s="48"/>
      <c r="E29" s="48"/>
      <c r="F29" s="49"/>
      <c r="G29" s="5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row>
    <row r="30" spans="1:256" s="23" customFormat="1" ht="32.4" customHeight="1">
      <c r="A30" s="20"/>
      <c r="B30" s="12" t="s">
        <v>59</v>
      </c>
      <c r="C30" s="1" t="s">
        <v>60</v>
      </c>
      <c r="D30" s="2" t="s">
        <v>61</v>
      </c>
      <c r="E30" s="2">
        <v>1</v>
      </c>
      <c r="F30" s="21"/>
      <c r="G30" s="14">
        <f>F30*E30</f>
        <v>0</v>
      </c>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2"/>
    </row>
    <row r="31" spans="1:256" s="23" customFormat="1">
      <c r="A31" s="20"/>
      <c r="B31" s="12" t="s">
        <v>62</v>
      </c>
      <c r="C31" s="1" t="s">
        <v>50</v>
      </c>
      <c r="D31" s="2" t="s">
        <v>51</v>
      </c>
      <c r="E31" s="2">
        <f>200*0.45*1</f>
        <v>90</v>
      </c>
      <c r="F31" s="21"/>
      <c r="G31" s="14">
        <f t="shared" ref="G31:G32" si="1">F31*E31</f>
        <v>0</v>
      </c>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2"/>
    </row>
    <row r="32" spans="1:256" s="23" customFormat="1">
      <c r="A32" s="20"/>
      <c r="B32" s="23" t="s">
        <v>63</v>
      </c>
      <c r="C32" s="1" t="s">
        <v>64</v>
      </c>
      <c r="D32" s="2" t="s">
        <v>51</v>
      </c>
      <c r="E32" s="2">
        <f>1*0.45*100</f>
        <v>45</v>
      </c>
      <c r="F32" s="21"/>
      <c r="G32" s="14">
        <f t="shared" si="1"/>
        <v>0</v>
      </c>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2"/>
    </row>
    <row r="33" spans="1:256" s="66" customFormat="1" ht="105.6" customHeight="1">
      <c r="A33" s="64"/>
      <c r="B33" s="72" t="s">
        <v>65</v>
      </c>
      <c r="C33" s="73" t="s">
        <v>66</v>
      </c>
      <c r="D33" s="74" t="s">
        <v>23</v>
      </c>
      <c r="E33" s="74">
        <v>150</v>
      </c>
      <c r="F33" s="75"/>
      <c r="G33" s="76">
        <f>F33*E33</f>
        <v>0</v>
      </c>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row>
    <row r="34" spans="1:256" s="66" customFormat="1" ht="151.19999999999999" customHeight="1">
      <c r="A34" s="64"/>
      <c r="B34" s="65" t="s">
        <v>67</v>
      </c>
      <c r="C34" s="65" t="s">
        <v>68</v>
      </c>
      <c r="D34" s="77" t="s">
        <v>47</v>
      </c>
      <c r="E34" s="77">
        <v>1</v>
      </c>
      <c r="F34" s="78"/>
      <c r="G34" s="79">
        <f t="shared" si="0"/>
        <v>0</v>
      </c>
      <c r="H34" s="64"/>
      <c r="I34" s="64"/>
      <c r="J34" s="64"/>
      <c r="K34" s="64"/>
      <c r="L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row>
    <row r="35" spans="1:256" s="61" customFormat="1" ht="17.399999999999999" customHeight="1">
      <c r="A35" s="58"/>
      <c r="B35" s="80"/>
      <c r="C35" s="133" t="s">
        <v>69</v>
      </c>
      <c r="D35" s="133"/>
      <c r="E35" s="133"/>
      <c r="F35" s="133"/>
      <c r="G35" s="79">
        <f>SUM(G30:G34)</f>
        <v>0</v>
      </c>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pans="1:256" s="61" customFormat="1" ht="17.399999999999999" customHeight="1">
      <c r="A36" s="58"/>
      <c r="B36" s="80"/>
      <c r="C36" s="99" t="s">
        <v>70</v>
      </c>
      <c r="D36" s="99"/>
      <c r="E36" s="99"/>
      <c r="F36" s="99"/>
      <c r="G36" s="79">
        <f>G35+G27</f>
        <v>0</v>
      </c>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spans="1:256" s="61" customFormat="1" ht="30.75" customHeight="1">
      <c r="A37" s="58"/>
      <c r="B37" s="80"/>
      <c r="C37" s="82" t="s">
        <v>71</v>
      </c>
      <c r="D37" s="80" t="s">
        <v>72</v>
      </c>
      <c r="E37" s="82">
        <v>5</v>
      </c>
      <c r="F37" s="83">
        <f>G36</f>
        <v>0</v>
      </c>
      <c r="G37" s="81">
        <f>E37*F37</f>
        <v>0</v>
      </c>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row r="38" spans="1:256" s="61" customFormat="1" ht="30.75" customHeight="1">
      <c r="A38" s="58"/>
      <c r="B38" s="80"/>
      <c r="C38" s="82" t="s">
        <v>73</v>
      </c>
      <c r="D38" s="80" t="s">
        <v>74</v>
      </c>
      <c r="E38" s="82"/>
      <c r="F38" s="83"/>
      <c r="G38" s="81"/>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c r="IU38" s="58"/>
      <c r="IV38" s="58"/>
    </row>
    <row r="39" spans="1:256" s="61" customFormat="1" ht="30.75" customHeight="1">
      <c r="A39" s="58"/>
      <c r="B39" s="80"/>
      <c r="C39" s="82" t="s">
        <v>75</v>
      </c>
      <c r="D39" s="80" t="s">
        <v>76</v>
      </c>
      <c r="E39" s="82"/>
      <c r="F39" s="83"/>
      <c r="G39" s="81">
        <f>G37+G38</f>
        <v>0</v>
      </c>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c r="IU39" s="58"/>
      <c r="IV39" s="58"/>
    </row>
    <row r="40" spans="1:256" s="61" customFormat="1" ht="9.6" customHeight="1">
      <c r="A40" s="58"/>
      <c r="B40" s="80"/>
      <c r="C40" s="82"/>
      <c r="D40" s="82"/>
      <c r="E40" s="82"/>
      <c r="F40" s="82"/>
      <c r="G40" s="81"/>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c r="IU40" s="58"/>
      <c r="IV40" s="58"/>
    </row>
    <row r="41" spans="1:256" s="37" customFormat="1" ht="33.75" customHeight="1">
      <c r="A41" s="32"/>
      <c r="B41" s="84"/>
      <c r="C41" s="85" t="s">
        <v>77</v>
      </c>
      <c r="D41" s="86"/>
      <c r="E41" s="86"/>
      <c r="F41" s="87"/>
      <c r="G41" s="88">
        <f t="shared" si="0"/>
        <v>0</v>
      </c>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6"/>
    </row>
    <row r="42" spans="1:256" s="5" customFormat="1" ht="49.5" customHeight="1">
      <c r="A42" s="120"/>
      <c r="B42" s="89"/>
      <c r="C42" s="134" t="s">
        <v>78</v>
      </c>
      <c r="D42" s="134"/>
      <c r="E42" s="134"/>
      <c r="F42" s="134"/>
      <c r="G42" s="123"/>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0"/>
      <c r="DV42" s="120"/>
      <c r="DW42" s="120"/>
      <c r="DX42" s="120"/>
      <c r="DY42" s="120"/>
      <c r="DZ42" s="120"/>
      <c r="EA42" s="120"/>
      <c r="EB42" s="120"/>
      <c r="EC42" s="120"/>
      <c r="ED42" s="120"/>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0"/>
      <c r="IP42" s="120"/>
      <c r="IQ42" s="120"/>
      <c r="IR42" s="120"/>
      <c r="IS42" s="120"/>
      <c r="IT42" s="120"/>
      <c r="IU42" s="120"/>
      <c r="IV42" s="120"/>
    </row>
    <row r="43" spans="1:256" s="20" customFormat="1" ht="33" customHeight="1">
      <c r="B43" s="90">
        <v>5</v>
      </c>
      <c r="C43" s="23" t="s">
        <v>79</v>
      </c>
      <c r="D43" s="90" t="s">
        <v>51</v>
      </c>
      <c r="E43" s="57">
        <f>250*0.5*1</f>
        <v>125</v>
      </c>
      <c r="F43" s="57"/>
      <c r="G43" s="57">
        <f>E43*F43</f>
        <v>0</v>
      </c>
    </row>
    <row r="44" spans="1:256" s="20" customFormat="1">
      <c r="B44" s="90" t="s">
        <v>80</v>
      </c>
      <c r="C44" s="23" t="s">
        <v>81</v>
      </c>
      <c r="D44" s="90" t="s">
        <v>51</v>
      </c>
      <c r="E44" s="57">
        <f>0.2*E43</f>
        <v>25</v>
      </c>
      <c r="F44" s="57"/>
      <c r="G44" s="57">
        <f>E44*F44</f>
        <v>0</v>
      </c>
    </row>
    <row r="45" spans="1:256" s="20" customFormat="1" ht="49.2" customHeight="1">
      <c r="B45" s="90" t="s">
        <v>82</v>
      </c>
      <c r="C45" s="96" t="s">
        <v>83</v>
      </c>
      <c r="D45" s="90" t="s">
        <v>23</v>
      </c>
      <c r="E45" s="57">
        <v>250</v>
      </c>
      <c r="F45" s="57"/>
      <c r="G45" s="57">
        <f>E45*F45</f>
        <v>0</v>
      </c>
    </row>
    <row r="46" spans="1:256" s="20" customFormat="1" ht="21.75" customHeight="1">
      <c r="B46" s="90"/>
      <c r="C46" s="96" t="s">
        <v>84</v>
      </c>
      <c r="D46" s="23"/>
      <c r="E46" s="57"/>
      <c r="F46" s="57"/>
      <c r="G46" s="57"/>
    </row>
    <row r="47" spans="1:256" s="20" customFormat="1" ht="108.75" customHeight="1">
      <c r="B47" s="90" t="s">
        <v>85</v>
      </c>
      <c r="C47" s="23" t="s">
        <v>86</v>
      </c>
      <c r="D47" s="23" t="s">
        <v>87</v>
      </c>
      <c r="E47" s="57">
        <v>1</v>
      </c>
      <c r="F47" s="57"/>
      <c r="G47" s="57">
        <f>E47*F47</f>
        <v>0</v>
      </c>
    </row>
    <row r="48" spans="1:256" s="20" customFormat="1" ht="21" customHeight="1">
      <c r="B48" s="90"/>
      <c r="C48" s="96" t="s">
        <v>88</v>
      </c>
      <c r="D48" s="96"/>
      <c r="E48" s="98"/>
      <c r="F48" s="98"/>
      <c r="G48" s="98">
        <f>SUM(G43:G47)</f>
        <v>0</v>
      </c>
    </row>
    <row r="49" spans="1:256" s="20" customFormat="1" ht="13.2" customHeight="1">
      <c r="B49" s="90"/>
      <c r="C49" s="96"/>
      <c r="D49" s="96"/>
      <c r="E49" s="98"/>
      <c r="F49" s="98"/>
      <c r="G49" s="98"/>
    </row>
    <row r="50" spans="1:256" s="38" customFormat="1" ht="42" customHeight="1">
      <c r="A50" s="20"/>
      <c r="B50" s="91"/>
      <c r="C50" s="92" t="s">
        <v>89</v>
      </c>
      <c r="D50" s="93"/>
      <c r="E50" s="93"/>
      <c r="F50" s="94"/>
      <c r="G50" s="88"/>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c r="IS50" s="20"/>
      <c r="IT50" s="20"/>
      <c r="IU50" s="20"/>
      <c r="IV50" s="20"/>
    </row>
    <row r="51" spans="1:256" s="20" customFormat="1" ht="93" customHeight="1">
      <c r="B51" s="90" t="s">
        <v>90</v>
      </c>
      <c r="C51" s="130" t="s">
        <v>91</v>
      </c>
      <c r="D51" s="23" t="s">
        <v>87</v>
      </c>
      <c r="E51" s="57">
        <v>1</v>
      </c>
      <c r="F51" s="57"/>
      <c r="G51" s="57">
        <f>E51*F51</f>
        <v>0</v>
      </c>
    </row>
    <row r="52" spans="1:256" s="38" customFormat="1" ht="34.200000000000003" customHeight="1">
      <c r="A52" s="20"/>
      <c r="B52" s="90" t="s">
        <v>92</v>
      </c>
      <c r="C52" s="23" t="s">
        <v>93</v>
      </c>
      <c r="D52" s="90" t="s">
        <v>47</v>
      </c>
      <c r="E52" s="90">
        <v>1</v>
      </c>
      <c r="F52" s="95"/>
      <c r="G52" s="79">
        <f t="shared" ref="G52" si="2">F52*E52</f>
        <v>0</v>
      </c>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c r="IS52" s="20"/>
      <c r="IT52" s="20"/>
      <c r="IU52" s="20"/>
      <c r="IV52" s="20"/>
    </row>
    <row r="53" spans="1:256" s="38" customFormat="1" ht="42.6" customHeight="1">
      <c r="A53" s="20"/>
      <c r="B53" s="90"/>
      <c r="C53" s="96" t="s">
        <v>94</v>
      </c>
      <c r="D53" s="80"/>
      <c r="E53" s="80"/>
      <c r="F53" s="97"/>
      <c r="G53" s="81">
        <f>SUM(G51:G52)</f>
        <v>0</v>
      </c>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c r="IS53" s="20"/>
      <c r="IT53" s="20"/>
      <c r="IU53" s="20"/>
      <c r="IV53" s="20"/>
    </row>
    <row r="54" spans="1:256" s="38" customFormat="1" ht="13.95" customHeight="1">
      <c r="A54" s="20"/>
      <c r="B54" s="69"/>
      <c r="C54" s="20"/>
      <c r="D54" s="69"/>
      <c r="E54" s="69"/>
      <c r="F54" s="70"/>
      <c r="G54" s="71"/>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row>
    <row r="55" spans="1:256" s="38" customFormat="1" ht="16.2" customHeight="1" thickBot="1">
      <c r="A55" s="20"/>
      <c r="B55" s="69"/>
      <c r="C55" s="58" t="s">
        <v>95</v>
      </c>
      <c r="D55" s="69"/>
      <c r="E55" s="69"/>
      <c r="F55" s="70"/>
      <c r="G55" s="71"/>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c r="IS55" s="20"/>
      <c r="IT55" s="20"/>
      <c r="IU55" s="20"/>
      <c r="IV55" s="20"/>
    </row>
    <row r="56" spans="1:256" s="38" customFormat="1">
      <c r="A56" s="20"/>
      <c r="B56" s="69"/>
      <c r="C56" s="101" t="str">
        <f>C39</f>
        <v>Full total A1 and A2 multiplied by 5 adapted with a change in unit price if needed</v>
      </c>
      <c r="D56" s="115"/>
      <c r="E56" s="115"/>
      <c r="F56" s="110"/>
      <c r="G56" s="106">
        <f>G39</f>
        <v>0</v>
      </c>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c r="IS56" s="20"/>
      <c r="IT56" s="20"/>
      <c r="IU56" s="20"/>
      <c r="IV56" s="20"/>
    </row>
    <row r="57" spans="1:256" s="38" customFormat="1" ht="16.2" customHeight="1">
      <c r="A57" s="20"/>
      <c r="B57" s="69"/>
      <c r="C57" s="102" t="str">
        <f>C48</f>
        <v>Total RUWASA water connection and Installation of  booster water pump at Migezi sec</v>
      </c>
      <c r="D57" s="116"/>
      <c r="E57" s="116"/>
      <c r="F57" s="111"/>
      <c r="G57" s="105">
        <f>G48</f>
        <v>0</v>
      </c>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row>
    <row r="58" spans="1:256" s="28" customFormat="1" ht="28.8">
      <c r="A58" s="7"/>
      <c r="B58" s="100"/>
      <c r="C58" s="124" t="s">
        <v>96</v>
      </c>
      <c r="D58" s="117"/>
      <c r="E58" s="117"/>
      <c r="F58" s="112"/>
      <c r="G58" s="107">
        <f>G53</f>
        <v>0</v>
      </c>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pans="1:256" s="28" customFormat="1" ht="15" thickBot="1">
      <c r="A59" s="7"/>
      <c r="B59" s="100"/>
      <c r="C59" s="103" t="s">
        <v>97</v>
      </c>
      <c r="D59" s="118"/>
      <c r="E59" s="118"/>
      <c r="F59" s="113"/>
      <c r="G59" s="108">
        <f>SUM(G56:G58)</f>
        <v>0</v>
      </c>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row>
    <row r="60" spans="1:256" s="28" customFormat="1" ht="15" thickBot="1">
      <c r="A60" s="7"/>
      <c r="B60" s="100"/>
      <c r="C60" s="103"/>
      <c r="D60" s="118"/>
      <c r="E60" s="118"/>
      <c r="F60" s="113"/>
      <c r="G60" s="108">
        <f>0.15*G59</f>
        <v>0</v>
      </c>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pans="1:256" s="28" customFormat="1" ht="15" thickBot="1">
      <c r="A61" s="7"/>
      <c r="B61" s="100"/>
      <c r="C61" s="103" t="s">
        <v>98</v>
      </c>
      <c r="D61" s="118"/>
      <c r="E61" s="118"/>
      <c r="F61" s="113"/>
      <c r="G61" s="108">
        <f>SUM(G59:G60)</f>
        <v>0</v>
      </c>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spans="1:256" s="28" customFormat="1" ht="15" thickBot="1">
      <c r="A62" s="7"/>
      <c r="B62" s="100"/>
      <c r="C62" s="104"/>
      <c r="D62" s="119"/>
      <c r="E62" s="119"/>
      <c r="F62" s="114"/>
      <c r="G62" s="109"/>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row>
    <row r="63" spans="1:256">
      <c r="A63" s="43"/>
      <c r="B63" s="44"/>
      <c r="C63" s="43"/>
      <c r="D63" s="45"/>
      <c r="E63" s="45"/>
      <c r="F63" s="46"/>
      <c r="G63" s="46"/>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row>
    <row r="64" spans="1:256">
      <c r="A64" s="43"/>
      <c r="B64" s="44"/>
      <c r="C64" s="43"/>
      <c r="D64" s="45"/>
      <c r="E64" s="45"/>
      <c r="F64" s="46"/>
      <c r="G64" s="46"/>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row>
    <row r="65" spans="1:256">
      <c r="A65" s="43"/>
      <c r="B65" s="44"/>
      <c r="C65" s="43"/>
      <c r="D65" s="45"/>
      <c r="E65" s="45"/>
      <c r="F65" s="46"/>
      <c r="G65" s="46"/>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row>
    <row r="66" spans="1:256">
      <c r="A66" s="126"/>
      <c r="C66" s="126"/>
      <c r="D66" s="127"/>
      <c r="E66" s="128"/>
      <c r="F66" s="129"/>
      <c r="G66" s="129"/>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c r="BN66" s="126"/>
      <c r="BO66" s="126"/>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6"/>
      <c r="CL66" s="126"/>
      <c r="CM66" s="126"/>
      <c r="CN66" s="126"/>
      <c r="CO66" s="126"/>
      <c r="CP66" s="126"/>
      <c r="CQ66" s="126"/>
      <c r="CR66" s="126"/>
      <c r="CS66" s="126"/>
      <c r="CT66" s="126"/>
      <c r="CU66" s="126"/>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X66" s="126"/>
      <c r="FY66" s="126"/>
      <c r="FZ66" s="126"/>
      <c r="GA66" s="126"/>
      <c r="GB66" s="126"/>
      <c r="GC66" s="126"/>
      <c r="GD66" s="126"/>
      <c r="GE66" s="126"/>
      <c r="GF66" s="126"/>
      <c r="GG66" s="126"/>
      <c r="GH66" s="126"/>
      <c r="GI66" s="126"/>
      <c r="GJ66" s="126"/>
      <c r="GK66" s="126"/>
      <c r="GL66" s="126"/>
      <c r="GM66" s="126"/>
      <c r="GN66" s="126"/>
      <c r="GO66" s="126"/>
      <c r="GP66" s="126"/>
      <c r="GQ66" s="126"/>
      <c r="GR66" s="126"/>
      <c r="GS66" s="126"/>
      <c r="GT66" s="126"/>
      <c r="GU66" s="126"/>
      <c r="GV66" s="126"/>
      <c r="GW66" s="126"/>
      <c r="GX66" s="126"/>
      <c r="GY66" s="126"/>
      <c r="GZ66" s="126"/>
      <c r="HA66" s="126"/>
      <c r="HB66" s="126"/>
      <c r="HC66" s="126"/>
      <c r="HD66" s="126"/>
      <c r="HE66" s="126"/>
      <c r="HF66" s="126"/>
      <c r="HG66" s="126"/>
      <c r="HH66" s="126"/>
      <c r="HI66" s="126"/>
      <c r="HJ66" s="126"/>
      <c r="HK66" s="126"/>
      <c r="HL66" s="126"/>
      <c r="HM66" s="126"/>
      <c r="HN66" s="126"/>
      <c r="HO66" s="126"/>
      <c r="HP66" s="126"/>
      <c r="HQ66" s="126"/>
      <c r="HR66" s="126"/>
      <c r="HS66" s="126"/>
      <c r="HT66" s="126"/>
      <c r="HU66" s="126"/>
      <c r="HV66" s="126"/>
      <c r="HW66" s="126"/>
      <c r="HX66" s="126"/>
      <c r="HY66" s="126"/>
      <c r="HZ66" s="126"/>
      <c r="IA66" s="126"/>
      <c r="IB66" s="126"/>
      <c r="IC66" s="126"/>
      <c r="ID66" s="126"/>
      <c r="IE66" s="126"/>
      <c r="IF66" s="126"/>
      <c r="IG66" s="126"/>
      <c r="IH66" s="126"/>
      <c r="II66" s="126"/>
      <c r="IJ66" s="126"/>
      <c r="IK66" s="126"/>
      <c r="IL66" s="126"/>
      <c r="IM66" s="126"/>
      <c r="IN66" s="126"/>
      <c r="IO66" s="126"/>
      <c r="IP66" s="126"/>
      <c r="IQ66" s="126"/>
      <c r="IR66" s="126"/>
      <c r="IS66" s="126"/>
      <c r="IT66" s="126"/>
      <c r="IU66" s="126"/>
      <c r="IV66" s="126"/>
    </row>
  </sheetData>
  <mergeCells count="5">
    <mergeCell ref="C2:G2"/>
    <mergeCell ref="C3:G3"/>
    <mergeCell ref="C35:F35"/>
    <mergeCell ref="C6:G6"/>
    <mergeCell ref="C42:F42"/>
  </mergeCells>
  <phoneticPr fontId="11" type="noConversion"/>
  <pageMargins left="0.7" right="0.7" top="0.75" bottom="0.75" header="0.3" footer="0.3"/>
  <pageSetup paperSize="9" scale="5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08ba6eb-9e09-4fd5-92f2-2d9921329f2d">TZAENABEL-129756839-75244</_dlc_DocId>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https://enabelbe.sharepoint.com/sites/TZA/_layouts/15/DocIdRedir.aspx?ID=TZAENABEL-129756839-75244</Url>
      <Description>TZAENABEL-129756839-75244</Description>
    </_dlc_DocIdUrl>
    <j50cb40f2a0941d2947e6bcbd5d19dce xmlns="14a9c00f-d9e3-4eb9-aad3-f69239d17d9c">
      <Terms xmlns="http://schemas.microsoft.com/office/infopath/2007/PartnerControls"/>
    </j50cb40f2a0941d2947e6bcbd5d19dce>
    <SharedWithUsers xmlns="3022d1cc-9911-4d86-8921-f1af51355b6a">
      <UserInfo>
        <DisplayName>MGENI, Alern</DisplayName>
        <AccountId>2167</AccountId>
        <AccountType/>
      </UserInfo>
    </SharedWithUsers>
    <TaxCatchAll xmlns="3022d1cc-9911-4d86-8921-f1af51355b6a">
      <Value>97</Value>
      <Value>369</Value>
      <Value>3</Value>
      <Value>1</Value>
    </TaxCatchAll>
    <_ip_UnifiedCompliancePolicyUIAction xmlns="http://schemas.microsoft.com/sharepoint/v3" xsi:nil="true"/>
    <_ip_UnifiedCompliancePolicyProperties xmlns="http://schemas.microsoft.com/sharepoint/v3" xsi:nil="true"/>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TZA22003-10234</TermName>
          <TermId xmlns="http://schemas.microsoft.com/office/infopath/2007/PartnerControls">6ca7a0e3-10f9-4efe-b29c-4b1adf20f7ac</TermId>
        </TermInfo>
      </Terms>
    </l9d65098618b4a8fbbe87718e7187e6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18e13e963f70ebf8d6658594c645fbbf">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ed2bba387fe828ce27c636616de5413f"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FA1EA-4E98-40E1-B66E-23DFE4B97AE2}">
  <ds:schemaRefs>
    <ds:schemaRef ds:uri="http://schemas.microsoft.com/sharepoint/events"/>
  </ds:schemaRefs>
</ds:datastoreItem>
</file>

<file path=customXml/itemProps2.xml><?xml version="1.0" encoding="utf-8"?>
<ds:datastoreItem xmlns:ds="http://schemas.openxmlformats.org/officeDocument/2006/customXml" ds:itemID="{C2B59C15-5674-4EB4-ABA3-A72E19DEC329}">
  <ds:schemaRefs>
    <ds:schemaRef ds:uri="85bf591c-2bb1-407e-a5a8-c84973aac0eb"/>
    <ds:schemaRef ds:uri="508ba6eb-9e09-4fd5-92f2-2d9921329f2d"/>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3022d1cc-9911-4d86-8921-f1af51355b6a"/>
    <ds:schemaRef ds:uri="http://purl.org/dc/elements/1.1/"/>
    <ds:schemaRef ds:uri="14a9c00f-d9e3-4eb9-aad3-f69239d17d9c"/>
    <ds:schemaRef ds:uri="http://purl.org/dc/dcmitype/"/>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8421E7-73F7-4079-9FC8-50563C72BA75}">
  <ds:schemaRefs>
    <ds:schemaRef ds:uri="http://schemas.microsoft.com/sharepoint/v3/contenttype/forms"/>
  </ds:schemaRefs>
</ds:datastoreItem>
</file>

<file path=customXml/itemProps4.xml><?xml version="1.0" encoding="utf-8"?>
<ds:datastoreItem xmlns:ds="http://schemas.openxmlformats.org/officeDocument/2006/customXml" ds:itemID="{819F0610-AE69-4D12-BEB9-E319F9BA5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022d1cc-9911-4d86-8921-f1af51355b6a"/>
    <ds:schemaRef ds:uri="508ba6eb-9e09-4fd5-92f2-2d9921329f2d"/>
    <ds:schemaRef ds:uri="85bf591c-2bb1-407e-a5a8-c84973aac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LOT 1 Kibondo-Water </vt:lpstr>
      <vt:lpstr>'LOT 1 Kibondo-Water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MGENI, Alern</cp:lastModifiedBy>
  <cp:revision/>
  <dcterms:created xsi:type="dcterms:W3CDTF">2015-06-05T18:17:00Z</dcterms:created>
  <dcterms:modified xsi:type="dcterms:W3CDTF">2025-07-31T16:13:01Z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0x0101002C34C447E6454A40A553EE97A6C4718600C0AD85A285FA8C4A8793D430BCEDAA0A</vt:lpwstr>
  </property>
  <property fmtid="{D5CDD505-2E9C-101B-9397-08002B2CF9AE}" pid="4" name="Document_Language">
    <vt:lpwstr>3</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ad1f6bf0-4022-45c0-9aa1-56c37a232365</vt:lpwstr>
  </property>
  <property fmtid="{D5CDD505-2E9C-101B-9397-08002B2CF9AE}" pid="8" name="Document_Status">
    <vt:lpwstr/>
  </property>
  <property fmtid="{D5CDD505-2E9C-101B-9397-08002B2CF9AE}" pid="9" name="Contract_reference">
    <vt:lpwstr>369</vt:lpwstr>
  </property>
  <property fmtid="{D5CDD505-2E9C-101B-9397-08002B2CF9AE}" pid="10" name="Project_code">
    <vt:lpwstr>97</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ICV">
    <vt:lpwstr>FA238BA06741459AB417975838611E14_12</vt:lpwstr>
  </property>
  <property fmtid="{D5CDD505-2E9C-101B-9397-08002B2CF9AE}" pid="14" name="KSOProductBuildVer">
    <vt:lpwstr>2057-12.2.0.20326</vt:lpwstr>
  </property>
  <property fmtid="{D5CDD505-2E9C-101B-9397-08002B2CF9AE}" pid="15" name="_docset_NoMedatataSyncRequired">
    <vt:lpwstr>False</vt:lpwstr>
  </property>
</Properties>
</file>