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RN MGENI\Downloads\"/>
    </mc:Choice>
  </mc:AlternateContent>
  <xr:revisionPtr revIDLastSave="0" documentId="13_ncr:1_{6E2E63D5-83A6-4D65-A6E6-29C9C816EE45}" xr6:coauthVersionLast="47" xr6:coauthVersionMax="47" xr10:uidLastSave="{00000000-0000-0000-0000-000000000000}"/>
  <bookViews>
    <workbookView xWindow="-108" yWindow="-108" windowWidth="23256" windowHeight="13896" xr2:uid="{21EAD74B-C2F6-4C3E-81C9-18B2CE121C22}"/>
  </bookViews>
  <sheets>
    <sheet name="Lots Materials" sheetId="3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3" l="1"/>
  <c r="G192" i="3"/>
  <c r="H5" i="3"/>
  <c r="I5" i="3"/>
  <c r="J5" i="3"/>
  <c r="H6" i="3"/>
  <c r="I6" i="3"/>
  <c r="J6" i="3"/>
  <c r="H7" i="3"/>
  <c r="I7" i="3"/>
  <c r="J7" i="3"/>
  <c r="H8" i="3"/>
  <c r="I8" i="3"/>
  <c r="J8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I23" i="3"/>
  <c r="E23" i="3" s="1"/>
  <c r="G23" i="3" s="1"/>
  <c r="K23" i="3"/>
  <c r="I24" i="3"/>
  <c r="K24" i="3" s="1"/>
  <c r="I25" i="3"/>
  <c r="E25" i="3" s="1"/>
  <c r="G25" i="3" s="1"/>
  <c r="I26" i="3"/>
  <c r="E26" i="3" s="1"/>
  <c r="G26" i="3" s="1"/>
  <c r="I29" i="3"/>
  <c r="K29" i="3" s="1"/>
  <c r="C30" i="3"/>
  <c r="I30" i="3"/>
  <c r="J30" i="3"/>
  <c r="K36" i="3"/>
  <c r="E36" i="3" s="1"/>
  <c r="G36" i="3" s="1"/>
  <c r="K37" i="3"/>
  <c r="E37" i="3" s="1"/>
  <c r="G37" i="3" s="1"/>
  <c r="E38" i="3"/>
  <c r="G38" i="3" s="1"/>
  <c r="K38" i="3"/>
  <c r="K39" i="3"/>
  <c r="E39" i="3" s="1"/>
  <c r="G39" i="3" s="1"/>
  <c r="K40" i="3"/>
  <c r="E40" i="3" s="1"/>
  <c r="G40" i="3" s="1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C46" i="3"/>
  <c r="I46" i="3"/>
  <c r="J46" i="3"/>
  <c r="C47" i="3"/>
  <c r="I47" i="3"/>
  <c r="J47" i="3"/>
  <c r="I48" i="3"/>
  <c r="E48" i="3" s="1"/>
  <c r="G48" i="3" s="1"/>
  <c r="I49" i="3"/>
  <c r="K49" i="3" s="1"/>
  <c r="I50" i="3"/>
  <c r="J50" i="3"/>
  <c r="E51" i="3"/>
  <c r="G51" i="3"/>
  <c r="K51" i="3"/>
  <c r="I52" i="3"/>
  <c r="J52" i="3"/>
  <c r="E53" i="3"/>
  <c r="G53" i="3" s="1"/>
  <c r="K53" i="3"/>
  <c r="I54" i="3"/>
  <c r="E54" i="3" s="1"/>
  <c r="G54" i="3" s="1"/>
  <c r="E55" i="3"/>
  <c r="G55" i="3"/>
  <c r="K55" i="3"/>
  <c r="I56" i="3"/>
  <c r="E56" i="3" s="1"/>
  <c r="G56" i="3" s="1"/>
  <c r="I57" i="3"/>
  <c r="K57" i="3" s="1"/>
  <c r="E58" i="3"/>
  <c r="G58" i="3" s="1"/>
  <c r="K58" i="3"/>
  <c r="I59" i="3"/>
  <c r="K59" i="3" s="1"/>
  <c r="E60" i="3"/>
  <c r="G60" i="3" s="1"/>
  <c r="I61" i="3"/>
  <c r="J61" i="3"/>
  <c r="I62" i="3"/>
  <c r="K62" i="3" s="1"/>
  <c r="J62" i="3"/>
  <c r="E62" i="3" s="1"/>
  <c r="G62" i="3" s="1"/>
  <c r="I63" i="3"/>
  <c r="J63" i="3"/>
  <c r="I64" i="3"/>
  <c r="J64" i="3"/>
  <c r="I65" i="3"/>
  <c r="J65" i="3"/>
  <c r="I66" i="3"/>
  <c r="J66" i="3"/>
  <c r="E67" i="3"/>
  <c r="G67" i="3" s="1"/>
  <c r="K67" i="3"/>
  <c r="E68" i="3"/>
  <c r="G68" i="3" s="1"/>
  <c r="K68" i="3"/>
  <c r="E69" i="3"/>
  <c r="G69" i="3" s="1"/>
  <c r="K69" i="3"/>
  <c r="E70" i="3"/>
  <c r="G70" i="3" s="1"/>
  <c r="K70" i="3"/>
  <c r="E71" i="3"/>
  <c r="G71" i="3" s="1"/>
  <c r="K71" i="3"/>
  <c r="E72" i="3"/>
  <c r="G72" i="3" s="1"/>
  <c r="K72" i="3"/>
  <c r="E73" i="3"/>
  <c r="G73" i="3"/>
  <c r="K73" i="3"/>
  <c r="E74" i="3"/>
  <c r="G74" i="3" s="1"/>
  <c r="K74" i="3"/>
  <c r="E75" i="3"/>
  <c r="G75" i="3" s="1"/>
  <c r="K75" i="3"/>
  <c r="E76" i="3"/>
  <c r="G76" i="3"/>
  <c r="K76" i="3"/>
  <c r="E77" i="3"/>
  <c r="G77" i="3" s="1"/>
  <c r="E78" i="3"/>
  <c r="G78" i="3"/>
  <c r="K78" i="3"/>
  <c r="E79" i="3"/>
  <c r="G79" i="3"/>
  <c r="K79" i="3"/>
  <c r="K81" i="3"/>
  <c r="E81" i="3" s="1"/>
  <c r="G81" i="3" s="1"/>
  <c r="K82" i="3"/>
  <c r="E82" i="3" s="1"/>
  <c r="G82" i="3" s="1"/>
  <c r="E83" i="3"/>
  <c r="G83" i="3" s="1"/>
  <c r="K83" i="3"/>
  <c r="K84" i="3"/>
  <c r="E84" i="3" s="1"/>
  <c r="G84" i="3" s="1"/>
  <c r="K85" i="3"/>
  <c r="E85" i="3" s="1"/>
  <c r="G85" i="3" s="1"/>
  <c r="K86" i="3"/>
  <c r="E86" i="3" s="1"/>
  <c r="G86" i="3" s="1"/>
  <c r="K87" i="3"/>
  <c r="E87" i="3" s="1"/>
  <c r="G87" i="3" s="1"/>
  <c r="G88" i="3"/>
  <c r="H89" i="3"/>
  <c r="I89" i="3"/>
  <c r="J89" i="3"/>
  <c r="G90" i="3"/>
  <c r="K90" i="3"/>
  <c r="E91" i="3"/>
  <c r="G91" i="3"/>
  <c r="K91" i="3"/>
  <c r="E92" i="3"/>
  <c r="G92" i="3"/>
  <c r="K92" i="3"/>
  <c r="E93" i="3"/>
  <c r="G93" i="3" s="1"/>
  <c r="K93" i="3"/>
  <c r="E94" i="3"/>
  <c r="K94" i="3"/>
  <c r="E96" i="3"/>
  <c r="G96" i="3" s="1"/>
  <c r="E97" i="3"/>
  <c r="G97" i="3" s="1"/>
  <c r="K97" i="3"/>
  <c r="E98" i="3"/>
  <c r="G98" i="3" s="1"/>
  <c r="K98" i="3"/>
  <c r="E99" i="3"/>
  <c r="G99" i="3"/>
  <c r="K99" i="3"/>
  <c r="E100" i="3"/>
  <c r="G100" i="3" s="1"/>
  <c r="K100" i="3"/>
  <c r="E101" i="3"/>
  <c r="G101" i="3" s="1"/>
  <c r="K101" i="3"/>
  <c r="E102" i="3"/>
  <c r="G102" i="3" s="1"/>
  <c r="K102" i="3"/>
  <c r="E103" i="3"/>
  <c r="G103" i="3"/>
  <c r="K103" i="3"/>
  <c r="E104" i="3"/>
  <c r="G104" i="3" s="1"/>
  <c r="K104" i="3"/>
  <c r="E105" i="3"/>
  <c r="G105" i="3" s="1"/>
  <c r="K105" i="3"/>
  <c r="E106" i="3"/>
  <c r="G106" i="3" s="1"/>
  <c r="K106" i="3"/>
  <c r="E107" i="3"/>
  <c r="G107" i="3"/>
  <c r="K107" i="3"/>
  <c r="E108" i="3"/>
  <c r="G108" i="3"/>
  <c r="K108" i="3"/>
  <c r="E109" i="3"/>
  <c r="G109" i="3" s="1"/>
  <c r="K109" i="3"/>
  <c r="E110" i="3"/>
  <c r="G110" i="3" s="1"/>
  <c r="K110" i="3"/>
  <c r="E111" i="3"/>
  <c r="G111" i="3" s="1"/>
  <c r="K111" i="3"/>
  <c r="E112" i="3"/>
  <c r="G112" i="3"/>
  <c r="K112" i="3"/>
  <c r="E113" i="3"/>
  <c r="G113" i="3" s="1"/>
  <c r="K113" i="3"/>
  <c r="E114" i="3"/>
  <c r="G114" i="3" s="1"/>
  <c r="K114" i="3"/>
  <c r="E115" i="3"/>
  <c r="G115" i="3"/>
  <c r="K115" i="3"/>
  <c r="E116" i="3"/>
  <c r="G116" i="3"/>
  <c r="K116" i="3"/>
  <c r="E117" i="3"/>
  <c r="G117" i="3" s="1"/>
  <c r="K117" i="3"/>
  <c r="E118" i="3"/>
  <c r="G118" i="3" s="1"/>
  <c r="K118" i="3"/>
  <c r="E119" i="3"/>
  <c r="G119" i="3" s="1"/>
  <c r="K119" i="3"/>
  <c r="E120" i="3"/>
  <c r="G120" i="3"/>
  <c r="K120" i="3"/>
  <c r="E121" i="3"/>
  <c r="G121" i="3" s="1"/>
  <c r="K121" i="3"/>
  <c r="E122" i="3"/>
  <c r="G122" i="3" s="1"/>
  <c r="K122" i="3"/>
  <c r="E123" i="3"/>
  <c r="G123" i="3"/>
  <c r="K123" i="3"/>
  <c r="E124" i="3"/>
  <c r="G124" i="3" s="1"/>
  <c r="K124" i="3"/>
  <c r="E125" i="3"/>
  <c r="G125" i="3" s="1"/>
  <c r="K125" i="3"/>
  <c r="E126" i="3"/>
  <c r="G126" i="3" s="1"/>
  <c r="K126" i="3"/>
  <c r="E127" i="3"/>
  <c r="G127" i="3"/>
  <c r="K127" i="3"/>
  <c r="E128" i="3"/>
  <c r="G128" i="3" s="1"/>
  <c r="K128" i="3"/>
  <c r="E129" i="3"/>
  <c r="G129" i="3" s="1"/>
  <c r="K129" i="3"/>
  <c r="E130" i="3"/>
  <c r="G130" i="3" s="1"/>
  <c r="K130" i="3"/>
  <c r="E131" i="3"/>
  <c r="G131" i="3"/>
  <c r="K131" i="3"/>
  <c r="E132" i="3"/>
  <c r="G132" i="3"/>
  <c r="K132" i="3"/>
  <c r="E133" i="3"/>
  <c r="G133" i="3" s="1"/>
  <c r="K133" i="3"/>
  <c r="E134" i="3"/>
  <c r="G134" i="3" s="1"/>
  <c r="K134" i="3"/>
  <c r="E135" i="3"/>
  <c r="G135" i="3" s="1"/>
  <c r="K135" i="3"/>
  <c r="E136" i="3"/>
  <c r="G136" i="3"/>
  <c r="K136" i="3"/>
  <c r="E137" i="3"/>
  <c r="G137" i="3" s="1"/>
  <c r="K137" i="3"/>
  <c r="E138" i="3"/>
  <c r="G138" i="3" s="1"/>
  <c r="K138" i="3"/>
  <c r="E139" i="3"/>
  <c r="G139" i="3"/>
  <c r="K139" i="3"/>
  <c r="E140" i="3"/>
  <c r="G140" i="3"/>
  <c r="K140" i="3"/>
  <c r="E141" i="3"/>
  <c r="G141" i="3" s="1"/>
  <c r="K141" i="3"/>
  <c r="E142" i="3"/>
  <c r="G142" i="3" s="1"/>
  <c r="K142" i="3"/>
  <c r="E143" i="3"/>
  <c r="G143" i="3" s="1"/>
  <c r="K143" i="3"/>
  <c r="E144" i="3"/>
  <c r="G144" i="3"/>
  <c r="K144" i="3"/>
  <c r="E145" i="3"/>
  <c r="G145" i="3" s="1"/>
  <c r="K145" i="3"/>
  <c r="E146" i="3"/>
  <c r="G146" i="3" s="1"/>
  <c r="K146" i="3"/>
  <c r="E147" i="3"/>
  <c r="G147" i="3"/>
  <c r="K147" i="3"/>
  <c r="E148" i="3"/>
  <c r="G148" i="3" s="1"/>
  <c r="K148" i="3"/>
  <c r="E150" i="3"/>
  <c r="G150" i="3" s="1"/>
  <c r="K150" i="3"/>
  <c r="E151" i="3"/>
  <c r="G151" i="3" s="1"/>
  <c r="K151" i="3"/>
  <c r="K157" i="3"/>
  <c r="E157" i="3" s="1"/>
  <c r="G157" i="3" s="1"/>
  <c r="G185" i="3" s="1"/>
  <c r="K158" i="3"/>
  <c r="E158" i="3" s="1"/>
  <c r="G158" i="3" s="1"/>
  <c r="K159" i="3"/>
  <c r="E159" i="3" s="1"/>
  <c r="G159" i="3" s="1"/>
  <c r="E160" i="3"/>
  <c r="G160" i="3" s="1"/>
  <c r="K160" i="3"/>
  <c r="K161" i="3"/>
  <c r="E161" i="3" s="1"/>
  <c r="G161" i="3" s="1"/>
  <c r="K162" i="3"/>
  <c r="E162" i="3" s="1"/>
  <c r="G162" i="3" s="1"/>
  <c r="K163" i="3"/>
  <c r="E163" i="3" s="1"/>
  <c r="G163" i="3" s="1"/>
  <c r="E164" i="3"/>
  <c r="G164" i="3" s="1"/>
  <c r="K164" i="3"/>
  <c r="K165" i="3"/>
  <c r="E165" i="3" s="1"/>
  <c r="G165" i="3" s="1"/>
  <c r="K166" i="3"/>
  <c r="E166" i="3" s="1"/>
  <c r="G166" i="3" s="1"/>
  <c r="K167" i="3"/>
  <c r="E167" i="3" s="1"/>
  <c r="G167" i="3" s="1"/>
  <c r="K168" i="3"/>
  <c r="E168" i="3" s="1"/>
  <c r="G168" i="3" s="1"/>
  <c r="K169" i="3"/>
  <c r="E169" i="3" s="1"/>
  <c r="G169" i="3" s="1"/>
  <c r="K170" i="3"/>
  <c r="E170" i="3" s="1"/>
  <c r="G170" i="3" s="1"/>
  <c r="K171" i="3"/>
  <c r="E171" i="3" s="1"/>
  <c r="G171" i="3" s="1"/>
  <c r="K172" i="3"/>
  <c r="E172" i="3" s="1"/>
  <c r="G172" i="3" s="1"/>
  <c r="K173" i="3"/>
  <c r="E173" i="3" s="1"/>
  <c r="G173" i="3" s="1"/>
  <c r="K174" i="3"/>
  <c r="E174" i="3" s="1"/>
  <c r="G174" i="3" s="1"/>
  <c r="K175" i="3"/>
  <c r="E175" i="3" s="1"/>
  <c r="G175" i="3" s="1"/>
  <c r="K176" i="3"/>
  <c r="E176" i="3" s="1"/>
  <c r="G176" i="3" s="1"/>
  <c r="K177" i="3"/>
  <c r="E177" i="3" s="1"/>
  <c r="G177" i="3" s="1"/>
  <c r="K178" i="3"/>
  <c r="E178" i="3" s="1"/>
  <c r="G178" i="3" s="1"/>
  <c r="K179" i="3"/>
  <c r="E179" i="3" s="1"/>
  <c r="G179" i="3" s="1"/>
  <c r="E180" i="3"/>
  <c r="G180" i="3" s="1"/>
  <c r="K180" i="3"/>
  <c r="K181" i="3"/>
  <c r="G182" i="3"/>
  <c r="K182" i="3"/>
  <c r="K183" i="3"/>
  <c r="E183" i="3" s="1"/>
  <c r="G183" i="3" s="1"/>
  <c r="K184" i="3"/>
  <c r="E184" i="3" s="1"/>
  <c r="G184" i="3" s="1"/>
  <c r="K188" i="3"/>
  <c r="E188" i="3" s="1"/>
  <c r="G188" i="3" s="1"/>
  <c r="K189" i="3"/>
  <c r="E189" i="3" s="1"/>
  <c r="G189" i="3" s="1"/>
  <c r="E190" i="3"/>
  <c r="G190" i="3" s="1"/>
  <c r="K190" i="3"/>
  <c r="K191" i="3"/>
  <c r="E191" i="3" s="1"/>
  <c r="G191" i="3" s="1"/>
  <c r="C194" i="3"/>
  <c r="C195" i="3"/>
  <c r="C196" i="3"/>
  <c r="K48" i="3" l="1"/>
  <c r="K54" i="3"/>
  <c r="K63" i="3"/>
  <c r="E30" i="3"/>
  <c r="G30" i="3" s="1"/>
  <c r="E63" i="3"/>
  <c r="G63" i="3" s="1"/>
  <c r="E5" i="3"/>
  <c r="G5" i="3" s="1"/>
  <c r="G9" i="3" s="1"/>
  <c r="E64" i="3"/>
  <c r="G64" i="3" s="1"/>
  <c r="K18" i="3"/>
  <c r="K7" i="3"/>
  <c r="E7" i="3"/>
  <c r="G7" i="3" s="1"/>
  <c r="E47" i="3"/>
  <c r="G47" i="3" s="1"/>
  <c r="K56" i="3"/>
  <c r="E66" i="3"/>
  <c r="G66" i="3" s="1"/>
  <c r="E65" i="3"/>
  <c r="G65" i="3" s="1"/>
  <c r="E6" i="3"/>
  <c r="G6" i="3" s="1"/>
  <c r="E44" i="3"/>
  <c r="G44" i="3" s="1"/>
  <c r="E8" i="3"/>
  <c r="G8" i="3" s="1"/>
  <c r="E57" i="3"/>
  <c r="G57" i="3" s="1"/>
  <c r="E46" i="3"/>
  <c r="G46" i="3" s="1"/>
  <c r="E59" i="3"/>
  <c r="G59" i="3" s="1"/>
  <c r="K89" i="3"/>
  <c r="E19" i="3"/>
  <c r="G19" i="3" s="1"/>
  <c r="K8" i="3"/>
  <c r="K52" i="3"/>
  <c r="E42" i="3"/>
  <c r="G42" i="3" s="1"/>
  <c r="E61" i="3"/>
  <c r="G61" i="3" s="1"/>
  <c r="E17" i="3"/>
  <c r="G17" i="3" s="1"/>
  <c r="K43" i="3"/>
  <c r="K26" i="3"/>
  <c r="K45" i="3"/>
  <c r="K41" i="3"/>
  <c r="K6" i="3"/>
  <c r="K64" i="3"/>
  <c r="E50" i="3"/>
  <c r="G50" i="3" s="1"/>
  <c r="K30" i="3"/>
  <c r="K20" i="3"/>
  <c r="K16" i="3"/>
  <c r="K5" i="3"/>
  <c r="E89" i="3"/>
  <c r="G89" i="3" s="1"/>
  <c r="E45" i="3"/>
  <c r="G45" i="3" s="1"/>
  <c r="E43" i="3"/>
  <c r="G43" i="3" s="1"/>
  <c r="E41" i="3"/>
  <c r="G41" i="3" s="1"/>
  <c r="E20" i="3"/>
  <c r="G20" i="3" s="1"/>
  <c r="E18" i="3"/>
  <c r="G18" i="3" s="1"/>
  <c r="E16" i="3"/>
  <c r="G16" i="3" s="1"/>
  <c r="G31" i="3" s="1"/>
  <c r="K66" i="3"/>
  <c r="K46" i="3"/>
  <c r="K44" i="3"/>
  <c r="K42" i="3"/>
  <c r="K19" i="3"/>
  <c r="K17" i="3"/>
  <c r="K61" i="3"/>
  <c r="E52" i="3"/>
  <c r="G52" i="3" s="1"/>
  <c r="E49" i="3"/>
  <c r="G49" i="3" s="1"/>
  <c r="E29" i="3"/>
  <c r="G29" i="3" s="1"/>
  <c r="E24" i="3"/>
  <c r="G24" i="3" s="1"/>
  <c r="K65" i="3"/>
  <c r="K50" i="3"/>
  <c r="K47" i="3"/>
  <c r="K25" i="3"/>
  <c r="G194" i="3" l="1"/>
  <c r="G195" i="3"/>
  <c r="G196" i="3"/>
  <c r="G197" i="3"/>
  <c r="G198" i="3" l="1"/>
  <c r="G200" i="3" s="1"/>
</calcChain>
</file>

<file path=xl/sharedStrings.xml><?xml version="1.0" encoding="utf-8"?>
<sst xmlns="http://schemas.openxmlformats.org/spreadsheetml/2006/main" count="376" uniqueCount="224">
  <si>
    <t xml:space="preserve">LOT 1: Supply of Local Materials </t>
  </si>
  <si>
    <t>Deriverly to:</t>
  </si>
  <si>
    <t>Item</t>
  </si>
  <si>
    <t xml:space="preserve">Description </t>
  </si>
  <si>
    <t>Unit</t>
  </si>
  <si>
    <t>Total Quantity</t>
  </si>
  <si>
    <t>Nyansha-Kasulu</t>
  </si>
  <si>
    <t>Bitale-Kigoma</t>
  </si>
  <si>
    <t>Kizazi-Kibondo</t>
  </si>
  <si>
    <t>Total</t>
  </si>
  <si>
    <t>Supply approved  hard Stones with mean dimesion of 45cm. Stones with less than 15Mpa crushing test shall be rejected.</t>
  </si>
  <si>
    <t>Trip @ 3.5m3</t>
  </si>
  <si>
    <t>Supply of burnt bricks 230mm x 150mm x 75mm. The strength must have a minimum of 3Mpa crushing test</t>
  </si>
  <si>
    <t>Pcs</t>
  </si>
  <si>
    <t>Sand (with low silt content &lt;= 10%)</t>
  </si>
  <si>
    <t xml:space="preserve">Hard and angular Agregates 2/3" sizes </t>
  </si>
  <si>
    <t>m3</t>
  </si>
  <si>
    <t>Total Lot 1- Local materials</t>
  </si>
  <si>
    <t xml:space="preserve">LOT 2: Supply of Timber Materials </t>
  </si>
  <si>
    <t>A</t>
  </si>
  <si>
    <t>Formwoks (untreated pine timbers)</t>
  </si>
  <si>
    <t>1"x6" x12ft</t>
  </si>
  <si>
    <t>2"x4"x12ft</t>
  </si>
  <si>
    <t>2"x2"12ft</t>
  </si>
  <si>
    <t>pcs</t>
  </si>
  <si>
    <t>1"x3"x12ft</t>
  </si>
  <si>
    <t>Props atleast 8m high</t>
  </si>
  <si>
    <t>B</t>
  </si>
  <si>
    <t>Treated Timbers for Roofing</t>
  </si>
  <si>
    <t xml:space="preserve">King post, rafter and tiebeams 2"x6"x12ft Eucalyptus </t>
  </si>
  <si>
    <t xml:space="preserve">Wall plates and struts 2"x4"x 12ft Eucalyptus </t>
  </si>
  <si>
    <t>Purlins 2"x3"x 12ft - Pine</t>
  </si>
  <si>
    <t>Fascia board 1"x10"x12ft</t>
  </si>
  <si>
    <t>C</t>
  </si>
  <si>
    <t>Treated timber for Ceilling</t>
  </si>
  <si>
    <t>Pine timber 2"x2"x12ft</t>
  </si>
  <si>
    <t>Total Lot 2- Timber materials</t>
  </si>
  <si>
    <t xml:space="preserve">LOT 3: Supply of Industrial Materials </t>
  </si>
  <si>
    <t>Shovels</t>
  </si>
  <si>
    <t>Buckets – 10 Litres (preferably those previously used for packing edible oil, as they are durable and sturdy).</t>
  </si>
  <si>
    <t>PVC Water storage drums @240 litres</t>
  </si>
  <si>
    <t>no.</t>
  </si>
  <si>
    <t>Pick axe</t>
  </si>
  <si>
    <t>Big knife/machete/Panga</t>
  </si>
  <si>
    <t>Cement 42.5N/mm2</t>
  </si>
  <si>
    <t>Bags</t>
  </si>
  <si>
    <t>Lime</t>
  </si>
  <si>
    <t>Nails 4"</t>
  </si>
  <si>
    <t>Kgs</t>
  </si>
  <si>
    <t>Nails 5"</t>
  </si>
  <si>
    <t>Nails 3"</t>
  </si>
  <si>
    <t xml:space="preserve">Boxes </t>
  </si>
  <si>
    <t>Roofing Nails 3"</t>
  </si>
  <si>
    <t>28G resin coated, and light reflective Courugated Iron sheets of 10ft</t>
  </si>
  <si>
    <t>Angle line 2"x2" x 18ft</t>
  </si>
  <si>
    <t>Coffee mesh wire - for windows and opening on roof wall plate</t>
  </si>
  <si>
    <t>Rolls</t>
  </si>
  <si>
    <t>Steel bars Y16 (fy 500Mpa) for ring beam and tank raiser</t>
  </si>
  <si>
    <t>Pcs @12m</t>
  </si>
  <si>
    <t xml:space="preserve">Steel bars Y12 (fy 500Mpa) for anchoring base of steel pipe columns </t>
  </si>
  <si>
    <t>Steel bars Y8 (fy 500Mpa)</t>
  </si>
  <si>
    <t>Binding wires</t>
  </si>
  <si>
    <t>DPC</t>
  </si>
  <si>
    <t>m</t>
  </si>
  <si>
    <t>DPM</t>
  </si>
  <si>
    <t>Wire mesh 2" x 2" holes 2mm thick  (2m x 5m)</t>
  </si>
  <si>
    <t>Anti termite solution</t>
  </si>
  <si>
    <t>Litres</t>
  </si>
  <si>
    <t>Supply materials for painting and decorations</t>
  </si>
  <si>
    <t>Skimming wall put</t>
  </si>
  <si>
    <t>Bags @25kg</t>
  </si>
  <si>
    <t>Sand paper no 150, 140/180</t>
  </si>
  <si>
    <t>Paint - binder -20l</t>
  </si>
  <si>
    <t>Bucket 20lt</t>
  </si>
  <si>
    <t>Roller Brush -10''</t>
  </si>
  <si>
    <t>Roller Brush -3''</t>
  </si>
  <si>
    <t>Brush 2.5"</t>
  </si>
  <si>
    <t xml:space="preserve">Dark grey weather guard paint </t>
  </si>
  <si>
    <t>Bucket @20litres</t>
  </si>
  <si>
    <t xml:space="preserve">Bamboo - weather guard paint </t>
  </si>
  <si>
    <t>Bucket 20litres</t>
  </si>
  <si>
    <t xml:space="preserve">Silky cream paint </t>
  </si>
  <si>
    <t xml:space="preserve">White Emulsion paint </t>
  </si>
  <si>
    <t xml:space="preserve">Bituminous oil paint </t>
  </si>
  <si>
    <t>Tin @4litres</t>
  </si>
  <si>
    <t xml:space="preserve">Clear vanish </t>
  </si>
  <si>
    <t>Supply materials for tiles floor- TRC building</t>
  </si>
  <si>
    <t>Tiles 50x50cm porcelin</t>
  </si>
  <si>
    <t xml:space="preserve">Grout </t>
  </si>
  <si>
    <t>Parcket</t>
  </si>
  <si>
    <t xml:space="preserve">Porcelain Skirting Tiles 15x25cm </t>
  </si>
  <si>
    <t>Supply materials for tiles floor- TRC toilets</t>
  </si>
  <si>
    <t>Floor Tiles 30x30cm porcelin</t>
  </si>
  <si>
    <t>Wall tiles 25x40cm cover 1.5m high from floor level</t>
  </si>
  <si>
    <t>Supply electrical materials for TRC building</t>
  </si>
  <si>
    <r>
      <rPr>
        <sz val="11"/>
        <color rgb="FF000000"/>
        <rFont val="Calibri"/>
      </rPr>
      <t>2.5mm</t>
    </r>
    <r>
      <rPr>
        <vertAlign val="superscript"/>
        <sz val="11"/>
        <color rgb="FF000000"/>
        <rFont val="Calibri"/>
      </rPr>
      <t>2</t>
    </r>
    <r>
      <rPr>
        <sz val="11"/>
        <color rgb="FF000000"/>
        <rFont val="Calibri"/>
      </rPr>
      <t xml:space="preserve"> single core copper wires</t>
    </r>
  </si>
  <si>
    <r>
      <t>1.5mm</t>
    </r>
    <r>
      <rPr>
        <vertAlign val="superscript"/>
        <sz val="11"/>
        <rFont val="Calibri"/>
        <family val="2"/>
      </rPr>
      <t xml:space="preserve">2 </t>
    </r>
    <r>
      <rPr>
        <sz val="11"/>
        <rFont val="Calibri"/>
        <family val="2"/>
      </rPr>
      <t>single core copper wire</t>
    </r>
  </si>
  <si>
    <t>1" Conduit Pipes for protecting electrical cables</t>
  </si>
  <si>
    <t xml:space="preserve">Twins Swith socket box </t>
  </si>
  <si>
    <t xml:space="preserve">Twins Swith socket </t>
  </si>
  <si>
    <t>AC switches including box</t>
  </si>
  <si>
    <t>Two gang Light switches including box</t>
  </si>
  <si>
    <t>Fence</t>
  </si>
  <si>
    <t xml:space="preserve">75mm diameter, 3mm thick black steel pipe 6m legnth </t>
  </si>
  <si>
    <t>Reodoxide on Black pipe</t>
  </si>
  <si>
    <t xml:space="preserve">Black paint on black pipe </t>
  </si>
  <si>
    <t>Standard Thinner</t>
  </si>
  <si>
    <t>Liitres</t>
  </si>
  <si>
    <t>Chainlink mesh - 2.0mm thick ( 2m wide by 15m legnth)</t>
  </si>
  <si>
    <t>Barbed wire</t>
  </si>
  <si>
    <t>Gutters syestem for rainwater harvest</t>
  </si>
  <si>
    <t>6'' PVC gutter class B</t>
  </si>
  <si>
    <t>2.5'' PVC Down pipe</t>
  </si>
  <si>
    <t>6" PVC End cap</t>
  </si>
  <si>
    <t>6" PVC Union-Connector</t>
  </si>
  <si>
    <t>6" PVC Tee Connectors</t>
  </si>
  <si>
    <t>6" PVC Gutter Bracket</t>
  </si>
  <si>
    <t>2.5" PVC Blacket for down pipe</t>
  </si>
  <si>
    <t>PVC water storage tank ; 10,000litres</t>
  </si>
  <si>
    <t>Transport for tank</t>
  </si>
  <si>
    <t>LS</t>
  </si>
  <si>
    <t>1" IPS Tank connector</t>
  </si>
  <si>
    <t>1" Bib tape (SANWA or similar)</t>
  </si>
  <si>
    <t>Supply materials for Water Connection from RUWASA/Storage tank</t>
  </si>
  <si>
    <t>Polypipe  150m 3/4 inch class C</t>
  </si>
  <si>
    <t>Roll</t>
  </si>
  <si>
    <t xml:space="preserve">3/4" - Reducing bush </t>
  </si>
  <si>
    <t>3/4" - Gate Valve</t>
  </si>
  <si>
    <t xml:space="preserve">pc </t>
  </si>
  <si>
    <t>3/4" - Stopcock</t>
  </si>
  <si>
    <t>3/4" Elbow</t>
  </si>
  <si>
    <t>3/4" Tip</t>
  </si>
  <si>
    <t>3/4" Nipple</t>
  </si>
  <si>
    <t>3/4" Socket</t>
  </si>
  <si>
    <t>Seal Tape</t>
  </si>
  <si>
    <t xml:space="preserve">pcs </t>
  </si>
  <si>
    <t xml:space="preserve">3/4" - T connector </t>
  </si>
  <si>
    <t>3/4" - Standpipe</t>
  </si>
  <si>
    <t>Saddle - 1.5 Inch</t>
  </si>
  <si>
    <t>Internal water connections (toilets)</t>
  </si>
  <si>
    <t xml:space="preserve">Ips Pipes (for water supply): 25mm </t>
  </si>
  <si>
    <t>1" PVC Drain Pipes (for sink and toilet waste)</t>
  </si>
  <si>
    <t>Flexible pipes(1/2"): Connect shutoff valves to the sink faucet.</t>
  </si>
  <si>
    <t>Tee Connectors(1/2'') : To branch the water supply to toilets, sinks, and bidet sprayers.</t>
  </si>
  <si>
    <t>1" Elbow Fittings</t>
  </si>
  <si>
    <t>1" Couplings: For joining pipes</t>
  </si>
  <si>
    <t>Reducer Fittings - 3/4'' to 1/2''</t>
  </si>
  <si>
    <t>1" Isolation Valves (Ball Valves)</t>
  </si>
  <si>
    <t xml:space="preserve">Silicone Sealant (optional) </t>
  </si>
  <si>
    <t>1/2" bidet sprayers((Health Faucet) - Stainless steel or ABS plastic with flexible hoses.</t>
  </si>
  <si>
    <t>1/2" Shutoff Valves (Angle Valves) : Control water flow to each fixture.</t>
  </si>
  <si>
    <t>Supply complete Ulinal for male with pilar tapes, traps and flexible pipe. 
The urinal is made of vitreous china or ceramic with a white glazed finish. It can be either wall-hung or floor-mounted. Its approximate dimensions are a height of 600–700 mm, a width of 300–350 mm, and a projection of 300–400 mm. The flushing system may be a manual flush valve using 1.0–1.5 litres per flush or a sensor-based system. The water inlet is either ½" or ¾" BSP, with top or rear entry. The waste outlet is 50 mm (2") and may be horizontal or vertical. The design includes a curved bowl to reduce splashing and features a corrosion- and stain-resistant surface</t>
  </si>
  <si>
    <t>Handwashing Sinks - complete with Wall blackets, P-trap, and pillar tape</t>
  </si>
  <si>
    <t>Tee - 3/4"</t>
  </si>
  <si>
    <t>Reduce socket 3/4 to 0.5 inch</t>
  </si>
  <si>
    <t>IPS - Elbow 1/2''</t>
  </si>
  <si>
    <t>IPS - Union 1/2''</t>
  </si>
  <si>
    <t>IPS - Socket 1/2''</t>
  </si>
  <si>
    <t>IPS - Nipple 1.2''</t>
  </si>
  <si>
    <t>Gate valve - 1/2''</t>
  </si>
  <si>
    <t xml:space="preserve">GS Stopcock -1/2" </t>
  </si>
  <si>
    <t>Squating pan</t>
  </si>
  <si>
    <t>4'' PVC pipe class b</t>
  </si>
  <si>
    <t>4'' PVC Elbow</t>
  </si>
  <si>
    <t>4'' PVC union</t>
  </si>
  <si>
    <t>4'' PVC End cap</t>
  </si>
  <si>
    <t>4'' PVC  Gully trap</t>
  </si>
  <si>
    <t>Doors and windows ion mongaries</t>
  </si>
  <si>
    <t xml:space="preserve">Union Mortice locker - 3levels </t>
  </si>
  <si>
    <t>4''  Butt Hinges made of Stainless steel or brass</t>
  </si>
  <si>
    <t>Pair</t>
  </si>
  <si>
    <t>Total Lot 3- Industrial materials</t>
  </si>
  <si>
    <t>Lot 4: Supply and install solar systeam and  air condition respectively</t>
  </si>
  <si>
    <t>Material Supply and labour charges for solar systeam</t>
  </si>
  <si>
    <t>unit</t>
  </si>
  <si>
    <t>Supply and Install Solar PV (Photovoltaic) Modules- Type: Monocrystalline - Power Output: 550W - Voltage: 50V - Includes all accessories - Attach Manufacturer's Data Sheet, Authorization Letter, and Guarantee Documents. The adjusted energy required of panel is 40,000Wh</t>
  </si>
  <si>
    <t>Supply and install  MPPT (Maximum Power Point Tracking) Charge Controller - Rated Current: 200A - Rated Voltage: 48V/Auto - Maximum Battery Voltage: 48V - Maximum PV Voltage: 180V - High-Quality Heat Sink Charger</t>
  </si>
  <si>
    <t>Supply and install  Off-grid Inverter (Victron or Similar Quality) - Power: 8000W (Watt) (Pure Sine Wave) - Rated Surge Power: 20kVA (Kilovolt-Ampere) (20ms) - Supply and install  LCD Display, Low Noise - Battery Input: 48V - AC (Alternating Current) Output: 220V Single Phase - Includes AC Charging Function</t>
  </si>
  <si>
    <t>Supply and install change-over switch 40A</t>
  </si>
  <si>
    <r>
      <t>Supply and install 2.5mm</t>
    </r>
    <r>
      <rPr>
        <vertAlign val="super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armoured DC cables 100m long each  with accessories</t>
    </r>
    <r>
      <rPr>
        <sz val="11"/>
        <color rgb="FF000000"/>
        <rFont val="Aptos Narrow"/>
        <family val="2"/>
        <scheme val="minor"/>
      </rPr>
      <t xml:space="preserve"> (for switch sockets)                                                                                                   </t>
    </r>
  </si>
  <si>
    <t xml:space="preserve">Supply and install 1.5mm2 armoured DC cables 100m long each  with accessories (for lightning) </t>
  </si>
  <si>
    <r>
      <t>Supply and install 10mm</t>
    </r>
    <r>
      <rPr>
        <vertAlign val="super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 pure copper tail wire</t>
    </r>
  </si>
  <si>
    <r>
      <t>Supply and install pure copper 8mm</t>
    </r>
    <r>
      <rPr>
        <vertAlign val="super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earthing cable</t>
    </r>
  </si>
  <si>
    <t>Supply and install complete pure copper earth rod 12mm thick and 1m height with salt and charcoal.</t>
  </si>
  <si>
    <t>PC</t>
  </si>
  <si>
    <t>1inch seal tape</t>
  </si>
  <si>
    <t>pc</t>
  </si>
  <si>
    <t xml:space="preserve">Supply and install  AC Cables for Battery - Size: 50mm </t>
  </si>
  <si>
    <t>M</t>
  </si>
  <si>
    <t xml:space="preserve">AC Cables for Inverter &amp; Charger - Size: 25mm </t>
  </si>
  <si>
    <t>Supply and install  Waterproof MC4 (Multi-Contact 4mm) Connectors - Type: 8x Parallel, 2x Single</t>
  </si>
  <si>
    <t xml:space="preserve">Supply and install  Solar Panel Steel Mounting Structure - on the TRC's building roof.                                                                                                        Materials include steel channels 3mm thick welded racks 6m long by 1.5m width having Screws 25mm long, 6mm diamter Bolts including nuts and washers.      </t>
  </si>
  <si>
    <t>Supply and install  Surge Protection DC Device                                                                                                                                                                                           -T240-150 PU (Protection Unit) or Equivalent.                                                                                                                                    -Model Phoenix (VAL-MS(Valvetrab Modular Surge Protection) 60/FM)-Surge RAting:20kA.</t>
  </si>
  <si>
    <t>Pc</t>
  </si>
  <si>
    <r>
      <t>Supply and install Spike Lightning Arrestor, surge current rating of 10 kA or higher, </t>
    </r>
    <r>
      <rPr>
        <sz val="11"/>
        <color rgb="FF404040"/>
        <rFont val="Aptos Narrow"/>
        <family val="2"/>
        <scheme val="minor"/>
      </rPr>
      <t>meet international standards such</t>
    </r>
    <r>
      <rPr>
        <sz val="11"/>
        <color rgb="FF000000"/>
        <rFont val="Aptos Narrow"/>
        <family val="2"/>
        <scheme val="minor"/>
      </rPr>
      <t xml:space="preserve"> as IEC 61643, IEEE C62.11, or UL 1449. Note this will be installed </t>
    </r>
  </si>
  <si>
    <t>Supply and install  PVC Trunk and Accessories - Dimensions: 100mm x 50mm x 2900mm</t>
  </si>
  <si>
    <t>Supply and install  Conduits and Accessories - Sizes: 2", 1" - Material: High-Grade White Conduit Pipes</t>
  </si>
  <si>
    <t xml:space="preserve">Supply and install  solar Lighting Bulbs 18 watt with Holders
</t>
  </si>
  <si>
    <t>Supply and install  Inverter Mounting Board and Accessories</t>
  </si>
  <si>
    <t>Supply and install  all needed Solar Clamps, Lugs, and Accessories</t>
  </si>
  <si>
    <t>Supply and install  DC Circuit Breaker</t>
  </si>
  <si>
    <r>
      <t>Supply and install  2.5mm</t>
    </r>
    <r>
      <rPr>
        <vertAlign val="super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single core pure copper wires for Wiring swithch sockets</t>
    </r>
  </si>
  <si>
    <r>
      <t>Supply and install  1.5mm</t>
    </r>
    <r>
      <rPr>
        <vertAlign val="superscript"/>
        <sz val="11"/>
        <color rgb="FF000000"/>
        <rFont val="Aptos Narrow"/>
        <family val="2"/>
        <scheme val="minor"/>
      </rPr>
      <t>2</t>
    </r>
    <r>
      <rPr>
        <sz val="11"/>
        <color rgb="FF000000"/>
        <rFont val="Aptos Narrow"/>
        <family val="2"/>
        <scheme val="minor"/>
      </rPr>
      <t xml:space="preserve"> single-core pure copper wires  for Wiring lightings</t>
    </r>
  </si>
  <si>
    <t xml:space="preserve">Supply and install twins switch socekts </t>
  </si>
  <si>
    <t>Supply and install  two way gang switches</t>
  </si>
  <si>
    <t>Supply and install battery racks to store batteries size use 3mm thick welded steel racks 3 length, 1.5m high and 0.7m width.</t>
  </si>
  <si>
    <t>Supply and install maintenance-free Battery: Deep Cycle Carbon  - Voltage: 12V - Capacity: 300Ah (Ampere-hour) - Maximum Charging Current: 100A (Ampere) - Maximum Discharge Current: 2500A (5 sec) - Fully Certified. Including testing the solar system for one week full loaded every day.</t>
  </si>
  <si>
    <t xml:space="preserve">Total Solar system supply and Installation </t>
  </si>
  <si>
    <t xml:space="preserve">Supply and install  complete Air Conditioning icluding all mounting fixtures  </t>
  </si>
  <si>
    <t>AC Unit - Workshop Room (5.5 x 8.5 m)-24,000 BTU capacity for large room, inverter technology, low-noise.</t>
  </si>
  <si>
    <t>No.</t>
  </si>
  <si>
    <t>AC Unit Installation - Office Room (4.7 x 5.7 m)-	18,000 BTU capacity for medium room, thermostat control, energy-efficient</t>
  </si>
  <si>
    <t>AC Unit Installation - Small Room (2 x 2.6 m)-9,000 BTU capacity for compact room, compact design, low power use.</t>
  </si>
  <si>
    <t>Supply and installation Fire extingusher 6kg</t>
  </si>
  <si>
    <t xml:space="preserve">Total  air condition supply, and installation works </t>
  </si>
  <si>
    <t>Summary</t>
  </si>
  <si>
    <t>Total Lot 4- for supply and install solar and air condition</t>
  </si>
  <si>
    <t>Total all lots for materials</t>
  </si>
  <si>
    <t>Add VAT 18%</t>
  </si>
  <si>
    <t>Grand total cost of materials</t>
  </si>
  <si>
    <t>Amount Euro</t>
  </si>
  <si>
    <t>Amount (Euro)</t>
  </si>
  <si>
    <t xml:space="preserve"> Rate (Euro) </t>
  </si>
  <si>
    <t xml:space="preserve"> Amount 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</si>
</sst>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.0_-;\-* #,##0.0_-;_-* &quot;-&quot;??_-;_-@_-"/>
    <numFmt numFmtId="166" formatCode="_ * #,##0.0_ ;_ * \-#,##0.0_ ;_ * &quot;-&quot;?_ ;_ @_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color rgb="FF40404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vertAlign val="superscript"/>
      <sz val="11"/>
      <color rgb="FF000000"/>
      <name val="Aptos Narrow"/>
      <family val="2"/>
      <scheme val="minor"/>
    </font>
    <font>
      <vertAlign val="superscript"/>
      <sz val="11"/>
      <name val="Calibri"/>
      <family val="2"/>
    </font>
    <font>
      <sz val="11"/>
      <color rgb="FF000000"/>
      <name val="Calibri"/>
    </font>
    <font>
      <vertAlign val="superscript"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1"/>
    <xf numFmtId="0" fontId="4" fillId="0" borderId="0" xfId="1" applyAlignment="1">
      <alignment horizontal="right" wrapText="1"/>
    </xf>
    <xf numFmtId="43" fontId="0" fillId="0" borderId="0" xfId="2" applyFont="1"/>
    <xf numFmtId="0" fontId="4" fillId="0" borderId="0" xfId="1" applyAlignment="1">
      <alignment wrapText="1"/>
    </xf>
    <xf numFmtId="43" fontId="4" fillId="0" borderId="0" xfId="2" applyFont="1"/>
    <xf numFmtId="0" fontId="3" fillId="0" borderId="0" xfId="1" applyFont="1" applyAlignment="1">
      <alignment horizontal="right" wrapText="1"/>
    </xf>
    <xf numFmtId="0" fontId="0" fillId="3" borderId="0" xfId="2" applyNumberFormat="1" applyFont="1" applyFill="1" applyBorder="1" applyAlignment="1">
      <alignment horizontal="left"/>
    </xf>
    <xf numFmtId="166" fontId="4" fillId="0" borderId="0" xfId="1" applyNumberFormat="1" applyAlignment="1">
      <alignment horizontal="right" wrapText="1"/>
    </xf>
    <xf numFmtId="165" fontId="5" fillId="3" borderId="25" xfId="2" applyNumberFormat="1" applyFont="1" applyFill="1" applyBorder="1" applyAlignment="1">
      <alignment horizontal="left"/>
    </xf>
    <xf numFmtId="165" fontId="0" fillId="3" borderId="22" xfId="2" applyNumberFormat="1" applyFont="1" applyFill="1" applyBorder="1" applyAlignment="1">
      <alignment horizontal="left"/>
    </xf>
    <xf numFmtId="43" fontId="4" fillId="0" borderId="0" xfId="1" applyNumberFormat="1" applyAlignment="1">
      <alignment horizontal="right" wrapText="1"/>
    </xf>
    <xf numFmtId="43" fontId="4" fillId="0" borderId="20" xfId="2" applyFont="1" applyBorder="1"/>
    <xf numFmtId="43" fontId="4" fillId="0" borderId="0" xfId="2" applyFont="1" applyBorder="1"/>
    <xf numFmtId="0" fontId="3" fillId="0" borderId="0" xfId="1" applyFont="1"/>
    <xf numFmtId="0" fontId="0" fillId="0" borderId="0" xfId="2" applyNumberFormat="1" applyFont="1"/>
    <xf numFmtId="0" fontId="0" fillId="3" borderId="0" xfId="2" applyNumberFormat="1" applyFont="1" applyFill="1" applyAlignment="1">
      <alignment horizontal="left"/>
    </xf>
    <xf numFmtId="165" fontId="15" fillId="3" borderId="10" xfId="2" applyNumberFormat="1" applyFont="1" applyFill="1" applyBorder="1" applyAlignment="1">
      <alignment horizontal="left"/>
    </xf>
    <xf numFmtId="0" fontId="0" fillId="0" borderId="10" xfId="2" applyNumberFormat="1" applyFont="1" applyBorder="1" applyAlignment="1">
      <alignment horizontal="right"/>
    </xf>
    <xf numFmtId="0" fontId="8" fillId="0" borderId="0" xfId="1" applyFont="1"/>
    <xf numFmtId="0" fontId="1" fillId="0" borderId="10" xfId="1" applyFont="1" applyBorder="1"/>
    <xf numFmtId="0" fontId="8" fillId="0" borderId="10" xfId="1" applyFont="1" applyBorder="1"/>
    <xf numFmtId="0" fontId="8" fillId="0" borderId="10" xfId="1" applyFont="1" applyBorder="1" applyAlignment="1">
      <alignment horizontal="left" vertical="center"/>
    </xf>
    <xf numFmtId="165" fontId="8" fillId="0" borderId="10" xfId="2" applyNumberFormat="1" applyFont="1" applyBorder="1" applyAlignment="1">
      <alignment vertical="center"/>
    </xf>
    <xf numFmtId="43" fontId="8" fillId="0" borderId="10" xfId="2" applyFont="1" applyBorder="1" applyAlignment="1"/>
    <xf numFmtId="0" fontId="12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wrapText="1"/>
    </xf>
    <xf numFmtId="0" fontId="0" fillId="3" borderId="10" xfId="2" applyNumberFormat="1" applyFont="1" applyFill="1" applyBorder="1" applyAlignment="1">
      <alignment horizontal="left"/>
    </xf>
    <xf numFmtId="165" fontId="0" fillId="3" borderId="10" xfId="2" applyNumberFormat="1" applyFont="1" applyFill="1" applyBorder="1" applyAlignment="1">
      <alignment horizontal="left"/>
    </xf>
    <xf numFmtId="43" fontId="0" fillId="3" borderId="10" xfId="2" applyFont="1" applyFill="1" applyBorder="1" applyAlignment="1">
      <alignment horizontal="left"/>
    </xf>
    <xf numFmtId="0" fontId="0" fillId="3" borderId="10" xfId="2" applyNumberFormat="1" applyFont="1" applyFill="1" applyBorder="1" applyAlignment="1">
      <alignment horizontal="left" wrapText="1"/>
    </xf>
    <xf numFmtId="0" fontId="6" fillId="3" borderId="10" xfId="1" applyFont="1" applyFill="1" applyBorder="1" applyAlignment="1">
      <alignment horizontal="left" vertical="center" wrapText="1"/>
    </xf>
    <xf numFmtId="0" fontId="1" fillId="0" borderId="0" xfId="1" applyFont="1"/>
    <xf numFmtId="165" fontId="11" fillId="3" borderId="0" xfId="2" applyNumberFormat="1" applyFont="1" applyFill="1" applyBorder="1" applyAlignment="1"/>
    <xf numFmtId="0" fontId="11" fillId="3" borderId="0" xfId="2" applyNumberFormat="1" applyFont="1" applyFill="1" applyBorder="1" applyAlignment="1"/>
    <xf numFmtId="0" fontId="0" fillId="0" borderId="0" xfId="2" applyNumberFormat="1" applyFont="1" applyBorder="1" applyAlignment="1">
      <alignment horizontal="right"/>
    </xf>
    <xf numFmtId="0" fontId="0" fillId="0" borderId="0" xfId="2" applyNumberFormat="1" applyFont="1" applyBorder="1" applyAlignment="1">
      <alignment wrapText="1"/>
    </xf>
    <xf numFmtId="164" fontId="15" fillId="0" borderId="0" xfId="2" applyNumberFormat="1" applyFont="1" applyBorder="1" applyAlignment="1"/>
    <xf numFmtId="0" fontId="3" fillId="0" borderId="0" xfId="2" applyNumberFormat="1" applyFont="1" applyBorder="1" applyAlignment="1">
      <alignment horizontal="right"/>
    </xf>
    <xf numFmtId="0" fontId="0" fillId="0" borderId="17" xfId="2" applyNumberFormat="1" applyFont="1" applyBorder="1" applyAlignment="1">
      <alignment horizontal="right"/>
    </xf>
    <xf numFmtId="0" fontId="1" fillId="0" borderId="0" xfId="2" applyNumberFormat="1" applyFont="1"/>
    <xf numFmtId="164" fontId="14" fillId="0" borderId="16" xfId="2" applyNumberFormat="1" applyFont="1" applyBorder="1" applyAlignment="1"/>
    <xf numFmtId="0" fontId="4" fillId="0" borderId="10" xfId="2" applyNumberFormat="1" applyFont="1" applyBorder="1" applyAlignment="1">
      <alignment horizontal="right"/>
    </xf>
    <xf numFmtId="43" fontId="12" fillId="0" borderId="15" xfId="2" applyFont="1" applyBorder="1" applyAlignment="1">
      <alignment horizontal="center" vertical="center" wrapText="1"/>
    </xf>
    <xf numFmtId="43" fontId="12" fillId="0" borderId="10" xfId="2" applyFont="1" applyBorder="1" applyAlignment="1">
      <alignment horizontal="center" vertical="center" wrapText="1"/>
    </xf>
    <xf numFmtId="0" fontId="12" fillId="0" borderId="14" xfId="1" applyFont="1" applyBorder="1" applyAlignment="1">
      <alignment vertical="center" wrapText="1"/>
    </xf>
    <xf numFmtId="0" fontId="12" fillId="0" borderId="10" xfId="1" applyFont="1" applyBorder="1" applyAlignment="1">
      <alignment horizontal="right" vertical="center" wrapText="1"/>
    </xf>
    <xf numFmtId="0" fontId="1" fillId="3" borderId="10" xfId="1" applyFont="1" applyFill="1" applyBorder="1"/>
    <xf numFmtId="43" fontId="12" fillId="3" borderId="15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10" xfId="1" applyFont="1" applyFill="1" applyBorder="1" applyAlignment="1">
      <alignment horizontal="right" vertical="center" wrapText="1"/>
    </xf>
    <xf numFmtId="0" fontId="3" fillId="0" borderId="0" xfId="2" applyNumberFormat="1" applyFont="1"/>
    <xf numFmtId="0" fontId="3" fillId="0" borderId="9" xfId="1" applyFont="1" applyBorder="1"/>
    <xf numFmtId="0" fontId="3" fillId="0" borderId="9" xfId="1" applyFont="1" applyBorder="1" applyAlignment="1">
      <alignment horizontal="right" wrapText="1"/>
    </xf>
    <xf numFmtId="0" fontId="3" fillId="0" borderId="9" xfId="1" applyFont="1" applyBorder="1" applyAlignment="1">
      <alignment horizontal="left" wrapText="1"/>
    </xf>
    <xf numFmtId="0" fontId="3" fillId="0" borderId="4" xfId="2" applyNumberFormat="1" applyFont="1" applyBorder="1" applyAlignment="1">
      <alignment horizontal="right"/>
    </xf>
    <xf numFmtId="0" fontId="3" fillId="0" borderId="4" xfId="2" applyNumberFormat="1" applyFont="1" applyBorder="1" applyAlignment="1">
      <alignment wrapText="1"/>
    </xf>
    <xf numFmtId="0" fontId="11" fillId="0" borderId="0" xfId="2" applyNumberFormat="1" applyFont="1" applyBorder="1" applyAlignment="1">
      <alignment horizontal="center"/>
    </xf>
    <xf numFmtId="165" fontId="11" fillId="0" borderId="0" xfId="2" applyNumberFormat="1" applyFont="1" applyBorder="1" applyAlignment="1">
      <alignment horizontal="center"/>
    </xf>
    <xf numFmtId="0" fontId="11" fillId="0" borderId="0" xfId="2" applyNumberFormat="1" applyFont="1" applyBorder="1" applyAlignment="1">
      <alignment horizontal="right"/>
    </xf>
    <xf numFmtId="0" fontId="3" fillId="0" borderId="0" xfId="2" applyNumberFormat="1" applyFont="1" applyBorder="1" applyAlignment="1">
      <alignment horizontal="left"/>
    </xf>
    <xf numFmtId="0" fontId="11" fillId="0" borderId="0" xfId="2" applyNumberFormat="1" applyFont="1" applyAlignment="1">
      <alignment wrapText="1"/>
    </xf>
    <xf numFmtId="0" fontId="11" fillId="0" borderId="0" xfId="2" applyNumberFormat="1" applyFont="1" applyAlignment="1"/>
    <xf numFmtId="0" fontId="3" fillId="2" borderId="0" xfId="1" applyFont="1" applyFill="1"/>
    <xf numFmtId="0" fontId="3" fillId="2" borderId="0" xfId="1" applyFont="1" applyFill="1" applyAlignment="1">
      <alignment horizontal="right" wrapText="1"/>
    </xf>
    <xf numFmtId="43" fontId="5" fillId="2" borderId="0" xfId="2" applyFont="1" applyFill="1"/>
    <xf numFmtId="0" fontId="4" fillId="0" borderId="4" xfId="1" applyBorder="1"/>
    <xf numFmtId="0" fontId="4" fillId="0" borderId="4" xfId="1" applyBorder="1" applyAlignment="1">
      <alignment horizontal="right" wrapText="1"/>
    </xf>
    <xf numFmtId="43" fontId="4" fillId="0" borderId="4" xfId="2" applyFont="1" applyBorder="1"/>
    <xf numFmtId="43" fontId="4" fillId="0" borderId="4" xfId="1" applyNumberFormat="1" applyBorder="1"/>
    <xf numFmtId="0" fontId="4" fillId="0" borderId="4" xfId="1" applyBorder="1" applyAlignment="1">
      <alignment wrapText="1"/>
    </xf>
    <xf numFmtId="0" fontId="6" fillId="3" borderId="4" xfId="2" applyNumberFormat="1" applyFont="1" applyFill="1" applyBorder="1" applyAlignment="1">
      <alignment horizontal="left" wrapText="1"/>
    </xf>
    <xf numFmtId="0" fontId="4" fillId="0" borderId="10" xfId="1" applyBorder="1"/>
    <xf numFmtId="0" fontId="8" fillId="3" borderId="4" xfId="1" applyFont="1" applyFill="1" applyBorder="1" applyAlignment="1">
      <alignment horizontal="left" vertical="center" wrapText="1"/>
    </xf>
    <xf numFmtId="0" fontId="7" fillId="3" borderId="4" xfId="2" applyNumberFormat="1" applyFont="1" applyFill="1" applyBorder="1" applyAlignment="1">
      <alignment horizontal="left" wrapText="1"/>
    </xf>
    <xf numFmtId="0" fontId="6" fillId="3" borderId="4" xfId="1" applyFont="1" applyFill="1" applyBorder="1" applyAlignment="1">
      <alignment horizontal="left" vertical="center" wrapText="1"/>
    </xf>
    <xf numFmtId="0" fontId="0" fillId="3" borderId="4" xfId="2" applyNumberFormat="1" applyFont="1" applyFill="1" applyBorder="1" applyAlignment="1">
      <alignment horizontal="right"/>
    </xf>
    <xf numFmtId="43" fontId="0" fillId="3" borderId="4" xfId="2" applyFont="1" applyFill="1" applyBorder="1" applyAlignment="1">
      <alignment horizontal="left"/>
    </xf>
    <xf numFmtId="0" fontId="0" fillId="3" borderId="4" xfId="2" applyNumberFormat="1" applyFont="1" applyFill="1" applyBorder="1" applyAlignment="1">
      <alignment horizontal="left" wrapText="1"/>
    </xf>
    <xf numFmtId="0" fontId="6" fillId="3" borderId="4" xfId="1" applyFont="1" applyFill="1" applyBorder="1" applyAlignment="1">
      <alignment horizontal="left" wrapText="1"/>
    </xf>
    <xf numFmtId="0" fontId="4" fillId="3" borderId="4" xfId="2" applyNumberFormat="1" applyFont="1" applyFill="1" applyBorder="1" applyAlignment="1">
      <alignment horizontal="left" wrapText="1"/>
    </xf>
    <xf numFmtId="2" fontId="0" fillId="3" borderId="4" xfId="2" applyNumberFormat="1" applyFont="1" applyFill="1" applyBorder="1" applyAlignment="1">
      <alignment horizontal="right"/>
    </xf>
    <xf numFmtId="1" fontId="0" fillId="3" borderId="4" xfId="2" applyNumberFormat="1" applyFont="1" applyFill="1" applyBorder="1" applyAlignment="1">
      <alignment horizontal="right"/>
    </xf>
    <xf numFmtId="0" fontId="0" fillId="3" borderId="4" xfId="2" applyNumberFormat="1" applyFont="1" applyFill="1" applyBorder="1" applyAlignment="1">
      <alignment horizontal="left"/>
    </xf>
    <xf numFmtId="43" fontId="4" fillId="0" borderId="0" xfId="1" applyNumberFormat="1"/>
    <xf numFmtId="0" fontId="10" fillId="3" borderId="0" xfId="2" applyNumberFormat="1" applyFont="1" applyFill="1" applyBorder="1" applyAlignment="1">
      <alignment horizontal="left" wrapText="1"/>
    </xf>
    <xf numFmtId="43" fontId="6" fillId="0" borderId="4" xfId="2" applyFont="1" applyBorder="1"/>
    <xf numFmtId="0" fontId="6" fillId="0" borderId="4" xfId="2" applyNumberFormat="1" applyFont="1" applyBorder="1"/>
    <xf numFmtId="0" fontId="4" fillId="0" borderId="4" xfId="1" applyBorder="1" applyAlignment="1">
      <alignment horizontal="right"/>
    </xf>
    <xf numFmtId="0" fontId="4" fillId="0" borderId="0" xfId="1" applyAlignment="1">
      <alignment horizontal="right"/>
    </xf>
    <xf numFmtId="0" fontId="3" fillId="0" borderId="0" xfId="1" applyFont="1" applyAlignment="1">
      <alignment wrapText="1"/>
    </xf>
    <xf numFmtId="0" fontId="4" fillId="0" borderId="9" xfId="1" applyBorder="1"/>
    <xf numFmtId="0" fontId="4" fillId="0" borderId="9" xfId="1" applyBorder="1" applyAlignment="1">
      <alignment horizontal="right" wrapText="1"/>
    </xf>
    <xf numFmtId="43" fontId="4" fillId="0" borderId="9" xfId="2" applyFont="1" applyBorder="1"/>
    <xf numFmtId="43" fontId="4" fillId="0" borderId="9" xfId="1" applyNumberFormat="1" applyBorder="1"/>
    <xf numFmtId="0" fontId="0" fillId="3" borderId="9" xfId="2" applyNumberFormat="1" applyFont="1" applyFill="1" applyBorder="1" applyAlignment="1">
      <alignment horizontal="left" wrapText="1"/>
    </xf>
    <xf numFmtId="0" fontId="6" fillId="3" borderId="9" xfId="2" applyNumberFormat="1" applyFont="1" applyFill="1" applyBorder="1" applyAlignment="1">
      <alignment horizontal="left" wrapText="1"/>
    </xf>
    <xf numFmtId="0" fontId="6" fillId="3" borderId="12" xfId="2" applyNumberFormat="1" applyFont="1" applyFill="1" applyBorder="1" applyAlignment="1">
      <alignment horizontal="left" wrapText="1"/>
    </xf>
    <xf numFmtId="0" fontId="0" fillId="0" borderId="4" xfId="2" applyNumberFormat="1" applyFont="1" applyBorder="1" applyAlignment="1">
      <alignment wrapText="1"/>
    </xf>
    <xf numFmtId="164" fontId="0" fillId="0" borderId="4" xfId="2" applyNumberFormat="1" applyFont="1" applyBorder="1" applyAlignment="1"/>
    <xf numFmtId="0" fontId="0" fillId="0" borderId="4" xfId="2" applyNumberFormat="1" applyFont="1" applyBorder="1" applyAlignment="1">
      <alignment horizontal="right"/>
    </xf>
    <xf numFmtId="0" fontId="9" fillId="3" borderId="0" xfId="1" applyFont="1" applyFill="1" applyAlignment="1">
      <alignment horizontal="left" vertical="center" wrapText="1"/>
    </xf>
    <xf numFmtId="0" fontId="4" fillId="3" borderId="0" xfId="1" applyFill="1" applyAlignment="1">
      <alignment horizontal="left" vertical="center" wrapText="1"/>
    </xf>
    <xf numFmtId="165" fontId="1" fillId="3" borderId="4" xfId="2" applyNumberFormat="1" applyFont="1" applyFill="1" applyBorder="1" applyAlignment="1">
      <alignment horizontal="right" vertical="center"/>
    </xf>
    <xf numFmtId="165" fontId="8" fillId="0" borderId="4" xfId="2" applyNumberFormat="1" applyFont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 wrapText="1"/>
    </xf>
    <xf numFmtId="0" fontId="4" fillId="0" borderId="12" xfId="1" applyBorder="1" applyAlignment="1">
      <alignment wrapText="1"/>
    </xf>
    <xf numFmtId="0" fontId="6" fillId="0" borderId="4" xfId="2" applyNumberFormat="1" applyFont="1" applyBorder="1" applyAlignment="1">
      <alignment horizontal="right"/>
    </xf>
    <xf numFmtId="165" fontId="8" fillId="0" borderId="4" xfId="2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 wrapText="1"/>
    </xf>
    <xf numFmtId="0" fontId="8" fillId="3" borderId="4" xfId="1" applyFont="1" applyFill="1" applyBorder="1" applyAlignment="1">
      <alignment horizontal="left" wrapText="1"/>
    </xf>
    <xf numFmtId="0" fontId="6" fillId="0" borderId="4" xfId="1" applyFont="1" applyBorder="1"/>
    <xf numFmtId="43" fontId="6" fillId="0" borderId="4" xfId="1" applyNumberFormat="1" applyFont="1" applyBorder="1" applyAlignment="1">
      <alignment horizontal="right" wrapText="1"/>
    </xf>
    <xf numFmtId="43" fontId="0" fillId="0" borderId="4" xfId="2" applyFont="1" applyBorder="1"/>
    <xf numFmtId="43" fontId="4" fillId="0" borderId="4" xfId="1" applyNumberFormat="1" applyBorder="1" applyAlignment="1">
      <alignment horizontal="right" wrapText="1"/>
    </xf>
    <xf numFmtId="0" fontId="4" fillId="0" borderId="7" xfId="1" applyBorder="1"/>
    <xf numFmtId="0" fontId="4" fillId="0" borderId="7" xfId="1" applyBorder="1" applyAlignment="1">
      <alignment horizontal="right" wrapText="1"/>
    </xf>
    <xf numFmtId="43" fontId="4" fillId="0" borderId="7" xfId="1" applyNumberFormat="1" applyBorder="1" applyAlignment="1">
      <alignment horizontal="right" wrapText="1"/>
    </xf>
    <xf numFmtId="43" fontId="0" fillId="0" borderId="7" xfId="2" applyFont="1" applyBorder="1"/>
    <xf numFmtId="43" fontId="4" fillId="0" borderId="7" xfId="1" applyNumberFormat="1" applyBorder="1"/>
    <xf numFmtId="0" fontId="4" fillId="0" borderId="7" xfId="1" applyBorder="1" applyAlignment="1">
      <alignment wrapText="1"/>
    </xf>
    <xf numFmtId="0" fontId="4" fillId="0" borderId="11" xfId="1" applyBorder="1" applyAlignment="1">
      <alignment horizontal="right" wrapText="1"/>
    </xf>
    <xf numFmtId="0" fontId="4" fillId="0" borderId="10" xfId="1" applyBorder="1" applyAlignment="1">
      <alignment horizontal="left" wrapText="1"/>
    </xf>
    <xf numFmtId="43" fontId="0" fillId="0" borderId="10" xfId="2" applyFont="1" applyBorder="1"/>
    <xf numFmtId="43" fontId="4" fillId="0" borderId="10" xfId="2" applyFont="1" applyBorder="1" applyAlignment="1">
      <alignment wrapText="1"/>
    </xf>
    <xf numFmtId="0" fontId="4" fillId="0" borderId="10" xfId="1" applyBorder="1" applyAlignment="1">
      <alignment wrapText="1"/>
    </xf>
    <xf numFmtId="0" fontId="3" fillId="0" borderId="4" xfId="1" applyFont="1" applyBorder="1"/>
    <xf numFmtId="0" fontId="3" fillId="0" borderId="4" xfId="1" applyFont="1" applyBorder="1" applyAlignment="1">
      <alignment horizontal="right" wrapText="1"/>
    </xf>
    <xf numFmtId="0" fontId="3" fillId="0" borderId="5" xfId="1" applyFont="1" applyBorder="1" applyAlignment="1">
      <alignment wrapText="1"/>
    </xf>
    <xf numFmtId="0" fontId="3" fillId="0" borderId="8" xfId="1" applyFont="1" applyBorder="1"/>
    <xf numFmtId="43" fontId="3" fillId="0" borderId="0" xfId="2" applyFont="1"/>
    <xf numFmtId="43" fontId="3" fillId="0" borderId="4" xfId="2" applyFont="1" applyBorder="1"/>
    <xf numFmtId="43" fontId="3" fillId="0" borderId="0" xfId="1" applyNumberFormat="1" applyFont="1" applyAlignment="1">
      <alignment horizontal="right" wrapText="1"/>
    </xf>
    <xf numFmtId="43" fontId="3" fillId="0" borderId="0" xfId="1" applyNumberFormat="1" applyFont="1"/>
    <xf numFmtId="0" fontId="3" fillId="0" borderId="2" xfId="1" applyFont="1" applyBorder="1"/>
    <xf numFmtId="0" fontId="3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1" xfId="1" applyFont="1" applyBorder="1" applyAlignment="1">
      <alignment horizontal="right" wrapText="1"/>
    </xf>
    <xf numFmtId="43" fontId="3" fillId="0" borderId="3" xfId="2" applyFont="1" applyBorder="1"/>
    <xf numFmtId="0" fontId="3" fillId="0" borderId="3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Border="1" applyAlignment="1">
      <alignment wrapText="1"/>
    </xf>
    <xf numFmtId="164" fontId="4" fillId="0" borderId="0" xfId="1" applyNumberFormat="1" applyAlignment="1">
      <alignment horizontal="right" wrapText="1"/>
    </xf>
    <xf numFmtId="0" fontId="3" fillId="0" borderId="6" xfId="1" applyFont="1" applyBorder="1"/>
    <xf numFmtId="0" fontId="3" fillId="0" borderId="6" xfId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43" fontId="3" fillId="0" borderId="4" xfId="2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18" fillId="3" borderId="4" xfId="2" applyNumberFormat="1" applyFont="1" applyFill="1" applyBorder="1" applyAlignment="1">
      <alignment horizontal="left" wrapText="1"/>
    </xf>
    <xf numFmtId="0" fontId="3" fillId="0" borderId="8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5" fillId="2" borderId="0" xfId="1" applyFont="1" applyFill="1" applyAlignment="1">
      <alignment horizontal="right" wrapText="1"/>
    </xf>
    <xf numFmtId="0" fontId="3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0" borderId="21" xfId="1" applyBorder="1" applyAlignment="1">
      <alignment horizontal="left"/>
    </xf>
    <xf numFmtId="0" fontId="4" fillId="0" borderId="0" xfId="1" applyAlignment="1">
      <alignment horizontal="left"/>
    </xf>
    <xf numFmtId="0" fontId="5" fillId="0" borderId="23" xfId="1" applyFont="1" applyBorder="1" applyAlignment="1">
      <alignment horizontal="left"/>
    </xf>
    <xf numFmtId="0" fontId="5" fillId="0" borderId="24" xfId="1" applyFont="1" applyBorder="1" applyAlignment="1">
      <alignment horizontal="left"/>
    </xf>
    <xf numFmtId="0" fontId="1" fillId="0" borderId="15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0" fillId="3" borderId="15" xfId="2" applyNumberFormat="1" applyFont="1" applyFill="1" applyBorder="1" applyAlignment="1">
      <alignment horizontal="center" wrapText="1"/>
    </xf>
    <xf numFmtId="0" fontId="0" fillId="3" borderId="13" xfId="2" applyNumberFormat="1" applyFont="1" applyFill="1" applyBorder="1" applyAlignment="1">
      <alignment horizontal="center" wrapText="1"/>
    </xf>
    <xf numFmtId="0" fontId="0" fillId="3" borderId="14" xfId="2" applyNumberFormat="1" applyFont="1" applyFill="1" applyBorder="1" applyAlignment="1">
      <alignment horizontal="center" wrapText="1"/>
    </xf>
    <xf numFmtId="0" fontId="4" fillId="0" borderId="18" xfId="1" applyBorder="1" applyAlignment="1">
      <alignment horizontal="left"/>
    </xf>
    <xf numFmtId="0" fontId="4" fillId="0" borderId="19" xfId="1" applyBorder="1" applyAlignment="1">
      <alignment horizontal="left"/>
    </xf>
    <xf numFmtId="0" fontId="2" fillId="0" borderId="26" xfId="2" applyNumberFormat="1" applyFont="1" applyBorder="1" applyAlignment="1">
      <alignment horizontal="right"/>
    </xf>
    <xf numFmtId="0" fontId="2" fillId="0" borderId="12" xfId="2" applyNumberFormat="1" applyFont="1" applyBorder="1" applyAlignment="1">
      <alignment horizontal="right"/>
    </xf>
    <xf numFmtId="0" fontId="3" fillId="3" borderId="10" xfId="2" applyNumberFormat="1" applyFont="1" applyFill="1" applyBorder="1" applyAlignment="1">
      <alignment horizontal="right"/>
    </xf>
    <xf numFmtId="43" fontId="3" fillId="0" borderId="27" xfId="2" applyFont="1" applyBorder="1" applyAlignment="1">
      <alignment wrapText="1"/>
    </xf>
    <xf numFmtId="0" fontId="3" fillId="0" borderId="28" xfId="1" applyFont="1" applyBorder="1" applyAlignment="1">
      <alignment horizontal="left" wrapText="1"/>
    </xf>
    <xf numFmtId="43" fontId="0" fillId="0" borderId="29" xfId="2" applyFont="1" applyBorder="1"/>
    <xf numFmtId="43" fontId="20" fillId="0" borderId="3" xfId="0" applyNumberFormat="1" applyFont="1" applyBorder="1"/>
    <xf numFmtId="43" fontId="4" fillId="0" borderId="29" xfId="2" applyFont="1" applyBorder="1" applyAlignment="1">
      <alignment wrapText="1"/>
    </xf>
    <xf numFmtId="43" fontId="12" fillId="0" borderId="29" xfId="2" applyFont="1" applyBorder="1" applyAlignment="1">
      <alignment horizontal="center" vertical="center" wrapText="1"/>
    </xf>
  </cellXfs>
  <cellStyles count="3">
    <cellStyle name="Comma 2" xfId="2" xr:uid="{9274EF50-BB56-4786-ADD7-33ABD1071FDB}"/>
    <cellStyle name="Normal" xfId="0" builtinId="0"/>
    <cellStyle name="Normal 2" xfId="1" xr:uid="{3F2D1164-4CA9-4E0A-B758-A212B41A1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nabelbe.sharepoint.com/sites/TZA/Contracts/21_Public_Contracts/TZA22003_Wezesha-Binti/TZA22003-10228_TRC%20Infrastructural%20materials%20for%20Kasulu,%20Kigoma,%20Kibondo/2_CSC/Blanck%20BoQ%20for%20Materials%20Supply%20for%20TRCs%20-%20Kigoma.xlsx" TargetMode="External"/><Relationship Id="rId2" Type="http://schemas.microsoft.com/office/2019/04/relationships/externalLinkLongPath" Target="https://enabelbe.sharepoint.com/sites/TZA/Contracts/21_Public_Contracts/TZA22003_Wezesha-Binti/TZA22003-10228_TRC%20Infrastructural%20materials%20for%20Kasulu,%20Kigoma,%20Kibondo/2_CSC/Blanck%20BoQ%20for%20Materials%20Supply%20for%20TRCs%20-%20Kigoma.xlsx?5DE152CB" TargetMode="External"/><Relationship Id="rId1" Type="http://schemas.openxmlformats.org/officeDocument/2006/relationships/externalLinkPath" Target="file:///\\5DE152CB\Blanck%20BoQ%20for%20Materials%20Supply%20for%20TRCs%20-%20Kigo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ZtEUdm4B0ufH8HpV26GnczRIjARmYZNiSHxr1E1W2ocWb-FsSt-QKWoyElzqsDr" itemId="01MSI4QIS54EEF5MNSBZGIFTMDFT64R5T6">
      <xxl21:absoluteUrl r:id="rId3"/>
    </xxl21:alternateUrls>
    <sheetNames>
      <sheetName val="Bitale - Complete "/>
      <sheetName val="Labour Works - Bitale"/>
      <sheetName val="Labour works Kizazi"/>
      <sheetName val="Labour works Nyansha"/>
      <sheetName val="Summary"/>
      <sheetName val="Calc. Materials-Bitale"/>
      <sheetName val="Calc.Material Nyansha"/>
      <sheetName val="Calc. Materials - Kizazi "/>
      <sheetName val="Kizazi - Complete  (4)"/>
      <sheetName val="Lots Materials (2)"/>
      <sheetName val="Lots Materials"/>
    </sheetNames>
    <sheetDataSet>
      <sheetData sheetId="0"/>
      <sheetData sheetId="1"/>
      <sheetData sheetId="2"/>
      <sheetData sheetId="3"/>
      <sheetData sheetId="4"/>
      <sheetData sheetId="5">
        <row r="18">
          <cell r="D18">
            <v>15</v>
          </cell>
        </row>
        <row r="19">
          <cell r="D19">
            <v>4</v>
          </cell>
        </row>
        <row r="21">
          <cell r="D21">
            <v>30</v>
          </cell>
        </row>
        <row r="22">
          <cell r="D22">
            <v>24</v>
          </cell>
        </row>
        <row r="25">
          <cell r="D25">
            <v>4799.9999999999982</v>
          </cell>
        </row>
        <row r="26">
          <cell r="D26">
            <v>1</v>
          </cell>
        </row>
        <row r="27">
          <cell r="D27">
            <v>8</v>
          </cell>
        </row>
        <row r="28">
          <cell r="D28">
            <v>11</v>
          </cell>
        </row>
        <row r="32">
          <cell r="D32">
            <v>18</v>
          </cell>
        </row>
        <row r="33">
          <cell r="D33">
            <v>14</v>
          </cell>
        </row>
        <row r="34">
          <cell r="D34">
            <v>12</v>
          </cell>
        </row>
        <row r="39">
          <cell r="D39">
            <v>24</v>
          </cell>
        </row>
        <row r="40">
          <cell r="D40">
            <v>17</v>
          </cell>
        </row>
        <row r="41">
          <cell r="D41">
            <v>23</v>
          </cell>
        </row>
        <row r="42">
          <cell r="D42">
            <v>4</v>
          </cell>
        </row>
        <row r="43">
          <cell r="D43">
            <v>12</v>
          </cell>
        </row>
        <row r="44">
          <cell r="D44">
            <v>39</v>
          </cell>
        </row>
        <row r="45">
          <cell r="D45">
            <v>35</v>
          </cell>
        </row>
        <row r="46">
          <cell r="D46">
            <v>10</v>
          </cell>
        </row>
        <row r="50">
          <cell r="D50">
            <v>40</v>
          </cell>
        </row>
        <row r="51">
          <cell r="D51">
            <v>13</v>
          </cell>
        </row>
        <row r="52">
          <cell r="B52" t="str">
            <v>Supply  bamboo of  1.5" to 2" diameter and atleast 18feet legnth</v>
          </cell>
          <cell r="D52">
            <v>950</v>
          </cell>
        </row>
        <row r="54">
          <cell r="D54">
            <v>5</v>
          </cell>
        </row>
        <row r="55">
          <cell r="D55">
            <v>5</v>
          </cell>
        </row>
        <row r="56">
          <cell r="D56">
            <v>5</v>
          </cell>
        </row>
        <row r="57">
          <cell r="B57" t="str">
            <v>Hex head or countersunk 10mm thick screws 3" legnth</v>
          </cell>
          <cell r="D57">
            <v>10</v>
          </cell>
        </row>
        <row r="58">
          <cell r="B58" t="str">
            <v>Gypsum screws 2" legnth</v>
          </cell>
          <cell r="D58">
            <v>3</v>
          </cell>
        </row>
        <row r="62">
          <cell r="D62">
            <v>14</v>
          </cell>
        </row>
        <row r="63">
          <cell r="D63">
            <v>15</v>
          </cell>
        </row>
        <row r="64">
          <cell r="D64">
            <v>2</v>
          </cell>
        </row>
        <row r="65">
          <cell r="D65">
            <v>5</v>
          </cell>
        </row>
        <row r="66">
          <cell r="D66">
            <v>3</v>
          </cell>
        </row>
        <row r="90">
          <cell r="D90">
            <v>13</v>
          </cell>
        </row>
        <row r="91">
          <cell r="D91">
            <v>11000</v>
          </cell>
        </row>
        <row r="92">
          <cell r="D92">
            <v>70</v>
          </cell>
        </row>
        <row r="93">
          <cell r="D93">
            <v>15</v>
          </cell>
        </row>
        <row r="94">
          <cell r="D94">
            <v>4</v>
          </cell>
        </row>
        <row r="95">
          <cell r="D95">
            <v>8</v>
          </cell>
        </row>
        <row r="96">
          <cell r="D96">
            <v>60</v>
          </cell>
        </row>
        <row r="97">
          <cell r="D97">
            <v>25</v>
          </cell>
        </row>
        <row r="98">
          <cell r="D98">
            <v>25</v>
          </cell>
        </row>
        <row r="99">
          <cell r="D99">
            <v>57</v>
          </cell>
        </row>
        <row r="100">
          <cell r="D100">
            <v>5</v>
          </cell>
        </row>
        <row r="101">
          <cell r="D101">
            <v>5</v>
          </cell>
        </row>
        <row r="102">
          <cell r="D102">
            <v>5</v>
          </cell>
        </row>
        <row r="103">
          <cell r="D103">
            <v>100</v>
          </cell>
        </row>
        <row r="179">
          <cell r="D179">
            <v>3000</v>
          </cell>
        </row>
        <row r="180">
          <cell r="D180">
            <v>12</v>
          </cell>
        </row>
        <row r="181">
          <cell r="D181">
            <v>1</v>
          </cell>
        </row>
        <row r="184">
          <cell r="D184">
            <v>22</v>
          </cell>
        </row>
        <row r="185">
          <cell r="D185">
            <v>4</v>
          </cell>
        </row>
        <row r="186">
          <cell r="D186">
            <v>2</v>
          </cell>
        </row>
        <row r="187">
          <cell r="D187">
            <v>10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6</v>
          </cell>
        </row>
        <row r="194">
          <cell r="D194">
            <v>12</v>
          </cell>
        </row>
        <row r="204">
          <cell r="D204">
            <v>2</v>
          </cell>
        </row>
        <row r="205">
          <cell r="D205">
            <v>4000</v>
          </cell>
        </row>
        <row r="207">
          <cell r="D207">
            <v>1</v>
          </cell>
        </row>
        <row r="208">
          <cell r="D208">
            <v>8</v>
          </cell>
        </row>
        <row r="209">
          <cell r="D209">
            <v>6</v>
          </cell>
        </row>
        <row r="211">
          <cell r="D211">
            <v>8</v>
          </cell>
        </row>
        <row r="215">
          <cell r="D215">
            <v>10</v>
          </cell>
        </row>
        <row r="216">
          <cell r="D216">
            <v>5</v>
          </cell>
        </row>
        <row r="217">
          <cell r="D217">
            <v>4</v>
          </cell>
        </row>
        <row r="218">
          <cell r="D218">
            <v>4</v>
          </cell>
        </row>
      </sheetData>
      <sheetData sheetId="6">
        <row r="17">
          <cell r="D17">
            <v>5</v>
          </cell>
        </row>
        <row r="18">
          <cell r="D18">
            <v>70</v>
          </cell>
        </row>
        <row r="19">
          <cell r="D19">
            <v>15</v>
          </cell>
        </row>
        <row r="20">
          <cell r="D20">
            <v>20</v>
          </cell>
        </row>
        <row r="21">
          <cell r="D21">
            <v>57</v>
          </cell>
        </row>
        <row r="22">
          <cell r="D22">
            <v>25</v>
          </cell>
        </row>
        <row r="23">
          <cell r="D23">
            <v>25</v>
          </cell>
        </row>
        <row r="24">
          <cell r="D24">
            <v>57</v>
          </cell>
        </row>
        <row r="25">
          <cell r="D25">
            <v>5</v>
          </cell>
        </row>
        <row r="26">
          <cell r="D26">
            <v>5</v>
          </cell>
        </row>
        <row r="27">
          <cell r="D27">
            <v>5</v>
          </cell>
        </row>
        <row r="28">
          <cell r="D28">
            <v>23</v>
          </cell>
        </row>
        <row r="29">
          <cell r="D29">
            <v>11000</v>
          </cell>
        </row>
        <row r="30">
          <cell r="D30">
            <v>6</v>
          </cell>
        </row>
        <row r="31">
          <cell r="D31">
            <v>84</v>
          </cell>
        </row>
      </sheetData>
      <sheetData sheetId="7">
        <row r="21">
          <cell r="D21">
            <v>6</v>
          </cell>
        </row>
        <row r="22">
          <cell r="D22">
            <v>2</v>
          </cell>
        </row>
        <row r="24">
          <cell r="D24">
            <v>5</v>
          </cell>
        </row>
        <row r="25">
          <cell r="D25">
            <v>1500</v>
          </cell>
        </row>
        <row r="29">
          <cell r="D29">
            <v>5</v>
          </cell>
        </row>
        <row r="31">
          <cell r="D31">
            <v>3</v>
          </cell>
        </row>
        <row r="32">
          <cell r="D32">
            <v>12</v>
          </cell>
        </row>
        <row r="38">
          <cell r="D38">
            <v>13</v>
          </cell>
        </row>
        <row r="39">
          <cell r="D39">
            <v>950</v>
          </cell>
        </row>
        <row r="42">
          <cell r="D42">
            <v>5</v>
          </cell>
        </row>
        <row r="43">
          <cell r="D43">
            <v>5</v>
          </cell>
        </row>
        <row r="44">
          <cell r="D44">
            <v>5</v>
          </cell>
        </row>
        <row r="45">
          <cell r="D45">
            <v>10</v>
          </cell>
        </row>
        <row r="46">
          <cell r="D46">
            <v>3</v>
          </cell>
        </row>
        <row r="51">
          <cell r="D51">
            <v>1</v>
          </cell>
        </row>
        <row r="52">
          <cell r="D52">
            <v>3</v>
          </cell>
        </row>
        <row r="53">
          <cell r="D53">
            <v>2</v>
          </cell>
        </row>
        <row r="54">
          <cell r="D54">
            <v>5</v>
          </cell>
        </row>
        <row r="55">
          <cell r="D55">
            <v>3</v>
          </cell>
        </row>
        <row r="56">
          <cell r="D56">
            <v>5</v>
          </cell>
        </row>
        <row r="68">
          <cell r="D68">
            <v>1</v>
          </cell>
        </row>
        <row r="69">
          <cell r="D69">
            <v>15</v>
          </cell>
        </row>
        <row r="76">
          <cell r="D76">
            <v>15</v>
          </cell>
        </row>
        <row r="77">
          <cell r="D77">
            <v>10000</v>
          </cell>
        </row>
        <row r="79">
          <cell r="D79">
            <v>4</v>
          </cell>
        </row>
        <row r="80">
          <cell r="D80">
            <v>36</v>
          </cell>
        </row>
        <row r="81">
          <cell r="D81">
            <v>15</v>
          </cell>
        </row>
        <row r="82">
          <cell r="D82">
            <v>6</v>
          </cell>
        </row>
        <row r="83">
          <cell r="D83">
            <v>60</v>
          </cell>
        </row>
        <row r="84">
          <cell r="D84">
            <v>25</v>
          </cell>
        </row>
        <row r="86">
          <cell r="D86">
            <v>57</v>
          </cell>
        </row>
        <row r="87">
          <cell r="D87">
            <v>6</v>
          </cell>
        </row>
        <row r="89">
          <cell r="D89">
            <v>84</v>
          </cell>
        </row>
        <row r="165">
          <cell r="D165">
            <v>4.5</v>
          </cell>
        </row>
      </sheetData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1242-7673-4763-A2DF-93C45DEF3E90}">
  <sheetPr>
    <tabColor rgb="FF00B0F0"/>
  </sheetPr>
  <dimension ref="B1:O229"/>
  <sheetViews>
    <sheetView tabSelected="1" topLeftCell="A185" workbookViewId="0">
      <selection activeCell="F5" sqref="F5"/>
    </sheetView>
  </sheetViews>
  <sheetFormatPr defaultColWidth="8.88671875" defaultRowHeight="14.4" x14ac:dyDescent="0.3"/>
  <cols>
    <col min="1" max="1" width="3.33203125" style="1" customWidth="1"/>
    <col min="2" max="2" width="8.33203125" style="1" customWidth="1"/>
    <col min="3" max="3" width="62.88671875" style="4" customWidth="1"/>
    <col min="4" max="4" width="17.88671875" style="4" customWidth="1"/>
    <col min="5" max="5" width="14.109375" style="1" customWidth="1"/>
    <col min="6" max="6" width="12.88671875" style="3" customWidth="1"/>
    <col min="7" max="7" width="15.33203125" style="3" customWidth="1"/>
    <col min="8" max="8" width="12" style="2" customWidth="1"/>
    <col min="9" max="9" width="10.33203125" style="2" customWidth="1"/>
    <col min="10" max="10" width="8.88671875" style="2"/>
    <col min="11" max="16384" width="8.88671875" style="1"/>
  </cols>
  <sheetData>
    <row r="1" spans="2:11" ht="15" thickBot="1" x14ac:dyDescent="0.35"/>
    <row r="2" spans="2:11" s="14" customFormat="1" ht="15" thickBot="1" x14ac:dyDescent="0.35">
      <c r="B2" s="142" t="s">
        <v>0</v>
      </c>
      <c r="C2" s="143"/>
      <c r="D2" s="92"/>
      <c r="F2" s="132"/>
      <c r="G2" s="132"/>
      <c r="H2" s="6"/>
      <c r="I2" s="6"/>
      <c r="J2" s="6"/>
    </row>
    <row r="3" spans="2:11" ht="15" thickBot="1" x14ac:dyDescent="0.35">
      <c r="H3" s="155" t="s">
        <v>1</v>
      </c>
      <c r="I3" s="156"/>
      <c r="J3" s="156"/>
      <c r="K3" s="157"/>
    </row>
    <row r="4" spans="2:11" s="14" customFormat="1" ht="28.8" x14ac:dyDescent="0.3">
      <c r="B4" s="128" t="s">
        <v>2</v>
      </c>
      <c r="C4" s="149" t="s">
        <v>3</v>
      </c>
      <c r="D4" s="149" t="s">
        <v>4</v>
      </c>
      <c r="E4" s="149" t="s">
        <v>5</v>
      </c>
      <c r="F4" s="148" t="s">
        <v>222</v>
      </c>
      <c r="G4" s="133" t="s">
        <v>221</v>
      </c>
      <c r="H4" s="147" t="s">
        <v>6</v>
      </c>
      <c r="I4" s="147" t="s">
        <v>7</v>
      </c>
      <c r="J4" s="146" t="s">
        <v>8</v>
      </c>
      <c r="K4" s="145" t="s">
        <v>9</v>
      </c>
    </row>
    <row r="5" spans="2:11" ht="35.4" customHeight="1" x14ac:dyDescent="0.3">
      <c r="B5" s="117">
        <v>1</v>
      </c>
      <c r="C5" s="122" t="s">
        <v>10</v>
      </c>
      <c r="D5" s="122" t="s">
        <v>11</v>
      </c>
      <c r="E5" s="121">
        <f>H5+I5+J5</f>
        <v>74</v>
      </c>
      <c r="F5" s="120"/>
      <c r="G5" s="120">
        <f>E5*F5</f>
        <v>0</v>
      </c>
      <c r="H5" s="69">
        <f>'[1]Calc.Material Nyansha'!D28</f>
        <v>23</v>
      </c>
      <c r="I5" s="116">
        <f>'[1]Calc. Materials-Bitale'!D18+'[1]Calc. Materials-Bitale'!D90+'[1]Calc. Materials-Bitale'!D204</f>
        <v>30</v>
      </c>
      <c r="J5" s="69">
        <f>'[1]Calc. Materials - Kizazi '!D21+'[1]Calc. Materials - Kizazi '!D76</f>
        <v>21</v>
      </c>
      <c r="K5" s="68">
        <f>SUM(H5:J5)</f>
        <v>74</v>
      </c>
    </row>
    <row r="6" spans="2:11" ht="28.8" x14ac:dyDescent="0.3">
      <c r="B6" s="68">
        <v>2</v>
      </c>
      <c r="C6" s="72" t="s">
        <v>12</v>
      </c>
      <c r="D6" s="72" t="s">
        <v>13</v>
      </c>
      <c r="E6" s="71">
        <f>H6+I6+J6</f>
        <v>45300</v>
      </c>
      <c r="F6" s="115"/>
      <c r="G6" s="115">
        <f>E6*F6</f>
        <v>0</v>
      </c>
      <c r="H6" s="69">
        <f>'[1]Calc.Material Nyansha'!D29</f>
        <v>11000</v>
      </c>
      <c r="I6" s="69">
        <f>'[1]Calc. Materials-Bitale'!D25+'[1]Calc. Materials-Bitale'!D91+'[1]Calc. Materials-Bitale'!D179+'[1]Calc. Materials-Bitale'!D205</f>
        <v>22800</v>
      </c>
      <c r="J6" s="69">
        <f>'[1]Calc. Materials - Kizazi '!D25+'[1]Calc. Materials - Kizazi '!D77</f>
        <v>11500</v>
      </c>
      <c r="K6" s="68">
        <f>SUM(H6:J6)</f>
        <v>45300</v>
      </c>
    </row>
    <row r="7" spans="2:11" x14ac:dyDescent="0.3">
      <c r="B7" s="68">
        <v>3</v>
      </c>
      <c r="C7" s="72" t="s">
        <v>14</v>
      </c>
      <c r="D7" s="72" t="s">
        <v>11</v>
      </c>
      <c r="E7" s="71">
        <f>H7+I7+J7</f>
        <v>22</v>
      </c>
      <c r="F7" s="115"/>
      <c r="G7" s="115">
        <f>E7*F7</f>
        <v>0</v>
      </c>
      <c r="H7" s="69">
        <f>'[1]Calc.Material Nyansha'!D17</f>
        <v>5</v>
      </c>
      <c r="I7" s="116">
        <f>'[1]Calc. Materials-Bitale'!D19+'[1]Calc. Materials-Bitale'!D94+'[1]Calc. Materials-Bitale'!D181+'[1]Calc. Materials-Bitale'!D207</f>
        <v>10</v>
      </c>
      <c r="J7" s="69">
        <f>'[1]Calc. Materials - Kizazi '!D22+'[1]Calc. Materials - Kizazi '!D68+'[1]Calc. Materials - Kizazi '!D79</f>
        <v>7</v>
      </c>
      <c r="K7" s="68">
        <f>SUM(H7:J7)</f>
        <v>22</v>
      </c>
    </row>
    <row r="8" spans="2:11" x14ac:dyDescent="0.3">
      <c r="B8" s="68">
        <v>4</v>
      </c>
      <c r="C8" s="72" t="s">
        <v>15</v>
      </c>
      <c r="D8" s="72" t="s">
        <v>16</v>
      </c>
      <c r="E8" s="71">
        <f>H8+I8+J8</f>
        <v>46.5</v>
      </c>
      <c r="F8" s="115"/>
      <c r="G8" s="115">
        <f>E8*F8</f>
        <v>0</v>
      </c>
      <c r="H8" s="69">
        <f>'[1]Calc.Material Nyansha'!D20</f>
        <v>20</v>
      </c>
      <c r="I8" s="69">
        <f>'[1]Calc. Materials-Bitale'!D26+'[1]Calc. Materials-Bitale'!D95+'[1]Calc. Materials-Bitale'!D218</f>
        <v>13</v>
      </c>
      <c r="J8" s="69">
        <f>'[1]Calc. Materials - Kizazi '!D31+'[1]Calc. Materials - Kizazi '!D82+'[1]Calc. Materials - Kizazi '!D165</f>
        <v>13.5</v>
      </c>
      <c r="K8" s="68">
        <f>SUM(H8:J8)</f>
        <v>46.5</v>
      </c>
    </row>
    <row r="9" spans="2:11" s="14" customFormat="1" x14ac:dyDescent="0.3">
      <c r="C9" s="154" t="s">
        <v>17</v>
      </c>
      <c r="D9" s="154"/>
      <c r="E9" s="154"/>
      <c r="F9" s="154"/>
      <c r="G9" s="67">
        <f>SUM(G5:G8)</f>
        <v>0</v>
      </c>
      <c r="H9" s="66"/>
      <c r="I9" s="66"/>
      <c r="J9" s="66"/>
      <c r="K9" s="65"/>
    </row>
    <row r="10" spans="2:11" x14ac:dyDescent="0.3">
      <c r="E10" s="86"/>
    </row>
    <row r="11" spans="2:11" ht="15" thickBot="1" x14ac:dyDescent="0.35">
      <c r="E11" s="86"/>
      <c r="H11" s="144"/>
    </row>
    <row r="12" spans="2:11" s="14" customFormat="1" ht="15" thickBot="1" x14ac:dyDescent="0.35">
      <c r="B12" s="142" t="s">
        <v>18</v>
      </c>
      <c r="C12" s="143"/>
      <c r="D12" s="92"/>
      <c r="F12" s="132"/>
      <c r="G12" s="132"/>
      <c r="H12" s="6"/>
      <c r="I12" s="6"/>
      <c r="J12" s="6"/>
    </row>
    <row r="13" spans="2:11" ht="15" thickBot="1" x14ac:dyDescent="0.35">
      <c r="H13" s="155" t="s">
        <v>1</v>
      </c>
      <c r="I13" s="156"/>
      <c r="J13" s="156"/>
      <c r="K13" s="157"/>
    </row>
    <row r="14" spans="2:11" s="14" customFormat="1" ht="29.4" thickBot="1" x14ac:dyDescent="0.35">
      <c r="B14" s="142" t="s">
        <v>2</v>
      </c>
      <c r="C14" s="141" t="s">
        <v>3</v>
      </c>
      <c r="D14" s="141" t="s">
        <v>4</v>
      </c>
      <c r="E14" s="141" t="s">
        <v>5</v>
      </c>
      <c r="F14" s="174" t="s">
        <v>222</v>
      </c>
      <c r="G14" s="140" t="s">
        <v>220</v>
      </c>
      <c r="H14" s="139" t="s">
        <v>6</v>
      </c>
      <c r="I14" s="138" t="s">
        <v>7</v>
      </c>
      <c r="J14" s="137" t="s">
        <v>8</v>
      </c>
      <c r="K14" s="136" t="s">
        <v>9</v>
      </c>
    </row>
    <row r="15" spans="2:11" s="14" customFormat="1" ht="20.399999999999999" customHeight="1" x14ac:dyDescent="0.3">
      <c r="B15" s="14" t="s">
        <v>19</v>
      </c>
      <c r="C15" s="92" t="s">
        <v>20</v>
      </c>
      <c r="D15" s="92"/>
      <c r="E15" s="135"/>
      <c r="F15" s="132"/>
      <c r="G15" s="132"/>
      <c r="H15" s="6"/>
      <c r="I15" s="134"/>
      <c r="J15" s="6"/>
    </row>
    <row r="16" spans="2:11" x14ac:dyDescent="0.3">
      <c r="B16" s="68">
        <v>1</v>
      </c>
      <c r="C16" s="72" t="s">
        <v>21</v>
      </c>
      <c r="D16" s="72" t="s">
        <v>13</v>
      </c>
      <c r="E16" s="71">
        <f>H16+I16+J16</f>
        <v>195</v>
      </c>
      <c r="F16" s="115"/>
      <c r="G16" s="115">
        <f>E16*F16</f>
        <v>0</v>
      </c>
      <c r="H16" s="69">
        <f>'[1]Calc.Material Nyansha'!D21</f>
        <v>57</v>
      </c>
      <c r="I16" s="69">
        <f>'[1]Calc. Materials-Bitale'!D32+'[1]Calc. Materials-Bitale'!D96</f>
        <v>78</v>
      </c>
      <c r="J16" s="69">
        <f>'[1]Calc. Materials - Kizazi '!D83</f>
        <v>60</v>
      </c>
      <c r="K16" s="68">
        <f>SUM(H16:J16)</f>
        <v>195</v>
      </c>
    </row>
    <row r="17" spans="2:11" x14ac:dyDescent="0.3">
      <c r="B17" s="68">
        <v>2</v>
      </c>
      <c r="C17" s="72" t="s">
        <v>22</v>
      </c>
      <c r="D17" s="72" t="s">
        <v>13</v>
      </c>
      <c r="E17" s="71">
        <f>H17+I17+J17</f>
        <v>75</v>
      </c>
      <c r="F17" s="115"/>
      <c r="G17" s="115">
        <f>E17*F17</f>
        <v>0</v>
      </c>
      <c r="H17" s="69">
        <f>'[1]Calc.Material Nyansha'!D22</f>
        <v>25</v>
      </c>
      <c r="I17" s="69">
        <f>'[1]Calc. Materials-Bitale'!D98</f>
        <v>25</v>
      </c>
      <c r="J17" s="69">
        <f>'[1]Calc. Materials - Kizazi '!D84</f>
        <v>25</v>
      </c>
      <c r="K17" s="68">
        <f>SUM(H17:J17)</f>
        <v>75</v>
      </c>
    </row>
    <row r="18" spans="2:11" x14ac:dyDescent="0.3">
      <c r="B18" s="68">
        <v>3</v>
      </c>
      <c r="C18" s="72" t="s">
        <v>23</v>
      </c>
      <c r="D18" s="72" t="s">
        <v>24</v>
      </c>
      <c r="E18" s="71">
        <f>H18+I18+J18</f>
        <v>89</v>
      </c>
      <c r="F18" s="115"/>
      <c r="G18" s="115">
        <f>E18*F18</f>
        <v>0</v>
      </c>
      <c r="H18" s="69">
        <f>'[1]Calc.Material Nyansha'!D23</f>
        <v>25</v>
      </c>
      <c r="I18" s="69">
        <f>'[1]Calc. Materials-Bitale'!D33+'[1]Calc. Materials-Bitale'!D97</f>
        <v>39</v>
      </c>
      <c r="J18" s="69">
        <f>'[1]Calc. Materials - Kizazi '!D84</f>
        <v>25</v>
      </c>
      <c r="K18" s="68">
        <f>SUM(H18:J18)</f>
        <v>89</v>
      </c>
    </row>
    <row r="19" spans="2:11" x14ac:dyDescent="0.3">
      <c r="B19" s="68">
        <v>4</v>
      </c>
      <c r="C19" s="72" t="s">
        <v>25</v>
      </c>
      <c r="D19" s="72" t="s">
        <v>13</v>
      </c>
      <c r="E19" s="71">
        <f>H19+I19+J19</f>
        <v>171</v>
      </c>
      <c r="F19" s="115"/>
      <c r="G19" s="115">
        <f>E19*F19</f>
        <v>0</v>
      </c>
      <c r="H19" s="69">
        <f>'[1]Calc.Material Nyansha'!D24</f>
        <v>57</v>
      </c>
      <c r="I19" s="69">
        <f>'[1]Calc. Materials-Bitale'!D99</f>
        <v>57</v>
      </c>
      <c r="J19" s="69">
        <f>'[1]Calc. Materials - Kizazi '!D86</f>
        <v>57</v>
      </c>
      <c r="K19" s="68">
        <f>SUM(H19:J19)</f>
        <v>171</v>
      </c>
    </row>
    <row r="20" spans="2:11" x14ac:dyDescent="0.3">
      <c r="B20" s="68">
        <v>5</v>
      </c>
      <c r="C20" s="72" t="s">
        <v>26</v>
      </c>
      <c r="D20" s="72" t="s">
        <v>13</v>
      </c>
      <c r="E20" s="71">
        <f>H20+I20+J20</f>
        <v>24</v>
      </c>
      <c r="F20" s="115"/>
      <c r="G20" s="115">
        <f>E20*F20</f>
        <v>0</v>
      </c>
      <c r="H20" s="69">
        <f>'[1]Calc.Material Nyansha'!D30</f>
        <v>6</v>
      </c>
      <c r="I20" s="69">
        <f>'[1]Calc. Materials-Bitale'!D34</f>
        <v>12</v>
      </c>
      <c r="J20" s="69">
        <f>'[1]Calc. Materials - Kizazi '!D87</f>
        <v>6</v>
      </c>
      <c r="K20" s="68">
        <f>SUM(H20:J20)</f>
        <v>24</v>
      </c>
    </row>
    <row r="21" spans="2:11" x14ac:dyDescent="0.3">
      <c r="E21" s="86"/>
    </row>
    <row r="22" spans="2:11" s="14" customFormat="1" x14ac:dyDescent="0.3">
      <c r="B22" s="14" t="s">
        <v>27</v>
      </c>
      <c r="C22" s="92" t="s">
        <v>28</v>
      </c>
      <c r="D22" s="92"/>
      <c r="E22" s="86"/>
      <c r="F22" s="132"/>
      <c r="G22" s="3"/>
      <c r="H22" s="6"/>
      <c r="I22" s="6"/>
      <c r="J22" s="6"/>
      <c r="K22" s="1"/>
    </row>
    <row r="23" spans="2:11" x14ac:dyDescent="0.3">
      <c r="B23" s="68">
        <v>1</v>
      </c>
      <c r="C23" s="72" t="s">
        <v>29</v>
      </c>
      <c r="D23" s="72" t="s">
        <v>13</v>
      </c>
      <c r="E23" s="71">
        <f>H23+I23+J23</f>
        <v>76</v>
      </c>
      <c r="F23" s="115"/>
      <c r="G23" s="115">
        <f>E23*F23</f>
        <v>0</v>
      </c>
      <c r="H23" s="69">
        <v>20</v>
      </c>
      <c r="I23" s="69">
        <f>'[1]Calc. Materials-Bitale'!D39+'[1]Calc. Materials-Bitale'!D40</f>
        <v>41</v>
      </c>
      <c r="J23" s="69">
        <v>15</v>
      </c>
      <c r="K23" s="68">
        <f>SUM(H23:J23)</f>
        <v>76</v>
      </c>
    </row>
    <row r="24" spans="2:11" x14ac:dyDescent="0.3">
      <c r="B24" s="68">
        <v>2</v>
      </c>
      <c r="C24" s="72" t="s">
        <v>30</v>
      </c>
      <c r="D24" s="72" t="s">
        <v>13</v>
      </c>
      <c r="E24" s="71">
        <f>H24+I24+J24</f>
        <v>58</v>
      </c>
      <c r="F24" s="115"/>
      <c r="G24" s="115">
        <f>E24*F24</f>
        <v>0</v>
      </c>
      <c r="H24" s="69">
        <v>15</v>
      </c>
      <c r="I24" s="69">
        <f>'[1]Calc. Materials-Bitale'!D41+'[1]Calc. Materials-Bitale'!D42+'[1]Calc. Materials-Bitale'!D190</f>
        <v>33</v>
      </c>
      <c r="J24" s="69">
        <v>10</v>
      </c>
      <c r="K24" s="68">
        <f>SUM(H24:J24)</f>
        <v>58</v>
      </c>
    </row>
    <row r="25" spans="2:11" x14ac:dyDescent="0.3">
      <c r="B25" s="68">
        <v>3</v>
      </c>
      <c r="C25" s="72" t="s">
        <v>31</v>
      </c>
      <c r="D25" s="72" t="s">
        <v>13</v>
      </c>
      <c r="E25" s="71">
        <f>H25+I25+J25</f>
        <v>76</v>
      </c>
      <c r="F25" s="115"/>
      <c r="G25" s="115">
        <f>E25*F25</f>
        <v>0</v>
      </c>
      <c r="H25" s="69">
        <v>15</v>
      </c>
      <c r="I25" s="69">
        <f>'[1]Calc. Materials-Bitale'!D44+'[1]Calc. Materials-Bitale'!D191</f>
        <v>46</v>
      </c>
      <c r="J25" s="69">
        <v>15</v>
      </c>
      <c r="K25" s="68">
        <f>SUM(H25:J25)</f>
        <v>76</v>
      </c>
    </row>
    <row r="26" spans="2:11" x14ac:dyDescent="0.3">
      <c r="B26" s="68">
        <v>4</v>
      </c>
      <c r="C26" s="72" t="s">
        <v>32</v>
      </c>
      <c r="D26" s="72" t="s">
        <v>13</v>
      </c>
      <c r="E26" s="71">
        <f>H26+I26+J26</f>
        <v>18</v>
      </c>
      <c r="F26" s="115"/>
      <c r="G26" s="115">
        <f>E26*F26</f>
        <v>0</v>
      </c>
      <c r="H26" s="69">
        <v>0</v>
      </c>
      <c r="I26" s="69">
        <f>'[1]Calc. Materials-Bitale'!D43+'[1]Calc. Materials-Bitale'!D192</f>
        <v>18</v>
      </c>
      <c r="J26" s="69">
        <v>0</v>
      </c>
      <c r="K26" s="68">
        <f>SUM(H26:J26)</f>
        <v>18</v>
      </c>
    </row>
    <row r="27" spans="2:11" x14ac:dyDescent="0.3">
      <c r="E27" s="86"/>
    </row>
    <row r="28" spans="2:11" s="14" customFormat="1" x14ac:dyDescent="0.3">
      <c r="B28" s="14" t="s">
        <v>33</v>
      </c>
      <c r="C28" s="92" t="s">
        <v>34</v>
      </c>
      <c r="D28" s="92"/>
      <c r="E28" s="86"/>
      <c r="F28" s="132"/>
      <c r="G28" s="132"/>
      <c r="H28" s="6"/>
      <c r="I28" s="6"/>
      <c r="J28" s="6"/>
      <c r="K28" s="1"/>
    </row>
    <row r="29" spans="2:11" x14ac:dyDescent="0.3">
      <c r="B29" s="68">
        <v>1</v>
      </c>
      <c r="C29" s="72" t="s">
        <v>35</v>
      </c>
      <c r="D29" s="72" t="s">
        <v>13</v>
      </c>
      <c r="E29" s="71">
        <f>H29+I29+J29</f>
        <v>40</v>
      </c>
      <c r="F29" s="70"/>
      <c r="G29" s="133">
        <f>E29*F29</f>
        <v>0</v>
      </c>
      <c r="H29" s="69"/>
      <c r="I29" s="69">
        <f>'[1]Calc. Materials-Bitale'!D50</f>
        <v>40</v>
      </c>
      <c r="J29" s="69"/>
      <c r="K29" s="68">
        <f>SUM(H29:J29)</f>
        <v>40</v>
      </c>
    </row>
    <row r="30" spans="2:11" x14ac:dyDescent="0.3">
      <c r="B30" s="68">
        <v>2</v>
      </c>
      <c r="C30" s="72" t="str">
        <f>'[1]Calc. Materials-Bitale'!B52</f>
        <v>Supply  bamboo of  1.5" to 2" diameter and atleast 18feet legnth</v>
      </c>
      <c r="D30" s="72" t="s">
        <v>13</v>
      </c>
      <c r="E30" s="71">
        <f>H30+I30+J30</f>
        <v>2050</v>
      </c>
      <c r="F30" s="115"/>
      <c r="G30" s="115">
        <f>E30*F30</f>
        <v>0</v>
      </c>
      <c r="H30" s="69">
        <v>150</v>
      </c>
      <c r="I30" s="69">
        <f>'[1]Calc. Materials-Bitale'!D52</f>
        <v>950</v>
      </c>
      <c r="J30" s="69">
        <f>'[1]Calc. Materials - Kizazi '!D39</f>
        <v>950</v>
      </c>
      <c r="K30" s="68">
        <f>SUM(H30:J30)</f>
        <v>2050</v>
      </c>
    </row>
    <row r="31" spans="2:11" s="14" customFormat="1" x14ac:dyDescent="0.3">
      <c r="C31" s="154" t="s">
        <v>36</v>
      </c>
      <c r="D31" s="154"/>
      <c r="E31" s="154"/>
      <c r="F31" s="154"/>
      <c r="G31" s="67">
        <f>SUM(G16:G30)</f>
        <v>0</v>
      </c>
      <c r="H31" s="66"/>
      <c r="I31" s="66"/>
      <c r="J31" s="66"/>
      <c r="K31" s="65"/>
    </row>
    <row r="33" spans="2:11" s="14" customFormat="1" ht="18.75" customHeight="1" thickBot="1" x14ac:dyDescent="0.35">
      <c r="B33" s="158" t="s">
        <v>37</v>
      </c>
      <c r="C33" s="158"/>
      <c r="D33" s="92"/>
      <c r="F33" s="132"/>
      <c r="G33" s="132"/>
      <c r="H33" s="6"/>
      <c r="I33" s="6"/>
      <c r="J33" s="6"/>
    </row>
    <row r="34" spans="2:11" ht="15" thickBot="1" x14ac:dyDescent="0.35">
      <c r="H34" s="151" t="s">
        <v>1</v>
      </c>
      <c r="I34" s="152"/>
      <c r="J34" s="152"/>
      <c r="K34" s="153"/>
    </row>
    <row r="35" spans="2:11" s="14" customFormat="1" ht="29.4" thickBot="1" x14ac:dyDescent="0.35">
      <c r="B35" s="131" t="s">
        <v>2</v>
      </c>
      <c r="C35" s="130" t="s">
        <v>3</v>
      </c>
      <c r="D35" s="130" t="s">
        <v>4</v>
      </c>
      <c r="E35" s="130" t="s">
        <v>5</v>
      </c>
      <c r="F35" s="174" t="s">
        <v>222</v>
      </c>
      <c r="G35" s="177" t="s">
        <v>223</v>
      </c>
      <c r="H35" s="175" t="s">
        <v>6</v>
      </c>
      <c r="I35" s="129" t="s">
        <v>7</v>
      </c>
      <c r="J35" s="129" t="s">
        <v>8</v>
      </c>
      <c r="K35" s="128" t="s">
        <v>9</v>
      </c>
    </row>
    <row r="36" spans="2:11" x14ac:dyDescent="0.3">
      <c r="B36" s="74">
        <v>1</v>
      </c>
      <c r="C36" s="127" t="s">
        <v>38</v>
      </c>
      <c r="D36" s="127" t="s">
        <v>13</v>
      </c>
      <c r="E36" s="127">
        <f>K36</f>
        <v>8</v>
      </c>
      <c r="F36" s="178"/>
      <c r="G36" s="176">
        <f t="shared" ref="G36:G79" si="0">E36*F36</f>
        <v>0</v>
      </c>
      <c r="H36" s="124">
        <v>2</v>
      </c>
      <c r="I36" s="123">
        <v>4</v>
      </c>
      <c r="J36" s="118">
        <v>2</v>
      </c>
      <c r="K36" s="117">
        <f t="shared" ref="K36:K59" si="1">SUM(H36:J36)</f>
        <v>8</v>
      </c>
    </row>
    <row r="37" spans="2:11" ht="28.8" x14ac:dyDescent="0.3">
      <c r="B37" s="74">
        <v>2</v>
      </c>
      <c r="C37" s="127" t="s">
        <v>39</v>
      </c>
      <c r="D37" s="127" t="s">
        <v>13</v>
      </c>
      <c r="E37" s="127">
        <f>K37</f>
        <v>22</v>
      </c>
      <c r="F37" s="126"/>
      <c r="G37" s="125">
        <f t="shared" si="0"/>
        <v>0</v>
      </c>
      <c r="H37" s="124">
        <v>6</v>
      </c>
      <c r="I37" s="123">
        <v>10</v>
      </c>
      <c r="J37" s="118">
        <v>6</v>
      </c>
      <c r="K37" s="117">
        <f t="shared" si="1"/>
        <v>22</v>
      </c>
    </row>
    <row r="38" spans="2:11" x14ac:dyDescent="0.3">
      <c r="B38" s="74">
        <v>3</v>
      </c>
      <c r="C38" s="127" t="s">
        <v>40</v>
      </c>
      <c r="D38" s="127" t="s">
        <v>41</v>
      </c>
      <c r="E38" s="127">
        <f>K38</f>
        <v>3</v>
      </c>
      <c r="F38" s="126"/>
      <c r="G38" s="125">
        <f t="shared" si="0"/>
        <v>0</v>
      </c>
      <c r="H38" s="124">
        <v>1</v>
      </c>
      <c r="I38" s="123">
        <v>1</v>
      </c>
      <c r="J38" s="118">
        <v>1</v>
      </c>
      <c r="K38" s="117">
        <f t="shared" si="1"/>
        <v>3</v>
      </c>
    </row>
    <row r="39" spans="2:11" x14ac:dyDescent="0.3">
      <c r="B39" s="74">
        <v>4</v>
      </c>
      <c r="C39" s="127" t="s">
        <v>42</v>
      </c>
      <c r="D39" s="127" t="s">
        <v>13</v>
      </c>
      <c r="E39" s="127">
        <f>K39</f>
        <v>4</v>
      </c>
      <c r="F39" s="126"/>
      <c r="G39" s="125">
        <f t="shared" si="0"/>
        <v>0</v>
      </c>
      <c r="H39" s="124">
        <v>1</v>
      </c>
      <c r="I39" s="123">
        <v>2</v>
      </c>
      <c r="J39" s="118">
        <v>1</v>
      </c>
      <c r="K39" s="117">
        <f t="shared" si="1"/>
        <v>4</v>
      </c>
    </row>
    <row r="40" spans="2:11" x14ac:dyDescent="0.3">
      <c r="B40" s="74">
        <v>5</v>
      </c>
      <c r="C40" s="127" t="s">
        <v>43</v>
      </c>
      <c r="D40" s="127" t="s">
        <v>13</v>
      </c>
      <c r="E40" s="127">
        <f>K40</f>
        <v>3</v>
      </c>
      <c r="F40" s="126"/>
      <c r="G40" s="125">
        <f t="shared" si="0"/>
        <v>0</v>
      </c>
      <c r="H40" s="124">
        <v>1</v>
      </c>
      <c r="I40" s="123">
        <v>1</v>
      </c>
      <c r="J40" s="118">
        <v>1</v>
      </c>
      <c r="K40" s="117">
        <f t="shared" si="1"/>
        <v>3</v>
      </c>
    </row>
    <row r="41" spans="2:11" x14ac:dyDescent="0.3">
      <c r="B41" s="74">
        <v>6</v>
      </c>
      <c r="C41" s="122" t="s">
        <v>44</v>
      </c>
      <c r="D41" s="122" t="s">
        <v>45</v>
      </c>
      <c r="E41" s="121">
        <f t="shared" ref="E41:E57" si="2">H41+I41+J41</f>
        <v>262</v>
      </c>
      <c r="F41" s="120"/>
      <c r="G41" s="120">
        <f t="shared" si="0"/>
        <v>0</v>
      </c>
      <c r="H41" s="118">
        <f>'[1]Calc.Material Nyansha'!D18</f>
        <v>70</v>
      </c>
      <c r="I41" s="119">
        <f>'[1]Calc. Materials-Bitale'!D21+'[1]Calc. Materials-Bitale'!D92+'[1]Calc. Materials-Bitale'!D180+'[1]Calc. Materials-Bitale'!D208</f>
        <v>120</v>
      </c>
      <c r="J41" s="118">
        <f>'[1]Calc. Materials - Kizazi '!D29+'[1]Calc. Materials - Kizazi '!D69+'[1]Calc. Materials - Kizazi '!D80+'[1]Calc. Materials-Bitale'!D208+'[1]Calc. Materials-Bitale'!D211</f>
        <v>72</v>
      </c>
      <c r="K41" s="117">
        <f t="shared" si="1"/>
        <v>262</v>
      </c>
    </row>
    <row r="42" spans="2:11" ht="20.399999999999999" customHeight="1" x14ac:dyDescent="0.3">
      <c r="B42" s="74">
        <v>7</v>
      </c>
      <c r="C42" s="72" t="s">
        <v>46</v>
      </c>
      <c r="D42" s="72" t="s">
        <v>45</v>
      </c>
      <c r="E42" s="71">
        <f t="shared" si="2"/>
        <v>96</v>
      </c>
      <c r="F42" s="70"/>
      <c r="G42" s="115">
        <f t="shared" si="0"/>
        <v>0</v>
      </c>
      <c r="H42" s="69">
        <f>'[1]Calc.Material Nyansha'!D19</f>
        <v>15</v>
      </c>
      <c r="I42" s="116">
        <f>'[1]Calc. Materials-Bitale'!D22+'[1]Calc. Materials-Bitale'!D93+'[1]Calc. Materials-Bitale'!D184</f>
        <v>61</v>
      </c>
      <c r="J42" s="69">
        <f>'[1]Calc. Materials - Kizazi '!D24+'[1]Calc. Materials - Kizazi '!D81</f>
        <v>20</v>
      </c>
      <c r="K42" s="68">
        <f t="shared" si="1"/>
        <v>96</v>
      </c>
    </row>
    <row r="43" spans="2:11" ht="20.399999999999999" customHeight="1" x14ac:dyDescent="0.3">
      <c r="B43" s="74">
        <v>8</v>
      </c>
      <c r="C43" s="72" t="s">
        <v>47</v>
      </c>
      <c r="D43" s="72" t="s">
        <v>48</v>
      </c>
      <c r="E43" s="71">
        <f t="shared" si="2"/>
        <v>25</v>
      </c>
      <c r="F43" s="70"/>
      <c r="G43" s="115">
        <f t="shared" si="0"/>
        <v>0</v>
      </c>
      <c r="H43" s="111">
        <f>'[1]Calc.Material Nyansha'!D25</f>
        <v>5</v>
      </c>
      <c r="I43" s="114">
        <f>'[1]Calc. Materials-Bitale'!D100+'[1]Calc. Materials-Bitale'!D216+'[1]Calc. Materials-Bitale'!D54</f>
        <v>15</v>
      </c>
      <c r="J43" s="111">
        <f>'[1]Calc. Materials - Kizazi '!D42</f>
        <v>5</v>
      </c>
      <c r="K43" s="113">
        <f t="shared" si="1"/>
        <v>25</v>
      </c>
    </row>
    <row r="44" spans="2:11" ht="20.399999999999999" customHeight="1" x14ac:dyDescent="0.3">
      <c r="B44" s="74">
        <v>9</v>
      </c>
      <c r="C44" s="72" t="s">
        <v>49</v>
      </c>
      <c r="D44" s="72" t="s">
        <v>48</v>
      </c>
      <c r="E44" s="71">
        <f t="shared" si="2"/>
        <v>20</v>
      </c>
      <c r="F44" s="70"/>
      <c r="G44" s="115">
        <f t="shared" si="0"/>
        <v>0</v>
      </c>
      <c r="H44" s="111">
        <f>'[1]Calc.Material Nyansha'!D26</f>
        <v>5</v>
      </c>
      <c r="I44" s="114">
        <f>'[1]Calc. Materials-Bitale'!D101+'[1]Calc. Materials-Bitale'!D55</f>
        <v>10</v>
      </c>
      <c r="J44" s="111">
        <f>'[1]Calc. Materials - Kizazi '!D43</f>
        <v>5</v>
      </c>
      <c r="K44" s="113">
        <f t="shared" si="1"/>
        <v>20</v>
      </c>
    </row>
    <row r="45" spans="2:11" ht="20.399999999999999" customHeight="1" x14ac:dyDescent="0.3">
      <c r="B45" s="74">
        <v>10</v>
      </c>
      <c r="C45" s="72" t="s">
        <v>50</v>
      </c>
      <c r="D45" s="72" t="s">
        <v>48</v>
      </c>
      <c r="E45" s="71">
        <f t="shared" si="2"/>
        <v>24</v>
      </c>
      <c r="F45" s="70"/>
      <c r="G45" s="115">
        <f t="shared" si="0"/>
        <v>0</v>
      </c>
      <c r="H45" s="111">
        <f>'[1]Calc.Material Nyansha'!D27</f>
        <v>5</v>
      </c>
      <c r="I45" s="114">
        <f>'[1]Calc. Materials-Bitale'!D102+'[1]Calc. Materials-Bitale'!D217+'[1]Calc. Materials-Bitale'!D56</f>
        <v>14</v>
      </c>
      <c r="J45" s="111">
        <f>'[1]Calc. Materials - Kizazi '!D44</f>
        <v>5</v>
      </c>
      <c r="K45" s="113">
        <f t="shared" si="1"/>
        <v>24</v>
      </c>
    </row>
    <row r="46" spans="2:11" ht="30.6" customHeight="1" x14ac:dyDescent="0.3">
      <c r="B46" s="74">
        <v>11</v>
      </c>
      <c r="C46" s="72" t="str">
        <f>'[1]Calc. Materials-Bitale'!B57</f>
        <v>Hex head or countersunk 10mm thick screws 3" legnth</v>
      </c>
      <c r="D46" s="72" t="s">
        <v>51</v>
      </c>
      <c r="E46" s="71">
        <f t="shared" si="2"/>
        <v>20</v>
      </c>
      <c r="F46" s="70"/>
      <c r="G46" s="115">
        <f t="shared" si="0"/>
        <v>0</v>
      </c>
      <c r="H46" s="111">
        <v>0</v>
      </c>
      <c r="I46" s="114">
        <f>'[1]Calc. Materials-Bitale'!D57</f>
        <v>10</v>
      </c>
      <c r="J46" s="111">
        <f>'[1]Calc. Materials - Kizazi '!D45</f>
        <v>10</v>
      </c>
      <c r="K46" s="113">
        <f t="shared" si="1"/>
        <v>20</v>
      </c>
    </row>
    <row r="47" spans="2:11" ht="30.6" customHeight="1" x14ac:dyDescent="0.3">
      <c r="B47" s="74">
        <v>12</v>
      </c>
      <c r="C47" s="72" t="str">
        <f>'[1]Calc. Materials-Bitale'!B58</f>
        <v>Gypsum screws 2" legnth</v>
      </c>
      <c r="D47" s="72" t="s">
        <v>51</v>
      </c>
      <c r="E47" s="71">
        <f t="shared" si="2"/>
        <v>6</v>
      </c>
      <c r="F47" s="70"/>
      <c r="G47" s="115">
        <f t="shared" si="0"/>
        <v>0</v>
      </c>
      <c r="H47" s="111">
        <v>0</v>
      </c>
      <c r="I47" s="114">
        <f>'[1]Calc. Materials-Bitale'!D58</f>
        <v>3</v>
      </c>
      <c r="J47" s="111">
        <f>'[1]Calc. Materials - Kizazi '!D46</f>
        <v>3</v>
      </c>
      <c r="K47" s="113">
        <f t="shared" si="1"/>
        <v>6</v>
      </c>
    </row>
    <row r="48" spans="2:11" ht="20.399999999999999" customHeight="1" x14ac:dyDescent="0.3">
      <c r="B48" s="74">
        <v>13</v>
      </c>
      <c r="C48" s="72" t="s">
        <v>52</v>
      </c>
      <c r="D48" s="72" t="s">
        <v>48</v>
      </c>
      <c r="E48" s="71">
        <f t="shared" si="2"/>
        <v>26</v>
      </c>
      <c r="F48" s="70"/>
      <c r="G48" s="115">
        <f t="shared" si="0"/>
        <v>0</v>
      </c>
      <c r="H48" s="111">
        <v>8</v>
      </c>
      <c r="I48" s="114">
        <f>'[1]Calc. Materials-Bitale'!D46</f>
        <v>10</v>
      </c>
      <c r="J48" s="111">
        <v>8</v>
      </c>
      <c r="K48" s="113">
        <f t="shared" si="1"/>
        <v>26</v>
      </c>
    </row>
    <row r="49" spans="2:11" ht="28.2" customHeight="1" x14ac:dyDescent="0.3">
      <c r="B49" s="74">
        <v>14</v>
      </c>
      <c r="C49" s="72" t="s">
        <v>53</v>
      </c>
      <c r="D49" s="72" t="s">
        <v>13</v>
      </c>
      <c r="E49" s="71">
        <f t="shared" si="2"/>
        <v>97</v>
      </c>
      <c r="F49" s="70"/>
      <c r="G49" s="115">
        <f t="shared" si="0"/>
        <v>0</v>
      </c>
      <c r="H49" s="111">
        <v>20</v>
      </c>
      <c r="I49" s="114">
        <f>'[1]Calc. Materials-Bitale'!D215+'[1]Calc. Materials-Bitale'!D194+'[1]Calc. Materials-Bitale'!D45</f>
        <v>57</v>
      </c>
      <c r="J49" s="111">
        <v>20</v>
      </c>
      <c r="K49" s="113">
        <f t="shared" si="1"/>
        <v>97</v>
      </c>
    </row>
    <row r="50" spans="2:11" x14ac:dyDescent="0.3">
      <c r="B50" s="74">
        <v>15</v>
      </c>
      <c r="C50" s="72" t="s">
        <v>54</v>
      </c>
      <c r="D50" s="72" t="s">
        <v>13</v>
      </c>
      <c r="E50" s="71">
        <f t="shared" si="2"/>
        <v>39</v>
      </c>
      <c r="F50" s="70"/>
      <c r="G50" s="70">
        <f t="shared" si="0"/>
        <v>0</v>
      </c>
      <c r="H50" s="111">
        <v>13</v>
      </c>
      <c r="I50" s="111">
        <f>'[1]Calc. Materials-Bitale'!D51</f>
        <v>13</v>
      </c>
      <c r="J50" s="111">
        <f>'[1]Calc. Materials - Kizazi '!D38</f>
        <v>13</v>
      </c>
      <c r="K50" s="113">
        <f t="shared" si="1"/>
        <v>39</v>
      </c>
    </row>
    <row r="51" spans="2:11" x14ac:dyDescent="0.3">
      <c r="B51" s="74">
        <v>16</v>
      </c>
      <c r="C51" s="77" t="s">
        <v>55</v>
      </c>
      <c r="D51" s="72" t="s">
        <v>56</v>
      </c>
      <c r="E51" s="71">
        <f t="shared" si="2"/>
        <v>1</v>
      </c>
      <c r="F51" s="70"/>
      <c r="G51" s="70">
        <f t="shared" si="0"/>
        <v>0</v>
      </c>
      <c r="H51" s="111">
        <v>0</v>
      </c>
      <c r="I51" s="111">
        <v>1</v>
      </c>
      <c r="J51" s="111">
        <v>0</v>
      </c>
      <c r="K51" s="68">
        <f t="shared" si="1"/>
        <v>1</v>
      </c>
    </row>
    <row r="52" spans="2:11" x14ac:dyDescent="0.3">
      <c r="B52" s="74">
        <v>17</v>
      </c>
      <c r="C52" s="72" t="s">
        <v>57</v>
      </c>
      <c r="D52" s="72" t="s">
        <v>58</v>
      </c>
      <c r="E52" s="71">
        <f t="shared" si="2"/>
        <v>26</v>
      </c>
      <c r="F52" s="70"/>
      <c r="G52" s="70">
        <f t="shared" si="0"/>
        <v>0</v>
      </c>
      <c r="H52" s="111">
        <v>0</v>
      </c>
      <c r="I52" s="111">
        <f>'[1]Calc. Materials-Bitale'!D27+'[1]Calc. Materials-Bitale'!D209</f>
        <v>14</v>
      </c>
      <c r="J52" s="111">
        <f>'[1]Calc. Materials - Kizazi '!D32</f>
        <v>12</v>
      </c>
      <c r="K52" s="68">
        <f t="shared" si="1"/>
        <v>26</v>
      </c>
    </row>
    <row r="53" spans="2:11" x14ac:dyDescent="0.3">
      <c r="B53" s="74">
        <v>18</v>
      </c>
      <c r="C53" s="72" t="s">
        <v>59</v>
      </c>
      <c r="D53" s="72" t="s">
        <v>58</v>
      </c>
      <c r="E53" s="71">
        <f t="shared" si="2"/>
        <v>18</v>
      </c>
      <c r="F53" s="70"/>
      <c r="G53" s="70">
        <f t="shared" si="0"/>
        <v>0</v>
      </c>
      <c r="H53" s="111">
        <v>6</v>
      </c>
      <c r="I53" s="111">
        <v>6</v>
      </c>
      <c r="J53" s="111">
        <v>6</v>
      </c>
      <c r="K53" s="68">
        <f t="shared" si="1"/>
        <v>18</v>
      </c>
    </row>
    <row r="54" spans="2:11" x14ac:dyDescent="0.3">
      <c r="B54" s="74">
        <v>19</v>
      </c>
      <c r="C54" s="72" t="s">
        <v>60</v>
      </c>
      <c r="D54" s="72" t="s">
        <v>58</v>
      </c>
      <c r="E54" s="71">
        <f t="shared" si="2"/>
        <v>11</v>
      </c>
      <c r="F54" s="70"/>
      <c r="G54" s="70">
        <f t="shared" si="0"/>
        <v>0</v>
      </c>
      <c r="H54" s="111">
        <v>0</v>
      </c>
      <c r="I54" s="111">
        <f>'[1]Calc. Materials-Bitale'!D28</f>
        <v>11</v>
      </c>
      <c r="J54" s="111">
        <v>0</v>
      </c>
      <c r="K54" s="68">
        <f t="shared" si="1"/>
        <v>11</v>
      </c>
    </row>
    <row r="55" spans="2:11" x14ac:dyDescent="0.3">
      <c r="B55" s="74">
        <v>20</v>
      </c>
      <c r="C55" s="72" t="s">
        <v>61</v>
      </c>
      <c r="D55" s="72" t="s">
        <v>48</v>
      </c>
      <c r="E55" s="71">
        <f t="shared" si="2"/>
        <v>15</v>
      </c>
      <c r="F55" s="70"/>
      <c r="G55" s="70">
        <f t="shared" si="0"/>
        <v>0</v>
      </c>
      <c r="H55" s="111">
        <v>5</v>
      </c>
      <c r="I55" s="111">
        <v>5</v>
      </c>
      <c r="J55" s="111">
        <v>5</v>
      </c>
      <c r="K55" s="68">
        <f t="shared" si="1"/>
        <v>15</v>
      </c>
    </row>
    <row r="56" spans="2:11" x14ac:dyDescent="0.3">
      <c r="B56" s="74">
        <v>21</v>
      </c>
      <c r="C56" s="72" t="s">
        <v>62</v>
      </c>
      <c r="D56" s="72" t="s">
        <v>63</v>
      </c>
      <c r="E56" s="71">
        <f t="shared" si="2"/>
        <v>10</v>
      </c>
      <c r="F56" s="70"/>
      <c r="G56" s="70">
        <f t="shared" si="0"/>
        <v>0</v>
      </c>
      <c r="H56" s="111">
        <v>0</v>
      </c>
      <c r="I56" s="111">
        <f>'[1]Calc. Materials-Bitale'!D187</f>
        <v>10</v>
      </c>
      <c r="J56" s="111">
        <v>0</v>
      </c>
      <c r="K56" s="68">
        <f t="shared" si="1"/>
        <v>10</v>
      </c>
    </row>
    <row r="57" spans="2:11" x14ac:dyDescent="0.3">
      <c r="B57" s="74">
        <v>22</v>
      </c>
      <c r="C57" s="72" t="s">
        <v>64</v>
      </c>
      <c r="D57" s="72" t="s">
        <v>56</v>
      </c>
      <c r="E57" s="71">
        <f t="shared" si="2"/>
        <v>2</v>
      </c>
      <c r="F57" s="70"/>
      <c r="G57" s="70">
        <f t="shared" si="0"/>
        <v>0</v>
      </c>
      <c r="H57" s="69">
        <v>0</v>
      </c>
      <c r="I57" s="69">
        <f>'[1]Calc. Materials-Bitale'!D186</f>
        <v>2</v>
      </c>
      <c r="J57" s="69">
        <v>0</v>
      </c>
      <c r="K57" s="68">
        <f t="shared" si="1"/>
        <v>2</v>
      </c>
    </row>
    <row r="58" spans="2:11" x14ac:dyDescent="0.3">
      <c r="B58" s="74">
        <v>23</v>
      </c>
      <c r="C58" s="77" t="s">
        <v>65</v>
      </c>
      <c r="D58" s="72" t="s">
        <v>13</v>
      </c>
      <c r="E58" s="68">
        <f>K58</f>
        <v>4</v>
      </c>
      <c r="F58" s="70"/>
      <c r="G58" s="70">
        <f t="shared" si="0"/>
        <v>0</v>
      </c>
      <c r="H58" s="69">
        <v>0</v>
      </c>
      <c r="I58" s="69">
        <v>4</v>
      </c>
      <c r="J58" s="69">
        <v>0</v>
      </c>
      <c r="K58" s="68">
        <f t="shared" si="1"/>
        <v>4</v>
      </c>
    </row>
    <row r="59" spans="2:11" x14ac:dyDescent="0.3">
      <c r="B59" s="74">
        <v>24</v>
      </c>
      <c r="C59" s="72" t="s">
        <v>66</v>
      </c>
      <c r="D59" s="72" t="s">
        <v>67</v>
      </c>
      <c r="E59" s="71">
        <f t="shared" ref="E59:E79" si="3">H59+I59+J59</f>
        <v>4</v>
      </c>
      <c r="F59" s="70"/>
      <c r="G59" s="70">
        <f t="shared" si="0"/>
        <v>0</v>
      </c>
      <c r="H59" s="69">
        <v>0</v>
      </c>
      <c r="I59" s="69">
        <f>'[1]Calc. Materials-Bitale'!D185</f>
        <v>4</v>
      </c>
      <c r="J59" s="69">
        <v>0</v>
      </c>
      <c r="K59" s="68">
        <f t="shared" si="1"/>
        <v>4</v>
      </c>
    </row>
    <row r="60" spans="2:11" x14ac:dyDescent="0.3">
      <c r="B60" s="74"/>
      <c r="C60" s="76" t="s">
        <v>68</v>
      </c>
      <c r="D60" s="72"/>
      <c r="E60" s="71">
        <f t="shared" si="3"/>
        <v>0</v>
      </c>
      <c r="F60" s="70"/>
      <c r="G60" s="70">
        <f t="shared" si="0"/>
        <v>0</v>
      </c>
      <c r="H60" s="69"/>
      <c r="I60" s="69"/>
      <c r="J60" s="69"/>
      <c r="K60" s="68"/>
    </row>
    <row r="61" spans="2:11" x14ac:dyDescent="0.3">
      <c r="B61" s="74">
        <v>25</v>
      </c>
      <c r="C61" s="75" t="s">
        <v>69</v>
      </c>
      <c r="D61" s="72" t="s">
        <v>70</v>
      </c>
      <c r="E61" s="71">
        <f t="shared" si="3"/>
        <v>18</v>
      </c>
      <c r="F61" s="70"/>
      <c r="G61" s="70">
        <f t="shared" si="0"/>
        <v>0</v>
      </c>
      <c r="H61" s="69">
        <v>3</v>
      </c>
      <c r="I61" s="69">
        <f>'[1]Calc. Materials-Bitale'!D62</f>
        <v>14</v>
      </c>
      <c r="J61" s="69">
        <f>'[1]Calc. Materials - Kizazi '!D51</f>
        <v>1</v>
      </c>
      <c r="K61" s="68">
        <f t="shared" ref="K61:K76" si="4">SUM(H61:J61)</f>
        <v>18</v>
      </c>
    </row>
    <row r="62" spans="2:11" x14ac:dyDescent="0.3">
      <c r="B62" s="74">
        <v>26</v>
      </c>
      <c r="C62" s="75" t="s">
        <v>71</v>
      </c>
      <c r="D62" s="72" t="s">
        <v>63</v>
      </c>
      <c r="E62" s="71">
        <f t="shared" si="3"/>
        <v>23</v>
      </c>
      <c r="F62" s="70"/>
      <c r="G62" s="70">
        <f t="shared" si="0"/>
        <v>0</v>
      </c>
      <c r="H62" s="69">
        <v>5</v>
      </c>
      <c r="I62" s="69">
        <f>'[1]Calc. Materials-Bitale'!D63</f>
        <v>15</v>
      </c>
      <c r="J62" s="69">
        <f>'[1]Calc. Materials - Kizazi '!D52</f>
        <v>3</v>
      </c>
      <c r="K62" s="68">
        <f t="shared" si="4"/>
        <v>23</v>
      </c>
    </row>
    <row r="63" spans="2:11" x14ac:dyDescent="0.3">
      <c r="B63" s="74">
        <v>27</v>
      </c>
      <c r="C63" s="112" t="s">
        <v>72</v>
      </c>
      <c r="D63" s="72" t="s">
        <v>73</v>
      </c>
      <c r="E63" s="71">
        <f t="shared" si="3"/>
        <v>6</v>
      </c>
      <c r="F63" s="70"/>
      <c r="G63" s="70">
        <f t="shared" si="0"/>
        <v>0</v>
      </c>
      <c r="H63" s="69">
        <v>2</v>
      </c>
      <c r="I63" s="69">
        <f>'[1]Calc. Materials-Bitale'!D64</f>
        <v>2</v>
      </c>
      <c r="J63" s="69">
        <f>'[1]Calc. Materials - Kizazi '!D53</f>
        <v>2</v>
      </c>
      <c r="K63" s="68">
        <f t="shared" si="4"/>
        <v>6</v>
      </c>
    </row>
    <row r="64" spans="2:11" x14ac:dyDescent="0.3">
      <c r="B64" s="74">
        <v>28</v>
      </c>
      <c r="C64" s="112" t="s">
        <v>74</v>
      </c>
      <c r="D64" s="72" t="s">
        <v>13</v>
      </c>
      <c r="E64" s="71">
        <f t="shared" si="3"/>
        <v>14</v>
      </c>
      <c r="F64" s="70"/>
      <c r="G64" s="70">
        <f t="shared" si="0"/>
        <v>0</v>
      </c>
      <c r="H64" s="111">
        <v>4</v>
      </c>
      <c r="I64" s="69">
        <f>'[1]Calc. Materials-Bitale'!D65</f>
        <v>5</v>
      </c>
      <c r="J64" s="69">
        <f>'[1]Calc. Materials - Kizazi '!D54</f>
        <v>5</v>
      </c>
      <c r="K64" s="68">
        <f t="shared" si="4"/>
        <v>14</v>
      </c>
    </row>
    <row r="65" spans="2:14" x14ac:dyDescent="0.3">
      <c r="B65" s="74">
        <v>29</v>
      </c>
      <c r="C65" s="112" t="s">
        <v>75</v>
      </c>
      <c r="D65" s="72" t="s">
        <v>13</v>
      </c>
      <c r="E65" s="71">
        <f t="shared" si="3"/>
        <v>11</v>
      </c>
      <c r="F65" s="70"/>
      <c r="G65" s="70">
        <f t="shared" si="0"/>
        <v>0</v>
      </c>
      <c r="H65" s="111">
        <v>5</v>
      </c>
      <c r="I65" s="69">
        <f>'[1]Calc. Materials-Bitale'!D66</f>
        <v>3</v>
      </c>
      <c r="J65" s="69">
        <f>'[1]Calc. Materials - Kizazi '!D55</f>
        <v>3</v>
      </c>
      <c r="K65" s="68">
        <f t="shared" si="4"/>
        <v>11</v>
      </c>
    </row>
    <row r="66" spans="2:14" x14ac:dyDescent="0.3">
      <c r="B66" s="74">
        <v>30</v>
      </c>
      <c r="C66" s="75" t="s">
        <v>76</v>
      </c>
      <c r="D66" s="72" t="s">
        <v>13</v>
      </c>
      <c r="E66" s="71">
        <f t="shared" si="3"/>
        <v>13</v>
      </c>
      <c r="F66" s="70"/>
      <c r="G66" s="70">
        <f t="shared" si="0"/>
        <v>0</v>
      </c>
      <c r="H66" s="111">
        <v>5</v>
      </c>
      <c r="I66" s="69">
        <f>'[1]Calc. Materials-Bitale'!D66</f>
        <v>3</v>
      </c>
      <c r="J66" s="69">
        <f>'[1]Calc. Materials - Kizazi '!D56</f>
        <v>5</v>
      </c>
      <c r="K66" s="68">
        <f t="shared" si="4"/>
        <v>13</v>
      </c>
    </row>
    <row r="67" spans="2:14" x14ac:dyDescent="0.3">
      <c r="B67" s="74">
        <v>31</v>
      </c>
      <c r="C67" s="75" t="s">
        <v>77</v>
      </c>
      <c r="D67" s="72" t="s">
        <v>78</v>
      </c>
      <c r="E67" s="71">
        <f t="shared" si="3"/>
        <v>4</v>
      </c>
      <c r="F67" s="106"/>
      <c r="G67" s="70">
        <f t="shared" si="0"/>
        <v>0</v>
      </c>
      <c r="H67" s="69">
        <v>0</v>
      </c>
      <c r="I67" s="105">
        <v>2</v>
      </c>
      <c r="J67" s="110">
        <v>2</v>
      </c>
      <c r="K67" s="68">
        <f t="shared" si="4"/>
        <v>4</v>
      </c>
    </row>
    <row r="68" spans="2:14" x14ac:dyDescent="0.3">
      <c r="B68" s="74">
        <v>32</v>
      </c>
      <c r="C68" s="75" t="s">
        <v>79</v>
      </c>
      <c r="D68" s="72" t="s">
        <v>80</v>
      </c>
      <c r="E68" s="71">
        <f t="shared" si="3"/>
        <v>6</v>
      </c>
      <c r="F68" s="106"/>
      <c r="G68" s="70">
        <f t="shared" si="0"/>
        <v>0</v>
      </c>
      <c r="H68" s="69">
        <v>0</v>
      </c>
      <c r="I68" s="105">
        <v>3</v>
      </c>
      <c r="J68" s="110">
        <v>3</v>
      </c>
      <c r="K68" s="68">
        <f t="shared" si="4"/>
        <v>6</v>
      </c>
    </row>
    <row r="69" spans="2:14" x14ac:dyDescent="0.3">
      <c r="B69" s="74">
        <v>33</v>
      </c>
      <c r="C69" s="75" t="s">
        <v>81</v>
      </c>
      <c r="D69" s="72" t="s">
        <v>78</v>
      </c>
      <c r="E69" s="71">
        <f t="shared" si="3"/>
        <v>6</v>
      </c>
      <c r="F69" s="106"/>
      <c r="G69" s="70">
        <f t="shared" si="0"/>
        <v>0</v>
      </c>
      <c r="H69" s="69">
        <v>0</v>
      </c>
      <c r="I69" s="105">
        <v>3</v>
      </c>
      <c r="J69" s="110">
        <v>3</v>
      </c>
      <c r="K69" s="68">
        <f t="shared" si="4"/>
        <v>6</v>
      </c>
    </row>
    <row r="70" spans="2:14" x14ac:dyDescent="0.3">
      <c r="B70" s="74">
        <v>34</v>
      </c>
      <c r="C70" s="75" t="s">
        <v>82</v>
      </c>
      <c r="D70" s="72" t="s">
        <v>78</v>
      </c>
      <c r="E70" s="71">
        <f t="shared" si="3"/>
        <v>6</v>
      </c>
      <c r="F70" s="106"/>
      <c r="G70" s="70">
        <f t="shared" si="0"/>
        <v>0</v>
      </c>
      <c r="H70" s="69">
        <v>0</v>
      </c>
      <c r="I70" s="105">
        <v>3</v>
      </c>
      <c r="J70" s="110">
        <v>3</v>
      </c>
      <c r="K70" s="68">
        <f t="shared" si="4"/>
        <v>6</v>
      </c>
    </row>
    <row r="71" spans="2:14" x14ac:dyDescent="0.3">
      <c r="B71" s="74">
        <v>35</v>
      </c>
      <c r="C71" s="75" t="s">
        <v>83</v>
      </c>
      <c r="D71" s="72" t="s">
        <v>84</v>
      </c>
      <c r="E71" s="71">
        <f t="shared" si="3"/>
        <v>10</v>
      </c>
      <c r="F71" s="106"/>
      <c r="G71" s="70">
        <f t="shared" si="0"/>
        <v>0</v>
      </c>
      <c r="H71" s="69">
        <v>0</v>
      </c>
      <c r="I71" s="105">
        <v>4</v>
      </c>
      <c r="J71" s="110">
        <v>6</v>
      </c>
      <c r="K71" s="68">
        <f t="shared" si="4"/>
        <v>10</v>
      </c>
    </row>
    <row r="72" spans="2:14" x14ac:dyDescent="0.3">
      <c r="B72" s="74">
        <v>36</v>
      </c>
      <c r="C72" s="73" t="s">
        <v>85</v>
      </c>
      <c r="D72" s="72" t="s">
        <v>84</v>
      </c>
      <c r="E72" s="71">
        <f t="shared" si="3"/>
        <v>25</v>
      </c>
      <c r="F72" s="89"/>
      <c r="G72" s="70">
        <f t="shared" si="0"/>
        <v>0</v>
      </c>
      <c r="H72" s="69">
        <v>5</v>
      </c>
      <c r="I72" s="78">
        <v>10</v>
      </c>
      <c r="J72" s="109">
        <v>10</v>
      </c>
      <c r="K72" s="68">
        <f t="shared" si="4"/>
        <v>25</v>
      </c>
    </row>
    <row r="73" spans="2:14" x14ac:dyDescent="0.3">
      <c r="B73" s="74"/>
      <c r="C73" s="103" t="s">
        <v>86</v>
      </c>
      <c r="E73" s="86">
        <f t="shared" si="3"/>
        <v>0</v>
      </c>
      <c r="F73" s="13"/>
      <c r="G73" s="13">
        <f t="shared" si="0"/>
        <v>0</v>
      </c>
      <c r="K73" s="1">
        <f t="shared" si="4"/>
        <v>0</v>
      </c>
    </row>
    <row r="74" spans="2:14" x14ac:dyDescent="0.3">
      <c r="B74" s="74">
        <v>37</v>
      </c>
      <c r="C74" s="75" t="s">
        <v>87</v>
      </c>
      <c r="D74" s="108" t="s">
        <v>51</v>
      </c>
      <c r="E74" s="71">
        <f t="shared" si="3"/>
        <v>127</v>
      </c>
      <c r="F74" s="106"/>
      <c r="G74" s="70">
        <f t="shared" si="0"/>
        <v>0</v>
      </c>
      <c r="H74" s="69"/>
      <c r="I74" s="105">
        <v>60</v>
      </c>
      <c r="J74" s="105">
        <v>67</v>
      </c>
      <c r="K74" s="68">
        <f t="shared" si="4"/>
        <v>127</v>
      </c>
    </row>
    <row r="75" spans="2:14" x14ac:dyDescent="0.3">
      <c r="B75" s="74">
        <v>38</v>
      </c>
      <c r="C75" s="75" t="s">
        <v>88</v>
      </c>
      <c r="D75" s="108" t="s">
        <v>89</v>
      </c>
      <c r="E75" s="71">
        <f t="shared" si="3"/>
        <v>16</v>
      </c>
      <c r="F75" s="106"/>
      <c r="G75" s="70">
        <f t="shared" si="0"/>
        <v>0</v>
      </c>
      <c r="H75" s="69"/>
      <c r="I75" s="105">
        <v>8</v>
      </c>
      <c r="J75" s="105">
        <v>8</v>
      </c>
      <c r="K75" s="68">
        <f t="shared" si="4"/>
        <v>16</v>
      </c>
    </row>
    <row r="76" spans="2:14" x14ac:dyDescent="0.3">
      <c r="B76" s="74">
        <v>39</v>
      </c>
      <c r="C76" s="107" t="s">
        <v>90</v>
      </c>
      <c r="D76" s="72" t="s">
        <v>51</v>
      </c>
      <c r="E76" s="71">
        <f t="shared" si="3"/>
        <v>13</v>
      </c>
      <c r="F76" s="106"/>
      <c r="G76" s="70">
        <f t="shared" si="0"/>
        <v>0</v>
      </c>
      <c r="H76" s="69"/>
      <c r="I76" s="105">
        <v>6</v>
      </c>
      <c r="J76" s="105">
        <v>7</v>
      </c>
      <c r="K76" s="68">
        <f t="shared" si="4"/>
        <v>13</v>
      </c>
    </row>
    <row r="77" spans="2:14" x14ac:dyDescent="0.3">
      <c r="B77" s="74"/>
      <c r="C77" s="103" t="s">
        <v>91</v>
      </c>
      <c r="E77" s="86">
        <f t="shared" si="3"/>
        <v>0</v>
      </c>
      <c r="F77" s="13"/>
      <c r="G77" s="13">
        <f t="shared" si="0"/>
        <v>0</v>
      </c>
      <c r="N77" s="104"/>
    </row>
    <row r="78" spans="2:14" x14ac:dyDescent="0.3">
      <c r="B78" s="74">
        <v>40</v>
      </c>
      <c r="C78" s="77" t="s">
        <v>92</v>
      </c>
      <c r="D78" s="72" t="s">
        <v>51</v>
      </c>
      <c r="E78" s="71">
        <f t="shared" si="3"/>
        <v>47</v>
      </c>
      <c r="F78" s="70"/>
      <c r="G78" s="70">
        <f t="shared" si="0"/>
        <v>0</v>
      </c>
      <c r="H78" s="69">
        <v>15</v>
      </c>
      <c r="I78" s="69">
        <v>16</v>
      </c>
      <c r="J78" s="69">
        <v>16</v>
      </c>
      <c r="K78" s="68">
        <f>SUM(H78:J78)</f>
        <v>47</v>
      </c>
    </row>
    <row r="79" spans="2:14" x14ac:dyDescent="0.3">
      <c r="B79" s="74">
        <v>41</v>
      </c>
      <c r="C79" s="77" t="s">
        <v>93</v>
      </c>
      <c r="D79" s="72" t="s">
        <v>51</v>
      </c>
      <c r="E79" s="71">
        <f t="shared" si="3"/>
        <v>57</v>
      </c>
      <c r="F79" s="70"/>
      <c r="G79" s="70">
        <f t="shared" si="0"/>
        <v>0</v>
      </c>
      <c r="H79" s="69">
        <v>19</v>
      </c>
      <c r="I79" s="69">
        <v>19</v>
      </c>
      <c r="J79" s="69">
        <v>19</v>
      </c>
      <c r="K79" s="68">
        <f>SUM(H79:J79)</f>
        <v>57</v>
      </c>
    </row>
    <row r="80" spans="2:14" x14ac:dyDescent="0.3">
      <c r="B80" s="74"/>
      <c r="C80" s="103" t="s">
        <v>94</v>
      </c>
      <c r="E80" s="86"/>
      <c r="F80" s="13"/>
      <c r="G80" s="13"/>
      <c r="K80" s="68"/>
    </row>
    <row r="81" spans="2:11" s="15" customFormat="1" ht="15.75" customHeight="1" x14ac:dyDescent="0.3">
      <c r="B81" s="74">
        <v>42</v>
      </c>
      <c r="C81" s="150" t="s">
        <v>95</v>
      </c>
      <c r="D81" s="82" t="s">
        <v>63</v>
      </c>
      <c r="E81" s="102">
        <f t="shared" ref="E81:E87" si="5">K81</f>
        <v>400</v>
      </c>
      <c r="F81" s="101"/>
      <c r="G81" s="101">
        <f t="shared" ref="G81:G87" si="6">F81*E81</f>
        <v>0</v>
      </c>
      <c r="H81" s="100">
        <v>150</v>
      </c>
      <c r="I81" s="15">
        <v>150</v>
      </c>
      <c r="J81" s="15">
        <v>100</v>
      </c>
      <c r="K81" s="68">
        <f t="shared" ref="K81:K87" si="7">SUM(H81:J81)</f>
        <v>400</v>
      </c>
    </row>
    <row r="82" spans="2:11" s="15" customFormat="1" ht="16.2" x14ac:dyDescent="0.3">
      <c r="B82" s="74">
        <v>43</v>
      </c>
      <c r="C82" s="73" t="s">
        <v>96</v>
      </c>
      <c r="D82" s="82" t="s">
        <v>63</v>
      </c>
      <c r="E82" s="102">
        <f t="shared" si="5"/>
        <v>300</v>
      </c>
      <c r="F82" s="101"/>
      <c r="G82" s="101">
        <f t="shared" si="6"/>
        <v>0</v>
      </c>
      <c r="H82" s="100">
        <v>100</v>
      </c>
      <c r="I82" s="15">
        <v>100</v>
      </c>
      <c r="J82" s="15">
        <v>100</v>
      </c>
      <c r="K82" s="68">
        <f t="shared" si="7"/>
        <v>300</v>
      </c>
    </row>
    <row r="83" spans="2:11" s="15" customFormat="1" x14ac:dyDescent="0.3">
      <c r="B83" s="74">
        <v>44</v>
      </c>
      <c r="C83" s="73" t="s">
        <v>97</v>
      </c>
      <c r="D83" s="82" t="s">
        <v>13</v>
      </c>
      <c r="E83" s="102">
        <f t="shared" si="5"/>
        <v>80</v>
      </c>
      <c r="F83" s="101"/>
      <c r="G83" s="101">
        <f t="shared" si="6"/>
        <v>0</v>
      </c>
      <c r="H83" s="100">
        <v>30</v>
      </c>
      <c r="I83" s="15">
        <v>30</v>
      </c>
      <c r="J83" s="15">
        <v>20</v>
      </c>
      <c r="K83" s="68">
        <f t="shared" si="7"/>
        <v>80</v>
      </c>
    </row>
    <row r="84" spans="2:11" s="15" customFormat="1" x14ac:dyDescent="0.3">
      <c r="B84" s="74">
        <v>45</v>
      </c>
      <c r="C84" s="73" t="s">
        <v>98</v>
      </c>
      <c r="D84" s="82" t="s">
        <v>13</v>
      </c>
      <c r="E84" s="102">
        <f t="shared" si="5"/>
        <v>30</v>
      </c>
      <c r="F84" s="101"/>
      <c r="G84" s="101">
        <f t="shared" si="6"/>
        <v>0</v>
      </c>
      <c r="H84" s="100">
        <v>10</v>
      </c>
      <c r="I84" s="15">
        <v>10</v>
      </c>
      <c r="J84" s="15">
        <v>10</v>
      </c>
      <c r="K84" s="68">
        <f t="shared" si="7"/>
        <v>30</v>
      </c>
    </row>
    <row r="85" spans="2:11" s="15" customFormat="1" x14ac:dyDescent="0.3">
      <c r="B85" s="74">
        <v>46</v>
      </c>
      <c r="C85" s="73" t="s">
        <v>99</v>
      </c>
      <c r="D85" s="82" t="s">
        <v>13</v>
      </c>
      <c r="E85" s="102">
        <f t="shared" si="5"/>
        <v>30</v>
      </c>
      <c r="F85" s="101"/>
      <c r="G85" s="101">
        <f t="shared" si="6"/>
        <v>0</v>
      </c>
      <c r="H85" s="100">
        <v>10</v>
      </c>
      <c r="I85" s="15">
        <v>10</v>
      </c>
      <c r="J85" s="15">
        <v>10</v>
      </c>
      <c r="K85" s="68">
        <f t="shared" si="7"/>
        <v>30</v>
      </c>
    </row>
    <row r="86" spans="2:11" s="15" customFormat="1" x14ac:dyDescent="0.3">
      <c r="B86" s="74">
        <v>47</v>
      </c>
      <c r="C86" s="73" t="s">
        <v>100</v>
      </c>
      <c r="D86" s="82" t="s">
        <v>13</v>
      </c>
      <c r="E86" s="102">
        <f t="shared" si="5"/>
        <v>12</v>
      </c>
      <c r="F86" s="101"/>
      <c r="G86" s="101">
        <f t="shared" si="6"/>
        <v>0</v>
      </c>
      <c r="H86" s="100">
        <v>4</v>
      </c>
      <c r="I86" s="15">
        <v>4</v>
      </c>
      <c r="J86" s="15">
        <v>4</v>
      </c>
      <c r="K86" s="68">
        <f t="shared" si="7"/>
        <v>12</v>
      </c>
    </row>
    <row r="87" spans="2:11" s="15" customFormat="1" x14ac:dyDescent="0.3">
      <c r="B87" s="74">
        <v>48</v>
      </c>
      <c r="C87" s="73" t="s">
        <v>101</v>
      </c>
      <c r="D87" s="82" t="s">
        <v>13</v>
      </c>
      <c r="E87" s="102">
        <f t="shared" si="5"/>
        <v>12</v>
      </c>
      <c r="F87" s="101"/>
      <c r="G87" s="101">
        <f t="shared" si="6"/>
        <v>0</v>
      </c>
      <c r="H87" s="100">
        <v>4</v>
      </c>
      <c r="I87" s="15">
        <v>4</v>
      </c>
      <c r="J87" s="15">
        <v>4</v>
      </c>
      <c r="K87" s="68">
        <f t="shared" si="7"/>
        <v>12</v>
      </c>
    </row>
    <row r="88" spans="2:11" x14ac:dyDescent="0.3">
      <c r="B88" s="74"/>
      <c r="C88" s="92" t="s">
        <v>102</v>
      </c>
      <c r="F88" s="13"/>
      <c r="G88" s="13">
        <f t="shared" ref="G88:G93" si="8">E88*F88</f>
        <v>0</v>
      </c>
    </row>
    <row r="89" spans="2:11" x14ac:dyDescent="0.3">
      <c r="B89" s="74">
        <v>49</v>
      </c>
      <c r="C89" s="72" t="s">
        <v>103</v>
      </c>
      <c r="D89" s="72" t="s">
        <v>13</v>
      </c>
      <c r="E89" s="71">
        <f>H89+I89+J89</f>
        <v>134</v>
      </c>
      <c r="F89" s="70"/>
      <c r="G89" s="70">
        <f t="shared" si="8"/>
        <v>0</v>
      </c>
      <c r="H89" s="69">
        <f>'[1]Calc.Material Nyansha'!D31/2</f>
        <v>42</v>
      </c>
      <c r="I89" s="69">
        <f>'[1]Calc. Materials-Bitale'!D103/2</f>
        <v>50</v>
      </c>
      <c r="J89" s="69">
        <f>'[1]Calc. Materials - Kizazi '!D89/2</f>
        <v>42</v>
      </c>
      <c r="K89" s="68">
        <f t="shared" ref="K89:K94" si="9">SUM(H89:J89)</f>
        <v>134</v>
      </c>
    </row>
    <row r="90" spans="2:11" x14ac:dyDescent="0.3">
      <c r="B90" s="74">
        <v>50</v>
      </c>
      <c r="C90" s="99" t="s">
        <v>104</v>
      </c>
      <c r="D90" s="68" t="s">
        <v>84</v>
      </c>
      <c r="E90" s="71"/>
      <c r="F90" s="70"/>
      <c r="G90" s="70">
        <f t="shared" si="8"/>
        <v>0</v>
      </c>
      <c r="H90" s="78">
        <v>4</v>
      </c>
      <c r="I90" s="78">
        <v>4</v>
      </c>
      <c r="J90" s="78">
        <v>4</v>
      </c>
      <c r="K90" s="68">
        <f t="shared" si="9"/>
        <v>12</v>
      </c>
    </row>
    <row r="91" spans="2:11" x14ac:dyDescent="0.3">
      <c r="B91" s="74">
        <v>51</v>
      </c>
      <c r="C91" s="99" t="s">
        <v>105</v>
      </c>
      <c r="D91" s="68" t="s">
        <v>84</v>
      </c>
      <c r="E91" s="71">
        <f>H91+I91+J91</f>
        <v>12</v>
      </c>
      <c r="F91" s="70"/>
      <c r="G91" s="70">
        <f t="shared" si="8"/>
        <v>0</v>
      </c>
      <c r="H91" s="78">
        <v>4</v>
      </c>
      <c r="I91" s="78">
        <v>4</v>
      </c>
      <c r="J91" s="78">
        <v>4</v>
      </c>
      <c r="K91" s="68">
        <f t="shared" si="9"/>
        <v>12</v>
      </c>
    </row>
    <row r="92" spans="2:11" x14ac:dyDescent="0.3">
      <c r="B92" s="74">
        <v>52</v>
      </c>
      <c r="C92" s="99" t="s">
        <v>106</v>
      </c>
      <c r="D92" s="72" t="s">
        <v>107</v>
      </c>
      <c r="E92" s="71">
        <f>H92+I92+J92</f>
        <v>30</v>
      </c>
      <c r="F92" s="70"/>
      <c r="G92" s="70">
        <f t="shared" si="8"/>
        <v>0</v>
      </c>
      <c r="H92" s="69">
        <v>10</v>
      </c>
      <c r="I92" s="69">
        <v>10</v>
      </c>
      <c r="J92" s="69">
        <v>10</v>
      </c>
      <c r="K92" s="68">
        <f t="shared" si="9"/>
        <v>30</v>
      </c>
    </row>
    <row r="93" spans="2:11" ht="29.25" customHeight="1" x14ac:dyDescent="0.3">
      <c r="B93" s="74">
        <v>53</v>
      </c>
      <c r="C93" s="98" t="s">
        <v>108</v>
      </c>
      <c r="D93" s="97" t="s">
        <v>56</v>
      </c>
      <c r="E93" s="96">
        <f>H93+I93+J93</f>
        <v>12</v>
      </c>
      <c r="F93" s="95"/>
      <c r="G93" s="95">
        <f t="shared" si="8"/>
        <v>0</v>
      </c>
      <c r="H93" s="94">
        <v>4</v>
      </c>
      <c r="I93" s="94">
        <v>4</v>
      </c>
      <c r="J93" s="94">
        <v>4</v>
      </c>
      <c r="K93" s="93">
        <f t="shared" si="9"/>
        <v>12</v>
      </c>
    </row>
    <row r="94" spans="2:11" x14ac:dyDescent="0.3">
      <c r="B94" s="74">
        <v>54</v>
      </c>
      <c r="C94" s="72" t="s">
        <v>109</v>
      </c>
      <c r="D94" s="72" t="s">
        <v>56</v>
      </c>
      <c r="E94" s="71">
        <f>H94+I94+J94</f>
        <v>12</v>
      </c>
      <c r="F94" s="70"/>
      <c r="G94" s="70"/>
      <c r="H94" s="69">
        <v>4</v>
      </c>
      <c r="I94" s="69">
        <v>4</v>
      </c>
      <c r="J94" s="69">
        <v>4</v>
      </c>
      <c r="K94" s="68">
        <f t="shared" si="9"/>
        <v>12</v>
      </c>
    </row>
    <row r="95" spans="2:11" x14ac:dyDescent="0.3">
      <c r="B95" s="74"/>
      <c r="E95" s="86"/>
      <c r="F95" s="5"/>
      <c r="G95" s="5"/>
    </row>
    <row r="96" spans="2:11" x14ac:dyDescent="0.3">
      <c r="B96" s="74"/>
      <c r="C96" s="92" t="s">
        <v>110</v>
      </c>
      <c r="E96" s="86">
        <f t="shared" ref="E96:E127" si="10">H96+I96+J96</f>
        <v>0</v>
      </c>
      <c r="F96" s="13"/>
      <c r="G96" s="13">
        <f t="shared" ref="G96:G127" si="11">E96*F96</f>
        <v>0</v>
      </c>
      <c r="H96" s="91"/>
      <c r="I96" s="91"/>
      <c r="J96" s="91"/>
    </row>
    <row r="97" spans="2:11" x14ac:dyDescent="0.3">
      <c r="B97" s="74">
        <v>55</v>
      </c>
      <c r="C97" s="73" t="s">
        <v>111</v>
      </c>
      <c r="D97" s="80" t="s">
        <v>24</v>
      </c>
      <c r="E97" s="71">
        <f t="shared" si="10"/>
        <v>18</v>
      </c>
      <c r="F97" s="85"/>
      <c r="G97" s="70">
        <f t="shared" si="11"/>
        <v>0</v>
      </c>
      <c r="H97" s="78">
        <v>6</v>
      </c>
      <c r="I97" s="78">
        <v>6</v>
      </c>
      <c r="J97" s="78">
        <v>6</v>
      </c>
      <c r="K97" s="68">
        <f t="shared" ref="K97:K128" si="12">SUM(H97:J97)</f>
        <v>18</v>
      </c>
    </row>
    <row r="98" spans="2:11" x14ac:dyDescent="0.3">
      <c r="B98" s="74">
        <v>56</v>
      </c>
      <c r="C98" s="73" t="s">
        <v>112</v>
      </c>
      <c r="D98" s="80" t="s">
        <v>24</v>
      </c>
      <c r="E98" s="71">
        <f t="shared" si="10"/>
        <v>6</v>
      </c>
      <c r="F98" s="85"/>
      <c r="G98" s="70">
        <f t="shared" si="11"/>
        <v>0</v>
      </c>
      <c r="H98" s="78">
        <v>2</v>
      </c>
      <c r="I98" s="78">
        <v>2</v>
      </c>
      <c r="J98" s="78">
        <v>2</v>
      </c>
      <c r="K98" s="68">
        <f t="shared" si="12"/>
        <v>6</v>
      </c>
    </row>
    <row r="99" spans="2:11" x14ac:dyDescent="0.3">
      <c r="B99" s="74">
        <v>57</v>
      </c>
      <c r="C99" s="73" t="s">
        <v>113</v>
      </c>
      <c r="D99" s="80" t="s">
        <v>24</v>
      </c>
      <c r="E99" s="71">
        <f t="shared" si="10"/>
        <v>12</v>
      </c>
      <c r="F99" s="85"/>
      <c r="G99" s="70">
        <f t="shared" si="11"/>
        <v>0</v>
      </c>
      <c r="H99" s="78">
        <v>4</v>
      </c>
      <c r="I99" s="78">
        <v>4</v>
      </c>
      <c r="J99" s="78">
        <v>4</v>
      </c>
      <c r="K99" s="68">
        <f t="shared" si="12"/>
        <v>12</v>
      </c>
    </row>
    <row r="100" spans="2:11" x14ac:dyDescent="0.3">
      <c r="B100" s="74">
        <v>58</v>
      </c>
      <c r="C100" s="73" t="s">
        <v>114</v>
      </c>
      <c r="D100" s="80" t="s">
        <v>13</v>
      </c>
      <c r="E100" s="71">
        <f t="shared" si="10"/>
        <v>15</v>
      </c>
      <c r="F100" s="85"/>
      <c r="G100" s="70">
        <f t="shared" si="11"/>
        <v>0</v>
      </c>
      <c r="H100" s="78">
        <v>5</v>
      </c>
      <c r="I100" s="78">
        <v>5</v>
      </c>
      <c r="J100" s="78">
        <v>5</v>
      </c>
      <c r="K100" s="68">
        <f t="shared" si="12"/>
        <v>15</v>
      </c>
    </row>
    <row r="101" spans="2:11" x14ac:dyDescent="0.3">
      <c r="B101" s="74">
        <v>59</v>
      </c>
      <c r="C101" s="73" t="s">
        <v>115</v>
      </c>
      <c r="D101" s="80" t="s">
        <v>13</v>
      </c>
      <c r="E101" s="71">
        <f t="shared" si="10"/>
        <v>9</v>
      </c>
      <c r="F101" s="85"/>
      <c r="G101" s="70">
        <f t="shared" si="11"/>
        <v>0</v>
      </c>
      <c r="H101" s="78">
        <v>3</v>
      </c>
      <c r="I101" s="78">
        <v>3</v>
      </c>
      <c r="J101" s="78">
        <v>3</v>
      </c>
      <c r="K101" s="68">
        <f t="shared" si="12"/>
        <v>9</v>
      </c>
    </row>
    <row r="102" spans="2:11" x14ac:dyDescent="0.3">
      <c r="B102" s="74">
        <v>60</v>
      </c>
      <c r="C102" s="73" t="s">
        <v>116</v>
      </c>
      <c r="D102" s="80" t="s">
        <v>24</v>
      </c>
      <c r="E102" s="71">
        <f t="shared" si="10"/>
        <v>135</v>
      </c>
      <c r="F102" s="85"/>
      <c r="G102" s="70">
        <f t="shared" si="11"/>
        <v>0</v>
      </c>
      <c r="H102" s="78">
        <v>45</v>
      </c>
      <c r="I102" s="78">
        <v>45</v>
      </c>
      <c r="J102" s="78">
        <v>45</v>
      </c>
      <c r="K102" s="68">
        <f t="shared" si="12"/>
        <v>135</v>
      </c>
    </row>
    <row r="103" spans="2:11" x14ac:dyDescent="0.3">
      <c r="B103" s="74">
        <v>61</v>
      </c>
      <c r="C103" s="73" t="s">
        <v>117</v>
      </c>
      <c r="D103" s="80" t="s">
        <v>13</v>
      </c>
      <c r="E103" s="71">
        <f t="shared" si="10"/>
        <v>18</v>
      </c>
      <c r="F103" s="85"/>
      <c r="G103" s="70">
        <f t="shared" si="11"/>
        <v>0</v>
      </c>
      <c r="H103" s="78">
        <v>6</v>
      </c>
      <c r="I103" s="78">
        <v>6</v>
      </c>
      <c r="J103" s="78">
        <v>6</v>
      </c>
      <c r="K103" s="68">
        <f t="shared" si="12"/>
        <v>18</v>
      </c>
    </row>
    <row r="104" spans="2:11" x14ac:dyDescent="0.3">
      <c r="B104" s="74">
        <v>62</v>
      </c>
      <c r="C104" s="73" t="s">
        <v>118</v>
      </c>
      <c r="D104" s="80" t="s">
        <v>13</v>
      </c>
      <c r="E104" s="71">
        <f t="shared" si="10"/>
        <v>3</v>
      </c>
      <c r="F104" s="85"/>
      <c r="G104" s="70">
        <f t="shared" si="11"/>
        <v>0</v>
      </c>
      <c r="H104" s="78">
        <v>1</v>
      </c>
      <c r="I104" s="78">
        <v>1</v>
      </c>
      <c r="J104" s="78">
        <v>1</v>
      </c>
      <c r="K104" s="68">
        <f t="shared" si="12"/>
        <v>3</v>
      </c>
    </row>
    <row r="105" spans="2:11" x14ac:dyDescent="0.3">
      <c r="B105" s="74">
        <v>63</v>
      </c>
      <c r="C105" s="73" t="s">
        <v>119</v>
      </c>
      <c r="D105" s="80" t="s">
        <v>120</v>
      </c>
      <c r="E105" s="71">
        <f t="shared" si="10"/>
        <v>3</v>
      </c>
      <c r="F105" s="85"/>
      <c r="G105" s="70">
        <f t="shared" si="11"/>
        <v>0</v>
      </c>
      <c r="H105" s="78">
        <v>1</v>
      </c>
      <c r="I105" s="78">
        <v>1</v>
      </c>
      <c r="J105" s="78">
        <v>1</v>
      </c>
      <c r="K105" s="68">
        <f t="shared" si="12"/>
        <v>3</v>
      </c>
    </row>
    <row r="106" spans="2:11" x14ac:dyDescent="0.3">
      <c r="B106" s="74">
        <v>64</v>
      </c>
      <c r="C106" s="73" t="s">
        <v>121</v>
      </c>
      <c r="D106" s="80" t="s">
        <v>13</v>
      </c>
      <c r="E106" s="71">
        <f t="shared" si="10"/>
        <v>3</v>
      </c>
      <c r="F106" s="85"/>
      <c r="G106" s="70">
        <f t="shared" si="11"/>
        <v>0</v>
      </c>
      <c r="H106" s="78">
        <v>1</v>
      </c>
      <c r="I106" s="78">
        <v>1</v>
      </c>
      <c r="J106" s="78">
        <v>1</v>
      </c>
      <c r="K106" s="68">
        <f t="shared" si="12"/>
        <v>3</v>
      </c>
    </row>
    <row r="107" spans="2:11" x14ac:dyDescent="0.3">
      <c r="B107" s="74">
        <v>65</v>
      </c>
      <c r="C107" s="73" t="s">
        <v>122</v>
      </c>
      <c r="D107" s="80" t="s">
        <v>24</v>
      </c>
      <c r="E107" s="71">
        <f t="shared" si="10"/>
        <v>3</v>
      </c>
      <c r="F107" s="85"/>
      <c r="G107" s="70">
        <f t="shared" si="11"/>
        <v>0</v>
      </c>
      <c r="H107" s="78">
        <v>1</v>
      </c>
      <c r="I107" s="78">
        <v>1</v>
      </c>
      <c r="J107" s="78">
        <v>1</v>
      </c>
      <c r="K107" s="68">
        <f t="shared" si="12"/>
        <v>3</v>
      </c>
    </row>
    <row r="108" spans="2:11" ht="27.6" customHeight="1" x14ac:dyDescent="0.3">
      <c r="B108" s="74"/>
      <c r="C108" s="92" t="s">
        <v>123</v>
      </c>
      <c r="E108" s="86">
        <f t="shared" si="10"/>
        <v>0</v>
      </c>
      <c r="F108" s="13"/>
      <c r="G108" s="13">
        <f t="shared" si="11"/>
        <v>0</v>
      </c>
      <c r="H108" s="91"/>
      <c r="I108" s="91"/>
      <c r="J108" s="91"/>
      <c r="K108" s="1">
        <f t="shared" si="12"/>
        <v>0</v>
      </c>
    </row>
    <row r="109" spans="2:11" x14ac:dyDescent="0.3">
      <c r="B109" s="74">
        <v>66</v>
      </c>
      <c r="C109" s="81" t="s">
        <v>124</v>
      </c>
      <c r="D109" s="80" t="s">
        <v>125</v>
      </c>
      <c r="E109" s="71">
        <f t="shared" si="10"/>
        <v>1.5</v>
      </c>
      <c r="F109" s="88"/>
      <c r="G109" s="70">
        <f t="shared" si="11"/>
        <v>0</v>
      </c>
      <c r="H109" s="78">
        <v>0.5</v>
      </c>
      <c r="I109" s="78">
        <v>0.5</v>
      </c>
      <c r="J109" s="90">
        <v>0.5</v>
      </c>
      <c r="K109" s="68">
        <f t="shared" si="12"/>
        <v>1.5</v>
      </c>
    </row>
    <row r="110" spans="2:11" x14ac:dyDescent="0.3">
      <c r="B110" s="74">
        <v>67</v>
      </c>
      <c r="C110" s="81" t="s">
        <v>126</v>
      </c>
      <c r="D110" s="80" t="s">
        <v>24</v>
      </c>
      <c r="E110" s="71">
        <f t="shared" si="10"/>
        <v>6</v>
      </c>
      <c r="F110" s="88"/>
      <c r="G110" s="70">
        <f t="shared" si="11"/>
        <v>0</v>
      </c>
      <c r="H110" s="78">
        <v>2</v>
      </c>
      <c r="I110" s="78">
        <v>2</v>
      </c>
      <c r="J110" s="78">
        <v>2</v>
      </c>
      <c r="K110" s="68">
        <f t="shared" si="12"/>
        <v>6</v>
      </c>
    </row>
    <row r="111" spans="2:11" x14ac:dyDescent="0.3">
      <c r="B111" s="74">
        <v>68</v>
      </c>
      <c r="C111" s="81" t="s">
        <v>127</v>
      </c>
      <c r="D111" s="80" t="s">
        <v>128</v>
      </c>
      <c r="E111" s="71">
        <f t="shared" si="10"/>
        <v>6</v>
      </c>
      <c r="F111" s="88"/>
      <c r="G111" s="70">
        <f t="shared" si="11"/>
        <v>0</v>
      </c>
      <c r="H111" s="78">
        <v>2</v>
      </c>
      <c r="I111" s="78">
        <v>2</v>
      </c>
      <c r="J111" s="78">
        <v>2</v>
      </c>
      <c r="K111" s="68">
        <f t="shared" si="12"/>
        <v>6</v>
      </c>
    </row>
    <row r="112" spans="2:11" x14ac:dyDescent="0.3">
      <c r="B112" s="74">
        <v>69</v>
      </c>
      <c r="C112" s="81" t="s">
        <v>129</v>
      </c>
      <c r="D112" s="80" t="s">
        <v>24</v>
      </c>
      <c r="E112" s="71">
        <f t="shared" si="10"/>
        <v>6</v>
      </c>
      <c r="F112" s="88"/>
      <c r="G112" s="70">
        <f t="shared" si="11"/>
        <v>0</v>
      </c>
      <c r="H112" s="78">
        <v>2</v>
      </c>
      <c r="I112" s="78">
        <v>2</v>
      </c>
      <c r="J112" s="78">
        <v>2</v>
      </c>
      <c r="K112" s="68">
        <f t="shared" si="12"/>
        <v>6</v>
      </c>
    </row>
    <row r="113" spans="2:11" x14ac:dyDescent="0.3">
      <c r="B113" s="74">
        <v>70</v>
      </c>
      <c r="C113" s="81" t="s">
        <v>130</v>
      </c>
      <c r="D113" s="80" t="s">
        <v>24</v>
      </c>
      <c r="E113" s="71">
        <f t="shared" si="10"/>
        <v>18</v>
      </c>
      <c r="F113" s="89"/>
      <c r="G113" s="70">
        <f t="shared" si="11"/>
        <v>0</v>
      </c>
      <c r="H113" s="78">
        <v>6</v>
      </c>
      <c r="I113" s="78">
        <v>6</v>
      </c>
      <c r="J113" s="78">
        <v>6</v>
      </c>
      <c r="K113" s="68">
        <f t="shared" si="12"/>
        <v>18</v>
      </c>
    </row>
    <row r="114" spans="2:11" x14ac:dyDescent="0.3">
      <c r="B114" s="74">
        <v>71</v>
      </c>
      <c r="C114" s="81" t="s">
        <v>131</v>
      </c>
      <c r="D114" s="80" t="s">
        <v>24</v>
      </c>
      <c r="E114" s="71">
        <f t="shared" si="10"/>
        <v>12</v>
      </c>
      <c r="F114" s="88"/>
      <c r="G114" s="70">
        <f t="shared" si="11"/>
        <v>0</v>
      </c>
      <c r="H114" s="78">
        <v>4</v>
      </c>
      <c r="I114" s="78">
        <v>4</v>
      </c>
      <c r="J114" s="78">
        <v>4</v>
      </c>
      <c r="K114" s="68">
        <f t="shared" si="12"/>
        <v>12</v>
      </c>
    </row>
    <row r="115" spans="2:11" x14ac:dyDescent="0.3">
      <c r="B115" s="74">
        <v>72</v>
      </c>
      <c r="C115" s="81" t="s">
        <v>132</v>
      </c>
      <c r="D115" s="80" t="s">
        <v>24</v>
      </c>
      <c r="E115" s="71">
        <f t="shared" si="10"/>
        <v>12</v>
      </c>
      <c r="F115" s="88"/>
      <c r="G115" s="70">
        <f t="shared" si="11"/>
        <v>0</v>
      </c>
      <c r="H115" s="78">
        <v>4</v>
      </c>
      <c r="I115" s="78">
        <v>4</v>
      </c>
      <c r="J115" s="78">
        <v>4</v>
      </c>
      <c r="K115" s="68">
        <f t="shared" si="12"/>
        <v>12</v>
      </c>
    </row>
    <row r="116" spans="2:11" x14ac:dyDescent="0.3">
      <c r="B116" s="74">
        <v>73</v>
      </c>
      <c r="C116" s="81" t="s">
        <v>133</v>
      </c>
      <c r="D116" s="80" t="s">
        <v>24</v>
      </c>
      <c r="E116" s="71">
        <f t="shared" si="10"/>
        <v>9</v>
      </c>
      <c r="F116" s="88"/>
      <c r="G116" s="70">
        <f t="shared" si="11"/>
        <v>0</v>
      </c>
      <c r="H116" s="78">
        <v>3</v>
      </c>
      <c r="I116" s="78">
        <v>3</v>
      </c>
      <c r="J116" s="78">
        <v>3</v>
      </c>
      <c r="K116" s="68">
        <f t="shared" si="12"/>
        <v>9</v>
      </c>
    </row>
    <row r="117" spans="2:11" x14ac:dyDescent="0.3">
      <c r="B117" s="74">
        <v>74</v>
      </c>
      <c r="C117" s="81" t="s">
        <v>134</v>
      </c>
      <c r="D117" s="80" t="s">
        <v>135</v>
      </c>
      <c r="E117" s="71">
        <f t="shared" si="10"/>
        <v>18</v>
      </c>
      <c r="F117" s="88"/>
      <c r="G117" s="70">
        <f t="shared" si="11"/>
        <v>0</v>
      </c>
      <c r="H117" s="78">
        <v>6</v>
      </c>
      <c r="I117" s="78">
        <v>6</v>
      </c>
      <c r="J117" s="78">
        <v>6</v>
      </c>
      <c r="K117" s="68">
        <f t="shared" si="12"/>
        <v>18</v>
      </c>
    </row>
    <row r="118" spans="2:11" x14ac:dyDescent="0.3">
      <c r="B118" s="74">
        <v>75</v>
      </c>
      <c r="C118" s="81" t="s">
        <v>136</v>
      </c>
      <c r="D118" s="80" t="s">
        <v>24</v>
      </c>
      <c r="E118" s="71">
        <f t="shared" si="10"/>
        <v>3</v>
      </c>
      <c r="F118" s="88"/>
      <c r="G118" s="70">
        <f t="shared" si="11"/>
        <v>0</v>
      </c>
      <c r="H118" s="78">
        <v>1</v>
      </c>
      <c r="I118" s="78">
        <v>1</v>
      </c>
      <c r="J118" s="78">
        <v>1</v>
      </c>
      <c r="K118" s="68">
        <f t="shared" si="12"/>
        <v>3</v>
      </c>
    </row>
    <row r="119" spans="2:11" x14ac:dyDescent="0.3">
      <c r="B119" s="74">
        <v>76</v>
      </c>
      <c r="C119" s="81" t="s">
        <v>137</v>
      </c>
      <c r="D119" s="80" t="s">
        <v>24</v>
      </c>
      <c r="E119" s="71">
        <f t="shared" si="10"/>
        <v>3</v>
      </c>
      <c r="F119" s="88"/>
      <c r="G119" s="70">
        <f t="shared" si="11"/>
        <v>0</v>
      </c>
      <c r="H119" s="78">
        <v>1</v>
      </c>
      <c r="I119" s="78">
        <v>1</v>
      </c>
      <c r="J119" s="78">
        <v>1</v>
      </c>
      <c r="K119" s="68">
        <f t="shared" si="12"/>
        <v>3</v>
      </c>
    </row>
    <row r="120" spans="2:11" x14ac:dyDescent="0.3">
      <c r="B120" s="74">
        <v>77</v>
      </c>
      <c r="C120" s="81" t="s">
        <v>138</v>
      </c>
      <c r="D120" s="80" t="s">
        <v>24</v>
      </c>
      <c r="E120" s="71">
        <f t="shared" si="10"/>
        <v>3</v>
      </c>
      <c r="F120" s="88"/>
      <c r="G120" s="70">
        <f t="shared" si="11"/>
        <v>0</v>
      </c>
      <c r="H120" s="78">
        <v>1</v>
      </c>
      <c r="I120" s="78">
        <v>1</v>
      </c>
      <c r="J120" s="78">
        <v>1</v>
      </c>
      <c r="K120" s="68">
        <f t="shared" si="12"/>
        <v>3</v>
      </c>
    </row>
    <row r="121" spans="2:11" x14ac:dyDescent="0.3">
      <c r="B121" s="74"/>
      <c r="C121" s="87" t="s">
        <v>139</v>
      </c>
      <c r="E121" s="86">
        <f t="shared" si="10"/>
        <v>0</v>
      </c>
      <c r="F121" s="13"/>
      <c r="G121" s="13">
        <f t="shared" si="11"/>
        <v>0</v>
      </c>
      <c r="K121" s="1">
        <f t="shared" si="12"/>
        <v>0</v>
      </c>
    </row>
    <row r="122" spans="2:11" x14ac:dyDescent="0.3">
      <c r="B122" s="74">
        <v>78</v>
      </c>
      <c r="C122" s="81" t="s">
        <v>140</v>
      </c>
      <c r="D122" s="80" t="s">
        <v>63</v>
      </c>
      <c r="E122" s="71">
        <f t="shared" si="10"/>
        <v>30</v>
      </c>
      <c r="F122" s="79"/>
      <c r="G122" s="70">
        <f t="shared" si="11"/>
        <v>0</v>
      </c>
      <c r="H122" s="83">
        <v>10</v>
      </c>
      <c r="I122" s="83">
        <v>10</v>
      </c>
      <c r="J122" s="83">
        <v>10</v>
      </c>
      <c r="K122" s="68">
        <f t="shared" si="12"/>
        <v>30</v>
      </c>
    </row>
    <row r="123" spans="2:11" x14ac:dyDescent="0.3">
      <c r="B123" s="74">
        <v>79</v>
      </c>
      <c r="C123" s="81" t="s">
        <v>141</v>
      </c>
      <c r="D123" s="80" t="s">
        <v>63</v>
      </c>
      <c r="E123" s="71">
        <f t="shared" si="10"/>
        <v>30</v>
      </c>
      <c r="F123" s="79"/>
      <c r="G123" s="70">
        <f t="shared" si="11"/>
        <v>0</v>
      </c>
      <c r="H123" s="83">
        <v>10</v>
      </c>
      <c r="I123" s="83">
        <v>10</v>
      </c>
      <c r="J123" s="83">
        <v>10</v>
      </c>
      <c r="K123" s="68">
        <f t="shared" si="12"/>
        <v>30</v>
      </c>
    </row>
    <row r="124" spans="2:11" x14ac:dyDescent="0.3">
      <c r="B124" s="74">
        <v>80</v>
      </c>
      <c r="C124" s="73" t="s">
        <v>142</v>
      </c>
      <c r="D124" s="80" t="s">
        <v>24</v>
      </c>
      <c r="E124" s="71">
        <f t="shared" si="10"/>
        <v>18</v>
      </c>
      <c r="F124" s="79"/>
      <c r="G124" s="70">
        <f t="shared" si="11"/>
        <v>0</v>
      </c>
      <c r="H124" s="83">
        <v>6</v>
      </c>
      <c r="I124" s="83">
        <v>6</v>
      </c>
      <c r="J124" s="83">
        <v>6</v>
      </c>
      <c r="K124" s="68">
        <f t="shared" si="12"/>
        <v>18</v>
      </c>
    </row>
    <row r="125" spans="2:11" ht="63.6" customHeight="1" x14ac:dyDescent="0.3">
      <c r="B125" s="74">
        <v>81</v>
      </c>
      <c r="C125" s="73" t="s">
        <v>143</v>
      </c>
      <c r="D125" s="80" t="s">
        <v>24</v>
      </c>
      <c r="E125" s="71">
        <f t="shared" si="10"/>
        <v>18</v>
      </c>
      <c r="F125" s="79"/>
      <c r="G125" s="70">
        <f t="shared" si="11"/>
        <v>0</v>
      </c>
      <c r="H125" s="84">
        <v>6</v>
      </c>
      <c r="I125" s="84">
        <v>6</v>
      </c>
      <c r="J125" s="84">
        <v>6</v>
      </c>
      <c r="K125" s="68">
        <f t="shared" si="12"/>
        <v>18</v>
      </c>
    </row>
    <row r="126" spans="2:11" x14ac:dyDescent="0.3">
      <c r="B126" s="74">
        <v>82</v>
      </c>
      <c r="C126" s="73" t="s">
        <v>144</v>
      </c>
      <c r="D126" s="80" t="s">
        <v>24</v>
      </c>
      <c r="E126" s="71">
        <f t="shared" si="10"/>
        <v>18</v>
      </c>
      <c r="F126" s="85"/>
      <c r="G126" s="70">
        <f t="shared" si="11"/>
        <v>0</v>
      </c>
      <c r="H126" s="83">
        <v>6</v>
      </c>
      <c r="I126" s="83">
        <v>6</v>
      </c>
      <c r="J126" s="83">
        <v>6</v>
      </c>
      <c r="K126" s="68">
        <f t="shared" si="12"/>
        <v>18</v>
      </c>
    </row>
    <row r="127" spans="2:11" x14ac:dyDescent="0.3">
      <c r="B127" s="74">
        <v>83</v>
      </c>
      <c r="C127" s="73" t="s">
        <v>145</v>
      </c>
      <c r="D127" s="80" t="s">
        <v>24</v>
      </c>
      <c r="E127" s="71">
        <f t="shared" si="10"/>
        <v>24</v>
      </c>
      <c r="F127" s="79"/>
      <c r="G127" s="70">
        <f t="shared" si="11"/>
        <v>0</v>
      </c>
      <c r="H127" s="83">
        <v>8</v>
      </c>
      <c r="I127" s="83">
        <v>8</v>
      </c>
      <c r="J127" s="83">
        <v>8</v>
      </c>
      <c r="K127" s="68">
        <f t="shared" si="12"/>
        <v>24</v>
      </c>
    </row>
    <row r="128" spans="2:11" x14ac:dyDescent="0.3">
      <c r="B128" s="74">
        <v>84</v>
      </c>
      <c r="C128" s="73" t="s">
        <v>146</v>
      </c>
      <c r="D128" s="80" t="s">
        <v>24</v>
      </c>
      <c r="E128" s="71">
        <f t="shared" ref="E128:E148" si="13">H128+I128+J128</f>
        <v>18</v>
      </c>
      <c r="F128" s="79"/>
      <c r="G128" s="70">
        <f t="shared" ref="G128:G159" si="14">E128*F128</f>
        <v>0</v>
      </c>
      <c r="H128" s="84">
        <v>6</v>
      </c>
      <c r="I128" s="84">
        <v>6</v>
      </c>
      <c r="J128" s="84">
        <v>6</v>
      </c>
      <c r="K128" s="68">
        <f t="shared" si="12"/>
        <v>18</v>
      </c>
    </row>
    <row r="129" spans="2:11" x14ac:dyDescent="0.3">
      <c r="B129" s="74">
        <v>85</v>
      </c>
      <c r="C129" s="73" t="s">
        <v>147</v>
      </c>
      <c r="D129" s="80" t="s">
        <v>24</v>
      </c>
      <c r="E129" s="71">
        <f t="shared" si="13"/>
        <v>9</v>
      </c>
      <c r="F129" s="79"/>
      <c r="G129" s="70">
        <f t="shared" si="14"/>
        <v>0</v>
      </c>
      <c r="H129" s="84">
        <v>3</v>
      </c>
      <c r="I129" s="84">
        <v>3</v>
      </c>
      <c r="J129" s="84">
        <v>3</v>
      </c>
      <c r="K129" s="68">
        <f t="shared" ref="K129:K160" si="15">SUM(H129:J129)</f>
        <v>9</v>
      </c>
    </row>
    <row r="130" spans="2:11" ht="27.75" customHeight="1" x14ac:dyDescent="0.3">
      <c r="B130" s="74">
        <v>86</v>
      </c>
      <c r="C130" s="73" t="s">
        <v>148</v>
      </c>
      <c r="D130" s="80" t="s">
        <v>24</v>
      </c>
      <c r="E130" s="71">
        <f t="shared" si="13"/>
        <v>3</v>
      </c>
      <c r="F130" s="79"/>
      <c r="G130" s="70">
        <f t="shared" si="14"/>
        <v>0</v>
      </c>
      <c r="H130" s="83">
        <v>1</v>
      </c>
      <c r="I130" s="83">
        <v>1</v>
      </c>
      <c r="J130" s="83">
        <v>1</v>
      </c>
      <c r="K130" s="68">
        <f t="shared" si="15"/>
        <v>3</v>
      </c>
    </row>
    <row r="131" spans="2:11" ht="28.8" x14ac:dyDescent="0.3">
      <c r="B131" s="74">
        <v>87</v>
      </c>
      <c r="C131" s="73" t="s">
        <v>149</v>
      </c>
      <c r="D131" s="80" t="s">
        <v>41</v>
      </c>
      <c r="E131" s="71">
        <f t="shared" si="13"/>
        <v>6</v>
      </c>
      <c r="F131" s="79"/>
      <c r="G131" s="70">
        <f t="shared" si="14"/>
        <v>0</v>
      </c>
      <c r="H131" s="78">
        <v>2</v>
      </c>
      <c r="I131" s="78">
        <v>2</v>
      </c>
      <c r="J131" s="78">
        <v>2</v>
      </c>
      <c r="K131" s="68">
        <f t="shared" si="15"/>
        <v>6</v>
      </c>
    </row>
    <row r="132" spans="2:11" x14ac:dyDescent="0.3">
      <c r="B132" s="74">
        <v>88</v>
      </c>
      <c r="C132" s="73" t="s">
        <v>150</v>
      </c>
      <c r="D132" s="80" t="s">
        <v>41</v>
      </c>
      <c r="E132" s="71">
        <f t="shared" si="13"/>
        <v>15</v>
      </c>
      <c r="F132" s="79"/>
      <c r="G132" s="70">
        <f t="shared" si="14"/>
        <v>0</v>
      </c>
      <c r="H132" s="78">
        <v>5</v>
      </c>
      <c r="I132" s="78">
        <v>5</v>
      </c>
      <c r="J132" s="78">
        <v>5</v>
      </c>
      <c r="K132" s="68">
        <f t="shared" si="15"/>
        <v>15</v>
      </c>
    </row>
    <row r="133" spans="2:11" ht="154.5" customHeight="1" x14ac:dyDescent="0.3">
      <c r="B133" s="74">
        <v>89</v>
      </c>
      <c r="C133" s="73" t="s">
        <v>151</v>
      </c>
      <c r="D133" s="82" t="s">
        <v>41</v>
      </c>
      <c r="E133" s="71">
        <f t="shared" si="13"/>
        <v>3</v>
      </c>
      <c r="F133" s="79"/>
      <c r="G133" s="70">
        <f t="shared" si="14"/>
        <v>0</v>
      </c>
      <c r="H133" s="78">
        <v>1</v>
      </c>
      <c r="I133" s="78">
        <v>1</v>
      </c>
      <c r="J133" s="78">
        <v>1</v>
      </c>
      <c r="K133" s="68">
        <f t="shared" si="15"/>
        <v>3</v>
      </c>
    </row>
    <row r="134" spans="2:11" x14ac:dyDescent="0.3">
      <c r="B134" s="74">
        <v>90</v>
      </c>
      <c r="C134" s="81" t="s">
        <v>152</v>
      </c>
      <c r="D134" s="80" t="s">
        <v>41</v>
      </c>
      <c r="E134" s="71">
        <f t="shared" si="13"/>
        <v>6</v>
      </c>
      <c r="F134" s="79"/>
      <c r="G134" s="70">
        <f t="shared" si="14"/>
        <v>0</v>
      </c>
      <c r="H134" s="78">
        <v>2</v>
      </c>
      <c r="I134" s="78">
        <v>2</v>
      </c>
      <c r="J134" s="78">
        <v>2</v>
      </c>
      <c r="K134" s="68">
        <f t="shared" si="15"/>
        <v>6</v>
      </c>
    </row>
    <row r="135" spans="2:11" x14ac:dyDescent="0.3">
      <c r="B135" s="74">
        <v>91</v>
      </c>
      <c r="C135" s="81" t="s">
        <v>153</v>
      </c>
      <c r="D135" s="80" t="s">
        <v>24</v>
      </c>
      <c r="E135" s="71">
        <f t="shared" si="13"/>
        <v>6</v>
      </c>
      <c r="F135" s="79"/>
      <c r="G135" s="70">
        <f t="shared" si="14"/>
        <v>0</v>
      </c>
      <c r="H135" s="78">
        <v>2</v>
      </c>
      <c r="I135" s="78">
        <v>2</v>
      </c>
      <c r="J135" s="78">
        <v>2</v>
      </c>
      <c r="K135" s="68">
        <f t="shared" si="15"/>
        <v>6</v>
      </c>
    </row>
    <row r="136" spans="2:11" x14ac:dyDescent="0.3">
      <c r="B136" s="74">
        <v>92</v>
      </c>
      <c r="C136" s="81" t="s">
        <v>154</v>
      </c>
      <c r="D136" s="80" t="s">
        <v>24</v>
      </c>
      <c r="E136" s="71">
        <f t="shared" si="13"/>
        <v>6</v>
      </c>
      <c r="F136" s="79"/>
      <c r="G136" s="70">
        <f t="shared" si="14"/>
        <v>0</v>
      </c>
      <c r="H136" s="78">
        <v>2</v>
      </c>
      <c r="I136" s="78">
        <v>2</v>
      </c>
      <c r="J136" s="78">
        <v>2</v>
      </c>
      <c r="K136" s="68">
        <f t="shared" si="15"/>
        <v>6</v>
      </c>
    </row>
    <row r="137" spans="2:11" x14ac:dyDescent="0.3">
      <c r="B137" s="74">
        <v>93</v>
      </c>
      <c r="C137" s="81" t="s">
        <v>155</v>
      </c>
      <c r="D137" s="80" t="s">
        <v>24</v>
      </c>
      <c r="E137" s="71">
        <f t="shared" si="13"/>
        <v>15</v>
      </c>
      <c r="F137" s="79"/>
      <c r="G137" s="70">
        <f t="shared" si="14"/>
        <v>0</v>
      </c>
      <c r="H137" s="78">
        <v>5</v>
      </c>
      <c r="I137" s="78">
        <v>5</v>
      </c>
      <c r="J137" s="78">
        <v>5</v>
      </c>
      <c r="K137" s="68">
        <f t="shared" si="15"/>
        <v>15</v>
      </c>
    </row>
    <row r="138" spans="2:11" x14ac:dyDescent="0.3">
      <c r="B138" s="74">
        <v>94</v>
      </c>
      <c r="C138" s="81" t="s">
        <v>156</v>
      </c>
      <c r="D138" s="80" t="s">
        <v>24</v>
      </c>
      <c r="E138" s="71">
        <f t="shared" si="13"/>
        <v>6</v>
      </c>
      <c r="F138" s="79"/>
      <c r="G138" s="70">
        <f t="shared" si="14"/>
        <v>0</v>
      </c>
      <c r="H138" s="78">
        <v>2</v>
      </c>
      <c r="I138" s="78">
        <v>2</v>
      </c>
      <c r="J138" s="78">
        <v>2</v>
      </c>
      <c r="K138" s="68">
        <f t="shared" si="15"/>
        <v>6</v>
      </c>
    </row>
    <row r="139" spans="2:11" x14ac:dyDescent="0.3">
      <c r="B139" s="74">
        <v>95</v>
      </c>
      <c r="C139" s="81" t="s">
        <v>157</v>
      </c>
      <c r="D139" s="80" t="s">
        <v>24</v>
      </c>
      <c r="E139" s="71">
        <f t="shared" si="13"/>
        <v>6</v>
      </c>
      <c r="F139" s="79"/>
      <c r="G139" s="70">
        <f t="shared" si="14"/>
        <v>0</v>
      </c>
      <c r="H139" s="78">
        <v>2</v>
      </c>
      <c r="I139" s="78">
        <v>2</v>
      </c>
      <c r="J139" s="78">
        <v>2</v>
      </c>
      <c r="K139" s="68">
        <f t="shared" si="15"/>
        <v>6</v>
      </c>
    </row>
    <row r="140" spans="2:11" x14ac:dyDescent="0.3">
      <c r="B140" s="74">
        <v>96</v>
      </c>
      <c r="C140" s="81" t="s">
        <v>158</v>
      </c>
      <c r="D140" s="80" t="s">
        <v>24</v>
      </c>
      <c r="E140" s="71">
        <f t="shared" si="13"/>
        <v>9</v>
      </c>
      <c r="F140" s="79"/>
      <c r="G140" s="70">
        <f t="shared" si="14"/>
        <v>0</v>
      </c>
      <c r="H140" s="78">
        <v>3</v>
      </c>
      <c r="I140" s="78">
        <v>3</v>
      </c>
      <c r="J140" s="78">
        <v>3</v>
      </c>
      <c r="K140" s="68">
        <f t="shared" si="15"/>
        <v>9</v>
      </c>
    </row>
    <row r="141" spans="2:11" x14ac:dyDescent="0.3">
      <c r="B141" s="74">
        <v>97</v>
      </c>
      <c r="C141" s="81" t="s">
        <v>159</v>
      </c>
      <c r="D141" s="80" t="s">
        <v>24</v>
      </c>
      <c r="E141" s="71">
        <f t="shared" si="13"/>
        <v>6</v>
      </c>
      <c r="F141" s="79"/>
      <c r="G141" s="70">
        <f t="shared" si="14"/>
        <v>0</v>
      </c>
      <c r="H141" s="78">
        <v>2</v>
      </c>
      <c r="I141" s="78">
        <v>2</v>
      </c>
      <c r="J141" s="78">
        <v>2</v>
      </c>
      <c r="K141" s="68">
        <f t="shared" si="15"/>
        <v>6</v>
      </c>
    </row>
    <row r="142" spans="2:11" x14ac:dyDescent="0.3">
      <c r="B142" s="74">
        <v>98</v>
      </c>
      <c r="C142" s="81" t="s">
        <v>160</v>
      </c>
      <c r="D142" s="80" t="s">
        <v>24</v>
      </c>
      <c r="E142" s="71">
        <f t="shared" si="13"/>
        <v>6</v>
      </c>
      <c r="F142" s="79"/>
      <c r="G142" s="70">
        <f t="shared" si="14"/>
        <v>0</v>
      </c>
      <c r="H142" s="78">
        <v>2</v>
      </c>
      <c r="I142" s="78">
        <v>2</v>
      </c>
      <c r="J142" s="78">
        <v>2</v>
      </c>
      <c r="K142" s="68">
        <f t="shared" si="15"/>
        <v>6</v>
      </c>
    </row>
    <row r="143" spans="2:11" x14ac:dyDescent="0.3">
      <c r="B143" s="74">
        <v>99</v>
      </c>
      <c r="C143" s="77" t="s">
        <v>161</v>
      </c>
      <c r="D143" s="72" t="s">
        <v>13</v>
      </c>
      <c r="E143" s="71">
        <f t="shared" si="13"/>
        <v>6</v>
      </c>
      <c r="F143" s="70"/>
      <c r="G143" s="70">
        <f t="shared" si="14"/>
        <v>0</v>
      </c>
      <c r="H143" s="69">
        <v>2</v>
      </c>
      <c r="I143" s="69">
        <v>2</v>
      </c>
      <c r="J143" s="69">
        <v>2</v>
      </c>
      <c r="K143" s="68">
        <f t="shared" si="15"/>
        <v>6</v>
      </c>
    </row>
    <row r="144" spans="2:11" x14ac:dyDescent="0.3">
      <c r="B144" s="74">
        <v>100</v>
      </c>
      <c r="C144" s="77" t="s">
        <v>162</v>
      </c>
      <c r="D144" s="72" t="s">
        <v>13</v>
      </c>
      <c r="E144" s="71">
        <f t="shared" si="13"/>
        <v>14</v>
      </c>
      <c r="F144" s="70"/>
      <c r="G144" s="70">
        <f t="shared" si="14"/>
        <v>0</v>
      </c>
      <c r="H144" s="69">
        <v>3</v>
      </c>
      <c r="I144" s="69">
        <v>9</v>
      </c>
      <c r="J144" s="69">
        <v>2</v>
      </c>
      <c r="K144" s="68">
        <f t="shared" si="15"/>
        <v>14</v>
      </c>
    </row>
    <row r="145" spans="2:11" x14ac:dyDescent="0.3">
      <c r="B145" s="74">
        <v>101</v>
      </c>
      <c r="C145" s="77" t="s">
        <v>163</v>
      </c>
      <c r="D145" s="72" t="s">
        <v>13</v>
      </c>
      <c r="E145" s="71">
        <f t="shared" si="13"/>
        <v>9</v>
      </c>
      <c r="F145" s="70"/>
      <c r="G145" s="70">
        <f t="shared" si="14"/>
        <v>0</v>
      </c>
      <c r="H145" s="69">
        <v>3</v>
      </c>
      <c r="I145" s="69">
        <v>3</v>
      </c>
      <c r="J145" s="69">
        <v>3</v>
      </c>
      <c r="K145" s="68">
        <f t="shared" si="15"/>
        <v>9</v>
      </c>
    </row>
    <row r="146" spans="2:11" x14ac:dyDescent="0.3">
      <c r="B146" s="74">
        <v>102</v>
      </c>
      <c r="C146" s="77" t="s">
        <v>164</v>
      </c>
      <c r="D146" s="72" t="s">
        <v>13</v>
      </c>
      <c r="E146" s="71">
        <f t="shared" si="13"/>
        <v>5</v>
      </c>
      <c r="F146" s="70"/>
      <c r="G146" s="70">
        <f t="shared" si="14"/>
        <v>0</v>
      </c>
      <c r="H146" s="69">
        <v>0</v>
      </c>
      <c r="I146" s="69">
        <v>5</v>
      </c>
      <c r="J146" s="69">
        <v>0</v>
      </c>
      <c r="K146" s="68">
        <f t="shared" si="15"/>
        <v>5</v>
      </c>
    </row>
    <row r="147" spans="2:11" x14ac:dyDescent="0.3">
      <c r="B147" s="74">
        <v>103</v>
      </c>
      <c r="C147" s="77" t="s">
        <v>165</v>
      </c>
      <c r="D147" s="72" t="s">
        <v>13</v>
      </c>
      <c r="E147" s="71">
        <f t="shared" si="13"/>
        <v>6</v>
      </c>
      <c r="F147" s="70"/>
      <c r="G147" s="70">
        <f t="shared" si="14"/>
        <v>0</v>
      </c>
      <c r="H147" s="69">
        <v>2</v>
      </c>
      <c r="I147" s="69">
        <v>2</v>
      </c>
      <c r="J147" s="69">
        <v>2</v>
      </c>
      <c r="K147" s="68">
        <f t="shared" si="15"/>
        <v>6</v>
      </c>
    </row>
    <row r="148" spans="2:11" x14ac:dyDescent="0.3">
      <c r="B148" s="74">
        <v>104</v>
      </c>
      <c r="C148" s="77" t="s">
        <v>166</v>
      </c>
      <c r="D148" s="72" t="s">
        <v>13</v>
      </c>
      <c r="E148" s="71">
        <f t="shared" si="13"/>
        <v>6</v>
      </c>
      <c r="F148" s="70"/>
      <c r="G148" s="70">
        <f t="shared" si="14"/>
        <v>0</v>
      </c>
      <c r="H148" s="69">
        <v>2</v>
      </c>
      <c r="I148" s="69">
        <v>2</v>
      </c>
      <c r="J148" s="69">
        <v>2</v>
      </c>
      <c r="K148" s="68">
        <f t="shared" si="15"/>
        <v>6</v>
      </c>
    </row>
    <row r="149" spans="2:11" x14ac:dyDescent="0.3">
      <c r="B149" s="74"/>
      <c r="C149" s="76" t="s">
        <v>167</v>
      </c>
      <c r="D149" s="72"/>
      <c r="E149" s="71"/>
      <c r="F149" s="70"/>
      <c r="G149" s="70"/>
      <c r="H149" s="69"/>
      <c r="I149" s="69"/>
      <c r="J149" s="69"/>
      <c r="K149" s="68"/>
    </row>
    <row r="150" spans="2:11" x14ac:dyDescent="0.3">
      <c r="B150" s="74">
        <v>105</v>
      </c>
      <c r="C150" s="75" t="s">
        <v>168</v>
      </c>
      <c r="D150" s="72" t="s">
        <v>13</v>
      </c>
      <c r="E150" s="71">
        <f>H150+I150+J150</f>
        <v>7</v>
      </c>
      <c r="F150" s="70"/>
      <c r="G150" s="70">
        <f>E150*F150</f>
        <v>0</v>
      </c>
      <c r="H150" s="69">
        <v>2</v>
      </c>
      <c r="I150" s="69">
        <v>3</v>
      </c>
      <c r="J150" s="69">
        <v>2</v>
      </c>
      <c r="K150" s="68">
        <f>SUM(H150:J150)</f>
        <v>7</v>
      </c>
    </row>
    <row r="151" spans="2:11" x14ac:dyDescent="0.3">
      <c r="B151" s="74">
        <v>106</v>
      </c>
      <c r="C151" s="73" t="s">
        <v>169</v>
      </c>
      <c r="D151" s="72" t="s">
        <v>170</v>
      </c>
      <c r="E151" s="71">
        <f>H151+I151+J151</f>
        <v>10</v>
      </c>
      <c r="F151" s="70"/>
      <c r="G151" s="70">
        <f>E151*F151</f>
        <v>0</v>
      </c>
      <c r="H151" s="69">
        <v>3</v>
      </c>
      <c r="I151" s="69">
        <v>4</v>
      </c>
      <c r="J151" s="69">
        <v>3</v>
      </c>
      <c r="K151" s="68">
        <f>SUM(H151:J151)</f>
        <v>10</v>
      </c>
    </row>
    <row r="152" spans="2:11" s="14" customFormat="1" x14ac:dyDescent="0.3">
      <c r="C152" s="154" t="s">
        <v>171</v>
      </c>
      <c r="D152" s="154"/>
      <c r="E152" s="154"/>
      <c r="F152" s="154"/>
      <c r="G152" s="67">
        <f>SUM(G36:G151)</f>
        <v>0</v>
      </c>
      <c r="H152" s="66"/>
      <c r="I152" s="66"/>
      <c r="J152" s="66"/>
      <c r="K152" s="65"/>
    </row>
    <row r="153" spans="2:11" x14ac:dyDescent="0.3">
      <c r="F153" s="5"/>
      <c r="G153" s="5"/>
    </row>
    <row r="154" spans="2:11" s="15" customFormat="1" ht="38.4" customHeight="1" x14ac:dyDescent="0.35">
      <c r="B154" s="64" t="s">
        <v>172</v>
      </c>
      <c r="C154" s="64"/>
      <c r="D154" s="64"/>
      <c r="E154" s="64"/>
      <c r="F154" s="64"/>
      <c r="G154" s="64"/>
      <c r="H154" s="63"/>
      <c r="I154" s="63"/>
      <c r="J154" s="63"/>
      <c r="K154" s="63"/>
    </row>
    <row r="155" spans="2:11" s="15" customFormat="1" ht="18.600000000000001" thickBot="1" x14ac:dyDescent="0.4">
      <c r="B155" s="38"/>
      <c r="C155" s="62" t="s">
        <v>173</v>
      </c>
      <c r="D155" s="59"/>
      <c r="E155" s="61"/>
      <c r="F155" s="59"/>
      <c r="G155" s="60"/>
      <c r="H155" s="59"/>
    </row>
    <row r="156" spans="2:11" s="53" customFormat="1" ht="29.4" thickBot="1" x14ac:dyDescent="0.35">
      <c r="B156" s="57"/>
      <c r="C156" s="58" t="s">
        <v>3</v>
      </c>
      <c r="D156" s="58" t="s">
        <v>174</v>
      </c>
      <c r="E156" s="130" t="s">
        <v>5</v>
      </c>
      <c r="F156" s="174" t="s">
        <v>222</v>
      </c>
      <c r="G156" s="177" t="s">
        <v>223</v>
      </c>
      <c r="H156" s="56" t="s">
        <v>6</v>
      </c>
      <c r="I156" s="55" t="s">
        <v>7</v>
      </c>
      <c r="J156" s="55" t="s">
        <v>8</v>
      </c>
      <c r="K156" s="54" t="s">
        <v>9</v>
      </c>
    </row>
    <row r="157" spans="2:11" s="32" customFormat="1" ht="73.2" customHeight="1" x14ac:dyDescent="0.3">
      <c r="B157" s="42">
        <v>1</v>
      </c>
      <c r="C157" s="45" t="s">
        <v>175</v>
      </c>
      <c r="D157" s="25" t="s">
        <v>13</v>
      </c>
      <c r="E157" s="25">
        <f t="shared" ref="E157:E180" si="16">K157</f>
        <v>45</v>
      </c>
      <c r="F157" s="179"/>
      <c r="G157" s="43">
        <f t="shared" ref="G157:G180" si="17">E157*F157</f>
        <v>0</v>
      </c>
      <c r="H157" s="20">
        <v>15</v>
      </c>
      <c r="I157" s="20">
        <v>15</v>
      </c>
      <c r="J157" s="20">
        <v>15</v>
      </c>
      <c r="K157" s="20">
        <f t="shared" ref="K157:K184" si="18">H157+I157+J157</f>
        <v>45</v>
      </c>
    </row>
    <row r="158" spans="2:11" s="32" customFormat="1" ht="66" customHeight="1" x14ac:dyDescent="0.3">
      <c r="B158" s="46">
        <v>2</v>
      </c>
      <c r="C158" s="45" t="s">
        <v>176</v>
      </c>
      <c r="D158" s="25" t="s">
        <v>4</v>
      </c>
      <c r="E158" s="25">
        <f t="shared" si="16"/>
        <v>3</v>
      </c>
      <c r="F158" s="44"/>
      <c r="G158" s="43">
        <f t="shared" si="17"/>
        <v>0</v>
      </c>
      <c r="H158" s="20">
        <v>1</v>
      </c>
      <c r="I158" s="20">
        <v>1</v>
      </c>
      <c r="J158" s="20">
        <v>1</v>
      </c>
      <c r="K158" s="20">
        <f t="shared" si="18"/>
        <v>3</v>
      </c>
    </row>
    <row r="159" spans="2:11" s="32" customFormat="1" ht="138.6" customHeight="1" x14ac:dyDescent="0.3">
      <c r="B159" s="42">
        <v>3</v>
      </c>
      <c r="C159" s="45" t="s">
        <v>177</v>
      </c>
      <c r="D159" s="25" t="s">
        <v>4</v>
      </c>
      <c r="E159" s="25">
        <f t="shared" si="16"/>
        <v>3</v>
      </c>
      <c r="F159" s="44"/>
      <c r="G159" s="43">
        <f t="shared" si="17"/>
        <v>0</v>
      </c>
      <c r="H159" s="20">
        <v>1</v>
      </c>
      <c r="I159" s="20">
        <v>1</v>
      </c>
      <c r="J159" s="20">
        <v>1</v>
      </c>
      <c r="K159" s="20">
        <f t="shared" si="18"/>
        <v>3</v>
      </c>
    </row>
    <row r="160" spans="2:11" s="32" customFormat="1" x14ac:dyDescent="0.3">
      <c r="B160" s="46">
        <v>4</v>
      </c>
      <c r="C160" s="45" t="s">
        <v>178</v>
      </c>
      <c r="D160" s="25" t="s">
        <v>4</v>
      </c>
      <c r="E160" s="25">
        <f t="shared" si="16"/>
        <v>3</v>
      </c>
      <c r="F160" s="44"/>
      <c r="G160" s="43">
        <f t="shared" si="17"/>
        <v>0</v>
      </c>
      <c r="H160" s="20">
        <v>1</v>
      </c>
      <c r="I160" s="20">
        <v>1</v>
      </c>
      <c r="J160" s="20">
        <v>1</v>
      </c>
      <c r="K160" s="20">
        <f t="shared" si="18"/>
        <v>3</v>
      </c>
    </row>
    <row r="161" spans="2:11" s="32" customFormat="1" ht="67.95" customHeight="1" x14ac:dyDescent="0.3">
      <c r="B161" s="42">
        <v>5</v>
      </c>
      <c r="C161" s="51" t="s">
        <v>179</v>
      </c>
      <c r="D161" s="25" t="s">
        <v>125</v>
      </c>
      <c r="E161" s="25">
        <f t="shared" si="16"/>
        <v>6</v>
      </c>
      <c r="F161" s="44"/>
      <c r="G161" s="43">
        <f t="shared" si="17"/>
        <v>0</v>
      </c>
      <c r="H161" s="20">
        <v>2</v>
      </c>
      <c r="I161" s="20">
        <v>2</v>
      </c>
      <c r="J161" s="20">
        <v>2</v>
      </c>
      <c r="K161" s="20">
        <f t="shared" si="18"/>
        <v>6</v>
      </c>
    </row>
    <row r="162" spans="2:11" s="32" customFormat="1" ht="67.95" customHeight="1" x14ac:dyDescent="0.3">
      <c r="B162" s="42">
        <v>6</v>
      </c>
      <c r="C162" s="51" t="s">
        <v>180</v>
      </c>
      <c r="D162" s="25" t="s">
        <v>125</v>
      </c>
      <c r="E162" s="25">
        <f t="shared" si="16"/>
        <v>6</v>
      </c>
      <c r="F162" s="44"/>
      <c r="G162" s="43">
        <f t="shared" si="17"/>
        <v>0</v>
      </c>
      <c r="H162" s="20">
        <v>2</v>
      </c>
      <c r="I162" s="20">
        <v>2</v>
      </c>
      <c r="J162" s="20">
        <v>2</v>
      </c>
      <c r="K162" s="20">
        <f t="shared" si="18"/>
        <v>6</v>
      </c>
    </row>
    <row r="163" spans="2:11" s="32" customFormat="1" ht="67.95" customHeight="1" x14ac:dyDescent="0.3">
      <c r="B163" s="42">
        <v>7</v>
      </c>
      <c r="C163" s="51" t="s">
        <v>181</v>
      </c>
      <c r="D163" s="25" t="s">
        <v>63</v>
      </c>
      <c r="E163" s="25">
        <f t="shared" si="16"/>
        <v>45</v>
      </c>
      <c r="F163" s="44"/>
      <c r="G163" s="43">
        <f t="shared" si="17"/>
        <v>0</v>
      </c>
      <c r="H163" s="20">
        <v>15</v>
      </c>
      <c r="I163" s="20">
        <v>15</v>
      </c>
      <c r="J163" s="20">
        <v>15</v>
      </c>
      <c r="K163" s="20">
        <f t="shared" si="18"/>
        <v>45</v>
      </c>
    </row>
    <row r="164" spans="2:11" s="32" customFormat="1" ht="45" customHeight="1" x14ac:dyDescent="0.3">
      <c r="B164" s="42">
        <v>8</v>
      </c>
      <c r="C164" s="51" t="s">
        <v>182</v>
      </c>
      <c r="D164" s="25" t="s">
        <v>63</v>
      </c>
      <c r="E164" s="25">
        <f t="shared" si="16"/>
        <v>45</v>
      </c>
      <c r="F164" s="44"/>
      <c r="G164" s="43">
        <f t="shared" si="17"/>
        <v>0</v>
      </c>
      <c r="H164" s="20">
        <v>15</v>
      </c>
      <c r="I164" s="20">
        <v>15</v>
      </c>
      <c r="J164" s="20">
        <v>15</v>
      </c>
      <c r="K164" s="20">
        <f t="shared" si="18"/>
        <v>45</v>
      </c>
    </row>
    <row r="165" spans="2:11" s="32" customFormat="1" ht="45" customHeight="1" x14ac:dyDescent="0.3">
      <c r="B165" s="42">
        <v>9</v>
      </c>
      <c r="C165" s="51" t="s">
        <v>183</v>
      </c>
      <c r="D165" s="25" t="s">
        <v>184</v>
      </c>
      <c r="E165" s="25">
        <f t="shared" si="16"/>
        <v>3</v>
      </c>
      <c r="F165" s="44"/>
      <c r="G165" s="43">
        <f t="shared" si="17"/>
        <v>0</v>
      </c>
      <c r="H165" s="20">
        <v>1</v>
      </c>
      <c r="I165" s="20">
        <v>1</v>
      </c>
      <c r="J165" s="20">
        <v>1</v>
      </c>
      <c r="K165" s="20">
        <f t="shared" si="18"/>
        <v>3</v>
      </c>
    </row>
    <row r="166" spans="2:11" s="32" customFormat="1" ht="45" customHeight="1" x14ac:dyDescent="0.3">
      <c r="B166" s="42">
        <v>10</v>
      </c>
      <c r="C166" s="51" t="s">
        <v>185</v>
      </c>
      <c r="D166" s="25" t="s">
        <v>186</v>
      </c>
      <c r="E166" s="25">
        <f t="shared" si="16"/>
        <v>30</v>
      </c>
      <c r="F166" s="44"/>
      <c r="G166" s="43">
        <f t="shared" si="17"/>
        <v>0</v>
      </c>
      <c r="H166" s="20">
        <v>10</v>
      </c>
      <c r="I166" s="20">
        <v>10</v>
      </c>
      <c r="J166" s="20">
        <v>10</v>
      </c>
      <c r="K166" s="20">
        <f t="shared" si="18"/>
        <v>30</v>
      </c>
    </row>
    <row r="167" spans="2:11" s="32" customFormat="1" x14ac:dyDescent="0.3">
      <c r="B167" s="46">
        <v>11</v>
      </c>
      <c r="C167" s="45" t="s">
        <v>187</v>
      </c>
      <c r="D167" s="25" t="s">
        <v>188</v>
      </c>
      <c r="E167" s="25">
        <f t="shared" si="16"/>
        <v>45</v>
      </c>
      <c r="F167" s="44"/>
      <c r="G167" s="43">
        <f t="shared" si="17"/>
        <v>0</v>
      </c>
      <c r="H167" s="20">
        <v>15</v>
      </c>
      <c r="I167" s="20">
        <v>15</v>
      </c>
      <c r="J167" s="20">
        <v>15</v>
      </c>
      <c r="K167" s="20">
        <f t="shared" si="18"/>
        <v>45</v>
      </c>
    </row>
    <row r="168" spans="2:11" s="32" customFormat="1" x14ac:dyDescent="0.3">
      <c r="B168" s="42">
        <v>12</v>
      </c>
      <c r="C168" s="45" t="s">
        <v>189</v>
      </c>
      <c r="D168" s="25" t="s">
        <v>188</v>
      </c>
      <c r="E168" s="25">
        <f t="shared" si="16"/>
        <v>45</v>
      </c>
      <c r="F168" s="44"/>
      <c r="G168" s="43">
        <f t="shared" si="17"/>
        <v>0</v>
      </c>
      <c r="H168" s="20">
        <v>15</v>
      </c>
      <c r="I168" s="20">
        <v>15</v>
      </c>
      <c r="J168" s="20">
        <v>15</v>
      </c>
      <c r="K168" s="20">
        <f t="shared" si="18"/>
        <v>45</v>
      </c>
    </row>
    <row r="169" spans="2:11" s="32" customFormat="1" ht="28.8" x14ac:dyDescent="0.3">
      <c r="B169" s="46">
        <v>13</v>
      </c>
      <c r="C169" s="45" t="s">
        <v>190</v>
      </c>
      <c r="D169" s="25" t="s">
        <v>120</v>
      </c>
      <c r="E169" s="25">
        <f t="shared" si="16"/>
        <v>3</v>
      </c>
      <c r="F169" s="44"/>
      <c r="G169" s="43">
        <f t="shared" si="17"/>
        <v>0</v>
      </c>
      <c r="H169" s="20">
        <v>1</v>
      </c>
      <c r="I169" s="20">
        <v>1</v>
      </c>
      <c r="J169" s="20">
        <v>1</v>
      </c>
      <c r="K169" s="20">
        <f t="shared" si="18"/>
        <v>3</v>
      </c>
    </row>
    <row r="170" spans="2:11" s="32" customFormat="1" ht="136.19999999999999" customHeight="1" x14ac:dyDescent="0.3">
      <c r="B170" s="42">
        <v>14</v>
      </c>
      <c r="C170" s="51" t="s">
        <v>191</v>
      </c>
      <c r="D170" s="25" t="s">
        <v>120</v>
      </c>
      <c r="E170" s="25">
        <f t="shared" si="16"/>
        <v>3</v>
      </c>
      <c r="F170" s="44"/>
      <c r="G170" s="43">
        <f t="shared" si="17"/>
        <v>0</v>
      </c>
      <c r="H170" s="20">
        <v>1</v>
      </c>
      <c r="I170" s="20">
        <v>1</v>
      </c>
      <c r="J170" s="20">
        <v>1</v>
      </c>
      <c r="K170" s="20">
        <f t="shared" si="18"/>
        <v>3</v>
      </c>
    </row>
    <row r="171" spans="2:11" s="32" customFormat="1" ht="68.400000000000006" customHeight="1" x14ac:dyDescent="0.3">
      <c r="B171" s="46">
        <v>15</v>
      </c>
      <c r="C171" s="45" t="s">
        <v>192</v>
      </c>
      <c r="D171" s="25" t="s">
        <v>193</v>
      </c>
      <c r="E171" s="25">
        <f t="shared" si="16"/>
        <v>3</v>
      </c>
      <c r="F171" s="44"/>
      <c r="G171" s="43">
        <f t="shared" si="17"/>
        <v>0</v>
      </c>
      <c r="H171" s="20">
        <v>1</v>
      </c>
      <c r="I171" s="20">
        <v>1</v>
      </c>
      <c r="J171" s="20">
        <v>1</v>
      </c>
      <c r="K171" s="20">
        <f t="shared" si="18"/>
        <v>3</v>
      </c>
    </row>
    <row r="172" spans="2:11" s="32" customFormat="1" ht="43.2" x14ac:dyDescent="0.3">
      <c r="B172" s="42">
        <v>16</v>
      </c>
      <c r="C172" s="45" t="s">
        <v>194</v>
      </c>
      <c r="D172" s="25" t="s">
        <v>193</v>
      </c>
      <c r="E172" s="25">
        <f t="shared" si="16"/>
        <v>6</v>
      </c>
      <c r="F172" s="44"/>
      <c r="G172" s="43">
        <f t="shared" si="17"/>
        <v>0</v>
      </c>
      <c r="H172" s="20">
        <v>2</v>
      </c>
      <c r="I172" s="20">
        <v>2</v>
      </c>
      <c r="J172" s="20">
        <v>2</v>
      </c>
      <c r="K172" s="20">
        <f t="shared" si="18"/>
        <v>6</v>
      </c>
    </row>
    <row r="173" spans="2:11" s="32" customFormat="1" ht="28.8" x14ac:dyDescent="0.3">
      <c r="B173" s="46">
        <v>17</v>
      </c>
      <c r="C173" s="45" t="s">
        <v>195</v>
      </c>
      <c r="D173" s="25" t="s">
        <v>13</v>
      </c>
      <c r="E173" s="25">
        <f t="shared" si="16"/>
        <v>18</v>
      </c>
      <c r="F173" s="44"/>
      <c r="G173" s="43">
        <f t="shared" si="17"/>
        <v>0</v>
      </c>
      <c r="H173" s="20">
        <v>6</v>
      </c>
      <c r="I173" s="20">
        <v>6</v>
      </c>
      <c r="J173" s="20">
        <v>6</v>
      </c>
      <c r="K173" s="20">
        <f t="shared" si="18"/>
        <v>18</v>
      </c>
    </row>
    <row r="174" spans="2:11" s="32" customFormat="1" ht="28.8" x14ac:dyDescent="0.3">
      <c r="B174" s="42">
        <v>18</v>
      </c>
      <c r="C174" s="45" t="s">
        <v>196</v>
      </c>
      <c r="D174" s="25" t="s">
        <v>13</v>
      </c>
      <c r="E174" s="25">
        <f t="shared" si="16"/>
        <v>36</v>
      </c>
      <c r="F174" s="44"/>
      <c r="G174" s="43">
        <f t="shared" si="17"/>
        <v>0</v>
      </c>
      <c r="H174" s="20">
        <v>12</v>
      </c>
      <c r="I174" s="20">
        <v>12</v>
      </c>
      <c r="J174" s="20">
        <v>12</v>
      </c>
      <c r="K174" s="20">
        <f t="shared" si="18"/>
        <v>36</v>
      </c>
    </row>
    <row r="175" spans="2:11" s="32" customFormat="1" ht="52.95" customHeight="1" x14ac:dyDescent="0.3">
      <c r="B175" s="52">
        <v>19</v>
      </c>
      <c r="C175" s="51" t="s">
        <v>197</v>
      </c>
      <c r="D175" s="50" t="s">
        <v>13</v>
      </c>
      <c r="E175" s="50">
        <f t="shared" si="16"/>
        <v>30</v>
      </c>
      <c r="F175" s="49"/>
      <c r="G175" s="48">
        <f t="shared" si="17"/>
        <v>0</v>
      </c>
      <c r="H175" s="47">
        <v>10</v>
      </c>
      <c r="I175" s="47">
        <v>10</v>
      </c>
      <c r="J175" s="47">
        <v>10</v>
      </c>
      <c r="K175" s="47">
        <f t="shared" si="18"/>
        <v>30</v>
      </c>
    </row>
    <row r="176" spans="2:11" s="32" customFormat="1" x14ac:dyDescent="0.3">
      <c r="B176" s="46">
        <v>20</v>
      </c>
      <c r="C176" s="45" t="s">
        <v>198</v>
      </c>
      <c r="D176" s="25" t="s">
        <v>193</v>
      </c>
      <c r="E176" s="25">
        <f t="shared" si="16"/>
        <v>3</v>
      </c>
      <c r="F176" s="44"/>
      <c r="G176" s="43">
        <f t="shared" si="17"/>
        <v>0</v>
      </c>
      <c r="H176" s="20">
        <v>1</v>
      </c>
      <c r="I176" s="20">
        <v>1</v>
      </c>
      <c r="J176" s="20">
        <v>1</v>
      </c>
      <c r="K176" s="20">
        <f t="shared" si="18"/>
        <v>3</v>
      </c>
    </row>
    <row r="177" spans="2:15" s="32" customFormat="1" x14ac:dyDescent="0.3">
      <c r="B177" s="42">
        <v>21</v>
      </c>
      <c r="C177" s="45" t="s">
        <v>199</v>
      </c>
      <c r="D177" s="25" t="s">
        <v>120</v>
      </c>
      <c r="E177" s="25">
        <f t="shared" si="16"/>
        <v>3</v>
      </c>
      <c r="F177" s="44"/>
      <c r="G177" s="43">
        <f t="shared" si="17"/>
        <v>0</v>
      </c>
      <c r="H177" s="20">
        <v>1</v>
      </c>
      <c r="I177" s="20">
        <v>1</v>
      </c>
      <c r="J177" s="20">
        <v>1</v>
      </c>
      <c r="K177" s="20">
        <f t="shared" si="18"/>
        <v>3</v>
      </c>
    </row>
    <row r="178" spans="2:15" s="32" customFormat="1" x14ac:dyDescent="0.3">
      <c r="B178" s="46">
        <v>22</v>
      </c>
      <c r="C178" s="45" t="s">
        <v>200</v>
      </c>
      <c r="D178" s="25" t="s">
        <v>184</v>
      </c>
      <c r="E178" s="25">
        <f t="shared" si="16"/>
        <v>3</v>
      </c>
      <c r="F178" s="44"/>
      <c r="G178" s="43">
        <f t="shared" si="17"/>
        <v>0</v>
      </c>
      <c r="H178" s="20">
        <v>1</v>
      </c>
      <c r="I178" s="20">
        <v>1</v>
      </c>
      <c r="J178" s="20">
        <v>1</v>
      </c>
      <c r="K178" s="20">
        <f t="shared" si="18"/>
        <v>3</v>
      </c>
    </row>
    <row r="179" spans="2:15" s="32" customFormat="1" ht="30.6" x14ac:dyDescent="0.3">
      <c r="B179" s="42">
        <v>23</v>
      </c>
      <c r="C179" s="45" t="s">
        <v>201</v>
      </c>
      <c r="D179" s="25" t="s">
        <v>56</v>
      </c>
      <c r="E179" s="25">
        <f t="shared" si="16"/>
        <v>3</v>
      </c>
      <c r="F179" s="44"/>
      <c r="G179" s="43">
        <f t="shared" si="17"/>
        <v>0</v>
      </c>
      <c r="H179" s="20">
        <v>1</v>
      </c>
      <c r="I179" s="20">
        <v>1</v>
      </c>
      <c r="J179" s="20">
        <v>1</v>
      </c>
      <c r="K179" s="20">
        <f t="shared" si="18"/>
        <v>3</v>
      </c>
    </row>
    <row r="180" spans="2:15" s="32" customFormat="1" ht="16.2" x14ac:dyDescent="0.3">
      <c r="B180" s="46">
        <v>24</v>
      </c>
      <c r="C180" s="45" t="s">
        <v>202</v>
      </c>
      <c r="D180" s="25" t="s">
        <v>56</v>
      </c>
      <c r="E180" s="25">
        <f t="shared" si="16"/>
        <v>6</v>
      </c>
      <c r="F180" s="44"/>
      <c r="G180" s="43">
        <f t="shared" si="17"/>
        <v>0</v>
      </c>
      <c r="H180" s="20">
        <v>2</v>
      </c>
      <c r="I180" s="20">
        <v>2</v>
      </c>
      <c r="J180" s="20">
        <v>2</v>
      </c>
      <c r="K180" s="20">
        <f t="shared" si="18"/>
        <v>6</v>
      </c>
    </row>
    <row r="181" spans="2:15" s="32" customFormat="1" x14ac:dyDescent="0.3">
      <c r="B181" s="46">
        <v>25</v>
      </c>
      <c r="C181" s="45" t="s">
        <v>203</v>
      </c>
      <c r="D181" s="25" t="s">
        <v>13</v>
      </c>
      <c r="E181" s="25">
        <v>12</v>
      </c>
      <c r="F181" s="44"/>
      <c r="G181" s="43"/>
      <c r="H181" s="20">
        <v>4</v>
      </c>
      <c r="I181" s="20">
        <v>4</v>
      </c>
      <c r="J181" s="20">
        <v>4</v>
      </c>
      <c r="K181" s="20">
        <f t="shared" si="18"/>
        <v>12</v>
      </c>
    </row>
    <row r="182" spans="2:15" s="32" customFormat="1" x14ac:dyDescent="0.3">
      <c r="B182" s="42">
        <v>26</v>
      </c>
      <c r="C182" s="45" t="s">
        <v>204</v>
      </c>
      <c r="D182" s="25" t="s">
        <v>13</v>
      </c>
      <c r="E182" s="25">
        <v>21</v>
      </c>
      <c r="F182" s="44"/>
      <c r="G182" s="43">
        <f>E182*F182</f>
        <v>0</v>
      </c>
      <c r="H182" s="20">
        <v>7</v>
      </c>
      <c r="I182" s="20">
        <v>7</v>
      </c>
      <c r="J182" s="20">
        <v>7</v>
      </c>
      <c r="K182" s="20">
        <f t="shared" si="18"/>
        <v>21</v>
      </c>
    </row>
    <row r="183" spans="2:15" s="32" customFormat="1" ht="37.5" customHeight="1" x14ac:dyDescent="0.3">
      <c r="B183" s="46">
        <v>27</v>
      </c>
      <c r="C183" s="45" t="s">
        <v>205</v>
      </c>
      <c r="D183" s="25" t="s">
        <v>120</v>
      </c>
      <c r="E183" s="25">
        <f>K183</f>
        <v>3</v>
      </c>
      <c r="F183" s="44"/>
      <c r="G183" s="43">
        <f>E183*F183</f>
        <v>0</v>
      </c>
      <c r="H183" s="20">
        <v>1</v>
      </c>
      <c r="I183" s="20">
        <v>1</v>
      </c>
      <c r="J183" s="20">
        <v>1</v>
      </c>
      <c r="K183" s="20">
        <f t="shared" si="18"/>
        <v>3</v>
      </c>
    </row>
    <row r="184" spans="2:15" s="32" customFormat="1" ht="130.19999999999999" customHeight="1" x14ac:dyDescent="0.3">
      <c r="B184" s="42">
        <v>28</v>
      </c>
      <c r="C184" s="45" t="s">
        <v>206</v>
      </c>
      <c r="D184" s="25" t="s">
        <v>4</v>
      </c>
      <c r="E184" s="25">
        <f>K184</f>
        <v>36</v>
      </c>
      <c r="F184" s="44"/>
      <c r="G184" s="43">
        <f>E184*F184</f>
        <v>0</v>
      </c>
      <c r="H184" s="20">
        <v>12</v>
      </c>
      <c r="I184" s="20">
        <v>12</v>
      </c>
      <c r="J184" s="20">
        <v>12</v>
      </c>
      <c r="K184" s="20">
        <f t="shared" si="18"/>
        <v>36</v>
      </c>
    </row>
    <row r="185" spans="2:15" s="40" customFormat="1" x14ac:dyDescent="0.3">
      <c r="B185" s="42"/>
      <c r="C185" s="171" t="s">
        <v>207</v>
      </c>
      <c r="D185" s="171"/>
      <c r="E185" s="171"/>
      <c r="F185" s="172"/>
      <c r="G185" s="41">
        <f>SUM(G157:G184)</f>
        <v>0</v>
      </c>
      <c r="H185" s="163"/>
      <c r="I185" s="164"/>
      <c r="J185" s="164"/>
      <c r="K185" s="165"/>
    </row>
    <row r="186" spans="2:15" s="15" customFormat="1" x14ac:dyDescent="0.3">
      <c r="B186" s="39"/>
      <c r="C186" s="38"/>
      <c r="D186" s="38"/>
      <c r="E186" s="38"/>
      <c r="F186" s="38"/>
      <c r="G186" s="37"/>
      <c r="H186" s="36"/>
      <c r="K186" s="32"/>
    </row>
    <row r="187" spans="2:15" s="15" customFormat="1" ht="18.75" customHeight="1" x14ac:dyDescent="0.35">
      <c r="B187" s="35"/>
      <c r="C187" s="34" t="s">
        <v>208</v>
      </c>
      <c r="D187" s="34"/>
      <c r="E187" s="34"/>
      <c r="F187" s="34"/>
      <c r="G187" s="33"/>
      <c r="H187" s="7"/>
      <c r="I187" s="16"/>
      <c r="J187" s="16"/>
      <c r="K187" s="32"/>
      <c r="L187" s="16"/>
      <c r="M187" s="16"/>
      <c r="N187" s="16"/>
      <c r="O187" s="16"/>
    </row>
    <row r="188" spans="2:15" s="15" customFormat="1" ht="28.8" x14ac:dyDescent="0.3">
      <c r="B188" s="18">
        <v>29</v>
      </c>
      <c r="C188" s="31" t="s">
        <v>209</v>
      </c>
      <c r="D188" s="30" t="s">
        <v>210</v>
      </c>
      <c r="E188" s="25">
        <f>K188</f>
        <v>3</v>
      </c>
      <c r="F188" s="29"/>
      <c r="G188" s="28">
        <f>F188*E188</f>
        <v>0</v>
      </c>
      <c r="H188" s="27">
        <v>1</v>
      </c>
      <c r="I188" s="27">
        <v>1</v>
      </c>
      <c r="J188" s="27">
        <v>1</v>
      </c>
      <c r="K188" s="20">
        <f>H188+I188+J188</f>
        <v>3</v>
      </c>
      <c r="L188" s="16"/>
      <c r="M188" s="16"/>
      <c r="N188" s="16"/>
      <c r="O188" s="16"/>
    </row>
    <row r="189" spans="2:15" s="15" customFormat="1" ht="28.8" x14ac:dyDescent="0.3">
      <c r="B189" s="18">
        <v>30</v>
      </c>
      <c r="C189" s="31" t="s">
        <v>211</v>
      </c>
      <c r="D189" s="30" t="s">
        <v>210</v>
      </c>
      <c r="E189" s="25">
        <f>K189</f>
        <v>3</v>
      </c>
      <c r="F189" s="29"/>
      <c r="G189" s="28">
        <f>F189*E189</f>
        <v>0</v>
      </c>
      <c r="H189" s="27">
        <v>1</v>
      </c>
      <c r="I189" s="27">
        <v>1</v>
      </c>
      <c r="J189" s="27">
        <v>1</v>
      </c>
      <c r="K189" s="20">
        <f>H189+I189+J189</f>
        <v>3</v>
      </c>
      <c r="L189" s="16"/>
      <c r="M189" s="16"/>
      <c r="N189" s="16"/>
      <c r="O189" s="16"/>
    </row>
    <row r="190" spans="2:15" s="15" customFormat="1" ht="28.8" x14ac:dyDescent="0.3">
      <c r="B190" s="18">
        <v>31</v>
      </c>
      <c r="C190" s="31" t="s">
        <v>212</v>
      </c>
      <c r="D190" s="30" t="s">
        <v>210</v>
      </c>
      <c r="E190" s="25">
        <f>K190</f>
        <v>3</v>
      </c>
      <c r="F190" s="29"/>
      <c r="G190" s="28">
        <f>F190*E190</f>
        <v>0</v>
      </c>
      <c r="H190" s="27">
        <v>1</v>
      </c>
      <c r="I190" s="27">
        <v>1</v>
      </c>
      <c r="J190" s="27">
        <v>1</v>
      </c>
      <c r="K190" s="20">
        <f>H190+I190+J190</f>
        <v>3</v>
      </c>
      <c r="L190" s="16"/>
      <c r="M190" s="16"/>
      <c r="N190" s="16"/>
      <c r="O190" s="16"/>
    </row>
    <row r="191" spans="2:15" s="19" customFormat="1" x14ac:dyDescent="0.3">
      <c r="B191" s="18">
        <v>32</v>
      </c>
      <c r="C191" s="26" t="s">
        <v>213</v>
      </c>
      <c r="D191" s="21" t="s">
        <v>24</v>
      </c>
      <c r="E191" s="25">
        <f>K191</f>
        <v>6</v>
      </c>
      <c r="F191" s="24"/>
      <c r="G191" s="23">
        <f>F191*E191</f>
        <v>0</v>
      </c>
      <c r="H191" s="22">
        <v>2</v>
      </c>
      <c r="I191" s="21">
        <v>2</v>
      </c>
      <c r="J191" s="21">
        <v>2</v>
      </c>
      <c r="K191" s="20">
        <f>H191+I191+J191</f>
        <v>6</v>
      </c>
    </row>
    <row r="192" spans="2:15" s="15" customFormat="1" x14ac:dyDescent="0.3">
      <c r="B192" s="18"/>
      <c r="C192" s="173" t="s">
        <v>214</v>
      </c>
      <c r="D192" s="173"/>
      <c r="E192" s="173"/>
      <c r="F192" s="173"/>
      <c r="G192" s="17">
        <f>SUM(G188:G191)</f>
        <v>0</v>
      </c>
      <c r="H192" s="166"/>
      <c r="I192" s="167"/>
      <c r="J192" s="167"/>
      <c r="K192" s="168"/>
      <c r="L192" s="16"/>
      <c r="M192" s="16"/>
      <c r="N192" s="16"/>
      <c r="O192" s="16"/>
    </row>
    <row r="193" spans="3:9" ht="15" thickBot="1" x14ac:dyDescent="0.35">
      <c r="C193" s="14" t="s">
        <v>215</v>
      </c>
      <c r="D193" s="1"/>
      <c r="F193" s="13"/>
      <c r="G193" s="13"/>
    </row>
    <row r="194" spans="3:9" x14ac:dyDescent="0.3">
      <c r="C194" s="169" t="str">
        <f>C9</f>
        <v>Total Lot 1- Local materials</v>
      </c>
      <c r="D194" s="170"/>
      <c r="E194" s="170"/>
      <c r="F194" s="170"/>
      <c r="G194" s="12">
        <f>G9</f>
        <v>0</v>
      </c>
    </row>
    <row r="195" spans="3:9" x14ac:dyDescent="0.3">
      <c r="C195" s="159" t="str">
        <f>C31</f>
        <v>Total Lot 2- Timber materials</v>
      </c>
      <c r="D195" s="160"/>
      <c r="E195" s="160"/>
      <c r="F195" s="160"/>
      <c r="G195" s="10">
        <f>G31</f>
        <v>0</v>
      </c>
    </row>
    <row r="196" spans="3:9" x14ac:dyDescent="0.3">
      <c r="C196" s="159" t="str">
        <f>C152</f>
        <v>Total Lot 3- Industrial materials</v>
      </c>
      <c r="D196" s="160"/>
      <c r="E196" s="160"/>
      <c r="F196" s="160"/>
      <c r="G196" s="10">
        <f>G152</f>
        <v>0</v>
      </c>
    </row>
    <row r="197" spans="3:9" x14ac:dyDescent="0.3">
      <c r="C197" s="159" t="s">
        <v>216</v>
      </c>
      <c r="D197" s="160"/>
      <c r="E197" s="160"/>
      <c r="F197" s="160"/>
      <c r="G197" s="10">
        <f>G192+G185</f>
        <v>0</v>
      </c>
      <c r="I197" s="11"/>
    </row>
    <row r="198" spans="3:9" x14ac:dyDescent="0.3">
      <c r="C198" s="159" t="s">
        <v>217</v>
      </c>
      <c r="D198" s="160"/>
      <c r="E198" s="160"/>
      <c r="F198" s="160"/>
      <c r="G198" s="10">
        <f>SUM(G194:G197)</f>
        <v>0</v>
      </c>
    </row>
    <row r="199" spans="3:9" x14ac:dyDescent="0.3">
      <c r="C199" s="159" t="s">
        <v>218</v>
      </c>
      <c r="D199" s="160"/>
      <c r="E199" s="160"/>
      <c r="F199" s="160"/>
      <c r="G199" s="10">
        <v>0</v>
      </c>
    </row>
    <row r="200" spans="3:9" ht="15" thickBot="1" x14ac:dyDescent="0.35">
      <c r="C200" s="161" t="s">
        <v>219</v>
      </c>
      <c r="D200" s="162"/>
      <c r="E200" s="162"/>
      <c r="F200" s="162"/>
      <c r="G200" s="9">
        <f>SUM(G198:G199)</f>
        <v>0</v>
      </c>
      <c r="H200" s="8"/>
    </row>
    <row r="201" spans="3:9" x14ac:dyDescent="0.3">
      <c r="C201" s="1"/>
      <c r="E201" s="4"/>
      <c r="F201" s="4"/>
      <c r="G201" s="4"/>
      <c r="H201" s="4"/>
    </row>
    <row r="202" spans="3:9" x14ac:dyDescent="0.3">
      <c r="C202" s="1"/>
      <c r="E202" s="4"/>
      <c r="F202" s="4"/>
      <c r="G202" s="4"/>
      <c r="H202" s="4"/>
    </row>
    <row r="203" spans="3:9" x14ac:dyDescent="0.3">
      <c r="C203" s="1"/>
      <c r="E203" s="4"/>
      <c r="F203" s="4"/>
      <c r="G203" s="4"/>
      <c r="H203" s="4"/>
    </row>
    <row r="204" spans="3:9" x14ac:dyDescent="0.3">
      <c r="E204" s="4"/>
      <c r="F204" s="4"/>
      <c r="G204" s="4"/>
      <c r="H204" s="4"/>
    </row>
    <row r="205" spans="3:9" x14ac:dyDescent="0.3">
      <c r="C205" s="1"/>
      <c r="E205" s="4"/>
      <c r="F205" s="4"/>
      <c r="G205" s="4"/>
      <c r="H205" s="4"/>
    </row>
    <row r="206" spans="3:9" x14ac:dyDescent="0.3">
      <c r="E206" s="4"/>
      <c r="F206" s="4"/>
      <c r="G206" s="4"/>
      <c r="H206" s="4"/>
    </row>
    <row r="207" spans="3:9" x14ac:dyDescent="0.3">
      <c r="E207" s="4"/>
      <c r="F207" s="4"/>
      <c r="G207" s="4"/>
      <c r="H207" s="4"/>
    </row>
    <row r="208" spans="3:9" x14ac:dyDescent="0.3">
      <c r="E208" s="4"/>
      <c r="F208" s="4"/>
      <c r="G208" s="4"/>
      <c r="H208" s="4"/>
    </row>
    <row r="209" spans="6:7" x14ac:dyDescent="0.3">
      <c r="F209" s="5"/>
      <c r="G209" s="5"/>
    </row>
    <row r="210" spans="6:7" x14ac:dyDescent="0.3">
      <c r="F210" s="5"/>
      <c r="G210" s="5"/>
    </row>
    <row r="211" spans="6:7" x14ac:dyDescent="0.3">
      <c r="F211" s="5"/>
      <c r="G211" s="5"/>
    </row>
    <row r="212" spans="6:7" x14ac:dyDescent="0.3">
      <c r="F212" s="5"/>
      <c r="G212" s="5"/>
    </row>
    <row r="213" spans="6:7" x14ac:dyDescent="0.3">
      <c r="F213" s="5"/>
      <c r="G213" s="5"/>
    </row>
    <row r="214" spans="6:7" x14ac:dyDescent="0.3">
      <c r="F214" s="5"/>
      <c r="G214" s="5"/>
    </row>
    <row r="215" spans="6:7" x14ac:dyDescent="0.3">
      <c r="F215" s="5"/>
      <c r="G215" s="5"/>
    </row>
    <row r="216" spans="6:7" x14ac:dyDescent="0.3">
      <c r="F216" s="5"/>
      <c r="G216" s="5"/>
    </row>
    <row r="217" spans="6:7" x14ac:dyDescent="0.3">
      <c r="F217" s="5"/>
      <c r="G217" s="5"/>
    </row>
    <row r="218" spans="6:7" x14ac:dyDescent="0.3">
      <c r="F218" s="5"/>
      <c r="G218" s="5"/>
    </row>
    <row r="219" spans="6:7" x14ac:dyDescent="0.3">
      <c r="F219" s="5"/>
      <c r="G219" s="5"/>
    </row>
    <row r="220" spans="6:7" x14ac:dyDescent="0.3">
      <c r="F220" s="5"/>
      <c r="G220" s="5"/>
    </row>
    <row r="221" spans="6:7" x14ac:dyDescent="0.3">
      <c r="F221" s="5"/>
      <c r="G221" s="5"/>
    </row>
    <row r="222" spans="6:7" x14ac:dyDescent="0.3">
      <c r="F222" s="5"/>
      <c r="G222" s="5"/>
    </row>
    <row r="223" spans="6:7" x14ac:dyDescent="0.3">
      <c r="F223" s="5"/>
      <c r="G223" s="5"/>
    </row>
    <row r="224" spans="6:7" x14ac:dyDescent="0.3">
      <c r="F224" s="5"/>
      <c r="G224" s="5"/>
    </row>
    <row r="225" spans="6:7" x14ac:dyDescent="0.3">
      <c r="F225" s="5"/>
      <c r="G225" s="5"/>
    </row>
    <row r="226" spans="6:7" x14ac:dyDescent="0.3">
      <c r="F226" s="5"/>
      <c r="G226" s="5"/>
    </row>
    <row r="227" spans="6:7" x14ac:dyDescent="0.3">
      <c r="F227" s="5"/>
      <c r="G227" s="5"/>
    </row>
    <row r="228" spans="6:7" x14ac:dyDescent="0.3">
      <c r="F228" s="5"/>
      <c r="G228" s="5"/>
    </row>
    <row r="229" spans="6:7" x14ac:dyDescent="0.3">
      <c r="F229" s="5"/>
      <c r="G229" s="5"/>
    </row>
  </sheetData>
  <mergeCells count="18">
    <mergeCell ref="C198:F198"/>
    <mergeCell ref="C199:F199"/>
    <mergeCell ref="C200:F200"/>
    <mergeCell ref="H185:K185"/>
    <mergeCell ref="H192:K192"/>
    <mergeCell ref="C197:F197"/>
    <mergeCell ref="C194:F194"/>
    <mergeCell ref="C195:F195"/>
    <mergeCell ref="C196:F196"/>
    <mergeCell ref="C185:F185"/>
    <mergeCell ref="C192:F192"/>
    <mergeCell ref="H34:K34"/>
    <mergeCell ref="C152:F152"/>
    <mergeCell ref="H3:K3"/>
    <mergeCell ref="H13:K13"/>
    <mergeCell ref="C9:F9"/>
    <mergeCell ref="C31:F31"/>
    <mergeCell ref="B33:C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C0AD85A285FA8C4A8793D430BCEDAA0A" ma:contentTypeVersion="36" ma:contentTypeDescription="" ma:contentTypeScope="" ma:versionID="18e13e963f70ebf8d6658594c645fbbf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022d1cc-9911-4d86-8921-f1af51355b6a" xmlns:ns4="508ba6eb-9e09-4fd5-92f2-2d9921329f2d" xmlns:ns5="85bf591c-2bb1-407e-a5a8-c84973aac0eb" targetNamespace="http://schemas.microsoft.com/office/2006/metadata/properties" ma:root="true" ma:fieldsID="ed2bba387fe828ce27c636616de5413f" ns1:_="" ns2:_="" ns3:_="" ns4:_="" ns5:_="">
    <xsd:import namespace="http://schemas.microsoft.com/sharepoint/v3"/>
    <xsd:import namespace="14a9c00f-d9e3-4eb9-aad3-f69239d17d9c"/>
    <xsd:import namespace="3022d1cc-9911-4d86-8921-f1af51355b6a"/>
    <xsd:import namespace="508ba6eb-9e09-4fd5-92f2-2d9921329f2d"/>
    <xsd:import namespace="85bf591c-2bb1-407e-a5a8-c84973aac0eb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4:_dlc_DocIdPersistId" minOccurs="0"/>
                <xsd:element ref="ns4:_dlc_DocId" minOccurs="0"/>
                <xsd:element ref="ns4:_dlc_DocIdUrl" minOccurs="0"/>
                <xsd:element ref="ns3:SharedWithUsers" minOccurs="0"/>
                <xsd:element ref="ns3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3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TZA|dfb3e6fb-85a6-48a3-80f6-c11ba0fe6160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2d1cc-9911-4d86-8921-f1af51355b6a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c943f6-feb1-4864-8ef7-3367d7534576}" ma:internalName="TaxCatchAll" ma:showField="CatchAllData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c943f6-feb1-4864-8ef7-3367d7534576}" ma:internalName="TaxCatchAllLabel" ma:readOnly="true" ma:showField="CatchAllDataLabel" ma:web="3022d1cc-9911-4d86-8921-f1af51355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f591c-2bb1-407e-a5a8-c84973aac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TZAENABEL-129756839-77075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</TermName>
          <TermId xmlns="http://schemas.microsoft.com/office/infopath/2007/PartnerControls">dfb3e6fb-85a6-48a3-80f6-c11ba0fe6160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ip_UnifiedCompliancePolicyUIAction xmlns="http://schemas.microsoft.com/sharepoint/v3" xsi:nil="true"/>
    <_dlc_DocIdUrl xmlns="508ba6eb-9e09-4fd5-92f2-2d9921329f2d">
      <Url>https://enabelbe.sharepoint.com/sites/TZA/_layouts/15/DocIdRedir.aspx?ID=TZAENABEL-129756839-77075</Url>
      <Description>TZAENABEL-129756839-77075</Description>
    </_dlc_DocIdUrl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TZA22003</TermName>
          <TermId xmlns="http://schemas.microsoft.com/office/infopath/2007/PartnerControls">b9b7ad52-de2d-4ba5-b069-0a68d8cec3ed</TermId>
        </TermInfo>
      </Terms>
    </e2b781e9cad840cd89b90f5a7e989839>
    <lcf76f155ced4ddcb4097134ff3c332f xmlns="85bf591c-2bb1-407e-a5a8-c84973aac0eb">
      <Terms xmlns="http://schemas.microsoft.com/office/infopath/2007/PartnerControls"/>
    </lcf76f155ced4ddcb4097134ff3c332f>
    <TaxCatchAll xmlns="3022d1cc-9911-4d86-8921-f1af51355b6a">
      <Value>97</Value>
      <Value>3</Value>
      <Value>1</Value>
      <Value>336</Value>
    </TaxCatchAll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TZA22003-10228</TermName>
          <TermId xmlns="http://schemas.microsoft.com/office/infopath/2007/PartnerControls">de0541a9-302d-4857-b8da-ddea5058620b</TermId>
        </TermInfo>
      </Terms>
    </l9d65098618b4a8fbbe87718e7187e6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DA7D1-47F1-4230-8C1A-75FCFD1397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04DC436-C07C-4DCA-B9A2-7472BEDE8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022d1cc-9911-4d86-8921-f1af51355b6a"/>
    <ds:schemaRef ds:uri="508ba6eb-9e09-4fd5-92f2-2d9921329f2d"/>
    <ds:schemaRef ds:uri="85bf591c-2bb1-407e-a5a8-c84973aac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F8A5A-3B96-40EE-893A-EE82B850EB2E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http://schemas.microsoft.com/sharepoint/v3"/>
    <ds:schemaRef ds:uri="85bf591c-2bb1-407e-a5a8-c84973aac0eb"/>
    <ds:schemaRef ds:uri="3022d1cc-9911-4d86-8921-f1af51355b6a"/>
  </ds:schemaRefs>
</ds:datastoreItem>
</file>

<file path=customXml/itemProps4.xml><?xml version="1.0" encoding="utf-8"?>
<ds:datastoreItem xmlns:ds="http://schemas.openxmlformats.org/officeDocument/2006/customXml" ds:itemID="{206F70EB-1B54-4B6C-B7D3-36894B670F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Lots 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MGENI, Alern</dc:creator>
  <cp:keywords/>
  <dc:description/>
  <cp:lastModifiedBy>MGENI, Alern</cp:lastModifiedBy>
  <cp:revision/>
  <dcterms:created xsi:type="dcterms:W3CDTF">2025-08-01T06:26:51Z</dcterms:created>
  <dcterms:modified xsi:type="dcterms:W3CDTF">2025-09-04T17:08:45Z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0x0101002C34C447E6454A40A553EE97A6C4718600C0AD85A285FA8C4A8793D430BCEDAA0A</vt:lpwstr>
  </property>
  <property fmtid="{D5CDD505-2E9C-101B-9397-08002B2CF9AE}" pid="3" name="Document_Language">
    <vt:lpwstr>3</vt:lpwstr>
  </property>
  <property fmtid="{D5CDD505-2E9C-101B-9397-08002B2CF9AE}" pid="4" name="Country">
    <vt:lpwstr>1;#TZA|dfb3e6fb-85a6-48a3-80f6-c11ba0fe6160</vt:lpwstr>
  </property>
  <property fmtid="{D5CDD505-2E9C-101B-9397-08002B2CF9AE}" pid="5" name="_dlc_DocIdItemGuid">
    <vt:lpwstr>e0b3e22c-d08b-4f96-9f3d-199fdceb311d</vt:lpwstr>
  </property>
  <property fmtid="{D5CDD505-2E9C-101B-9397-08002B2CF9AE}" pid="6" name="Contract_reference">
    <vt:lpwstr>336</vt:lpwstr>
  </property>
  <property fmtid="{D5CDD505-2E9C-101B-9397-08002B2CF9AE}" pid="7" name="Project_code">
    <vt:lpwstr>97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