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400311_Intervention 2/MP_plus30k/SEN24003-10028_Construction siège UDAM Nioro &amp; CCA Kaffrine/2_CSC/"/>
    </mc:Choice>
  </mc:AlternateContent>
  <xr:revisionPtr revIDLastSave="154" documentId="8_{3AF7E12D-DBEB-4BD7-AB9B-234C56C0A64C}" xr6:coauthVersionLast="47" xr6:coauthVersionMax="47" xr10:uidLastSave="{626D0494-5536-4362-BCF8-1F0CFABF9755}"/>
  <bookViews>
    <workbookView xWindow="-110" yWindow="-110" windowWidth="19420" windowHeight="10300" xr2:uid="{00000000-000D-0000-FFFF-FFFF00000000}"/>
  </bookViews>
  <sheets>
    <sheet name="devis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t1">'[1]Etude de Prix'!$K$4</definedName>
    <definedName name="_______t1">'[1]Etude de Prix'!$K$4</definedName>
    <definedName name="______t1">'[1]Etude de Prix'!$K$4</definedName>
    <definedName name="_____t1">'[1]Etude de Prix'!$K$4</definedName>
    <definedName name="____t1">'[1]Etude de Prix'!$K$4</definedName>
    <definedName name="___t1">'[1]Etude de Prix'!$K$4</definedName>
    <definedName name="__IntlFixup" hidden="1">TRUE</definedName>
    <definedName name="__t1">'[1]Etude de Prix'!$K$4</definedName>
    <definedName name="_t1">'[2]Etude de Prix'!$K$4</definedName>
    <definedName name="Dol">1.3</definedName>
    <definedName name="ETS">'[3]Etude de Prix'!$K$4</definedName>
    <definedName name="Excel_BuiltIn_Print_Area_1_1">"$#REF !.$A$1:$D$81"</definedName>
    <definedName name="Excel_BuiltIn_Print_Area_2">"$#REF !.$A$1:$C$56"</definedName>
    <definedName name="Excel_BuiltIn_Print_Titles_1_1">"$#REF !.$A$1:$IV$3"</definedName>
    <definedName name="FZEGRDFX" localSheetId="0">#REF!</definedName>
    <definedName name="FZEGRDFX">#REF!</definedName>
    <definedName name="GD" localSheetId="0">#REF!</definedName>
    <definedName name="GD">#REF!</definedName>
    <definedName name="_xlnm.Print_Titles" localSheetId="0">devis!$A:$E,devis!$4:$4</definedName>
    <definedName name="_xlnm.Print_Titles">#REF!</definedName>
    <definedName name="k">'[4]Logt type'!$F$4</definedName>
    <definedName name="liste">'[5]Etude de Prix'!$K$4</definedName>
    <definedName name="lozat" localSheetId="0">#REF!</definedName>
    <definedName name="lozat">#REF!</definedName>
    <definedName name="mpoutt">'[1]Etude de Prix'!$K$4</definedName>
    <definedName name="PLOMBERIE">'[1]Etude de Prix'!$K$4</definedName>
    <definedName name="S">'[6]Etude de Prix'!$K$4</definedName>
    <definedName name="sez">'[7]Etude de Prix'!$K$4</definedName>
    <definedName name="t">'[1]Etude de Prix'!$K$4</definedName>
    <definedName name="TAIBA" localSheetId="0">#REF!</definedName>
    <definedName name="TAIBA">#REF!</definedName>
    <definedName name="X">'[8]Etude de Prix'!$K$4</definedName>
    <definedName name="YETEHDGF" localSheetId="0">#REF!</definedName>
    <definedName name="YETEHDGF">#REF!</definedName>
    <definedName name="z">'[9]Etude de Prix'!$K$4</definedName>
    <definedName name="_xlnm.Print_Area" localSheetId="0">devis!$A$1:$E$119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109" i="5"/>
  <c r="E110" i="5"/>
  <c r="E103" i="5"/>
  <c r="E104" i="5"/>
  <c r="E102" i="5"/>
  <c r="E92" i="5"/>
  <c r="E86" i="5"/>
  <c r="E87" i="5"/>
  <c r="E70" i="5"/>
  <c r="E71" i="5"/>
  <c r="E72" i="5"/>
  <c r="E73" i="5"/>
  <c r="E74" i="5"/>
  <c r="E75" i="5"/>
  <c r="E76" i="5"/>
  <c r="E77" i="5"/>
  <c r="E78" i="5"/>
  <c r="E79" i="5"/>
  <c r="E54" i="5"/>
  <c r="E55" i="5"/>
  <c r="E56" i="5"/>
  <c r="E57" i="5"/>
  <c r="E58" i="5"/>
  <c r="E59" i="5"/>
  <c r="E60" i="5"/>
  <c r="E61" i="5"/>
  <c r="E62" i="5"/>
  <c r="E63" i="5"/>
  <c r="E64" i="5"/>
  <c r="E29" i="5"/>
  <c r="E30" i="5"/>
  <c r="E31" i="5"/>
  <c r="E32" i="5"/>
  <c r="E33" i="5"/>
  <c r="E34" i="5"/>
  <c r="E35" i="5"/>
  <c r="E36" i="5"/>
  <c r="E37" i="5"/>
  <c r="E19" i="5"/>
  <c r="E20" i="5"/>
  <c r="E21" i="5"/>
  <c r="E22" i="5"/>
  <c r="E24" i="5"/>
  <c r="E11" i="5"/>
  <c r="E8" i="5"/>
  <c r="E115" i="5"/>
  <c r="C23" i="5"/>
  <c r="E23" i="5" s="1"/>
  <c r="C15" i="5"/>
  <c r="E15" i="5" s="1"/>
  <c r="C13" i="5"/>
  <c r="E13" i="5" s="1"/>
  <c r="C12" i="5"/>
  <c r="E12" i="5" s="1"/>
  <c r="E108" i="5" l="1"/>
  <c r="E111" i="5" s="1"/>
  <c r="E97" i="5"/>
  <c r="E96" i="5"/>
  <c r="C114" i="5"/>
  <c r="E98" i="5" l="1"/>
  <c r="C14" i="5"/>
  <c r="E14" i="5" s="1"/>
  <c r="E16" i="5" s="1"/>
  <c r="E114" i="5" l="1"/>
  <c r="E116" i="5" s="1"/>
  <c r="E90" i="5"/>
  <c r="E85" i="5"/>
  <c r="E69" i="5"/>
  <c r="E80" i="5" s="1"/>
  <c r="E53" i="5"/>
  <c r="E65" i="5" s="1"/>
  <c r="E49" i="5"/>
  <c r="E48" i="5"/>
  <c r="E47" i="5"/>
  <c r="E45" i="5"/>
  <c r="E44" i="5"/>
  <c r="E28" i="5"/>
  <c r="E38" i="5" s="1"/>
  <c r="E18" i="5"/>
  <c r="E50" i="5" l="1"/>
  <c r="E66" i="5" s="1"/>
  <c r="E105" i="5"/>
  <c r="E94" i="5"/>
  <c r="E99" i="5" s="1"/>
  <c r="E88" i="5"/>
  <c r="E25" i="5"/>
  <c r="E39" i="5" s="1"/>
  <c r="E118" i="5" l="1"/>
</calcChain>
</file>

<file path=xl/sharedStrings.xml><?xml version="1.0" encoding="utf-8"?>
<sst xmlns="http://schemas.openxmlformats.org/spreadsheetml/2006/main" count="178" uniqueCount="120">
  <si>
    <t>DESIGNATION DES TRAVAUX</t>
  </si>
  <si>
    <t>Unité</t>
  </si>
  <si>
    <t>Quantité</t>
  </si>
  <si>
    <t>Prix total</t>
  </si>
  <si>
    <t xml:space="preserve">I / INSTALLATION </t>
  </si>
  <si>
    <t>ff</t>
  </si>
  <si>
    <t>Installation cloture de chantier Hauteur 2m avec zing bac alu avec redraisseur chaque 2m</t>
  </si>
  <si>
    <t>m²</t>
  </si>
  <si>
    <t xml:space="preserve">II / TERRASSEMENT </t>
  </si>
  <si>
    <t>Décapage</t>
  </si>
  <si>
    <t>Fouilles en puits</t>
  </si>
  <si>
    <t>m³</t>
  </si>
  <si>
    <t>Fouilles en rigole</t>
  </si>
  <si>
    <t>Remblais contre fondation</t>
  </si>
  <si>
    <t>Remblais sous dallage</t>
  </si>
  <si>
    <t>SOUS TOTAL TERRASSEMENT</t>
  </si>
  <si>
    <t>III / FONDATION</t>
  </si>
  <si>
    <t>Béton de proprete sous semelle</t>
  </si>
  <si>
    <t>Béton de proprete sous mur de soubassement</t>
  </si>
  <si>
    <t>Béton armé pour semelle gravier basalte fer normalisé</t>
  </si>
  <si>
    <t>Béton armé pour amorce poteau gravier basalte fer normalisé</t>
  </si>
  <si>
    <t>Béton armé pour longrines gravier basalte fer normalisé</t>
  </si>
  <si>
    <t>Mur de soubassement  en agglos plein 20x20x40</t>
  </si>
  <si>
    <t>Dallage sol ep: 12 cm fer de 06 maille 20cm</t>
  </si>
  <si>
    <t>SOUS TOTAL FONDATION</t>
  </si>
  <si>
    <t xml:space="preserve">IV / OUVRAGES EN ELEVATION </t>
  </si>
  <si>
    <t>IV-1Rez de chaussée</t>
  </si>
  <si>
    <t>Béton armé pour poteau gravier basalte fer normalisé</t>
  </si>
  <si>
    <t>Béton armé pour poutres gravier basalte fer normalisé</t>
  </si>
  <si>
    <t xml:space="preserve">Linteaux </t>
  </si>
  <si>
    <t>Maçonnerie d'agglos creux 15x20x40 dosé à 300 kg/m3</t>
  </si>
  <si>
    <t>Plancher hourdi 16 +4 et Forme de pente</t>
  </si>
  <si>
    <t>Forme de pente avec du grain de riz</t>
  </si>
  <si>
    <t>Enduit lisse au mortier dosé à 450 kg/m3</t>
  </si>
  <si>
    <t>Béton dosé à 350 kg/m3 pour auvent</t>
  </si>
  <si>
    <t>Béton dosé à 350 kg/m3 pour accrotere</t>
  </si>
  <si>
    <t>Construction de mur de clôture  Hauteur 2M</t>
  </si>
  <si>
    <t>ml</t>
  </si>
  <si>
    <t>SOUS TOTAL OUVRAGES EN ELEVATION</t>
  </si>
  <si>
    <t>Total GROS ŒUVRE</t>
  </si>
  <si>
    <t>A/ Alimentation</t>
  </si>
  <si>
    <t>Raccordement au reseau electrique existant fils 35mm2</t>
  </si>
  <si>
    <t>U</t>
  </si>
  <si>
    <t xml:space="preserve">F et Pose de coffret général TCBT y/c disjoncteurs différentiels </t>
  </si>
  <si>
    <t>Distribution electrique en encastrement dans gaine orange et filerie 1,5 et 2,5</t>
  </si>
  <si>
    <t>ENS</t>
  </si>
  <si>
    <t>Rouleaux cable téléphone et television 8 paires</t>
  </si>
  <si>
    <t>Mise à la terre de l'installation complete y/c câble accessoires</t>
  </si>
  <si>
    <t>Sous total Alimentation</t>
  </si>
  <si>
    <t>B/ Appareillages électriques</t>
  </si>
  <si>
    <t>Fourniture et pose des appareillages électriques suivant :</t>
  </si>
  <si>
    <t>Interrupteur simple allumage</t>
  </si>
  <si>
    <t>Interrupteur  simple allumage étanche</t>
  </si>
  <si>
    <t>Prise de courant 2P+T</t>
  </si>
  <si>
    <t>Commande brasseur d'aire plafonnier</t>
  </si>
  <si>
    <t>Prise téléphone encastrée</t>
  </si>
  <si>
    <t>Prise télévision encastrée</t>
  </si>
  <si>
    <t>Hublot en plafonnier simple</t>
  </si>
  <si>
    <t>Hublot en plafonnier  étanche</t>
  </si>
  <si>
    <t>Réglette simple 120 complète duo</t>
  </si>
  <si>
    <t>Applique mural etanche</t>
  </si>
  <si>
    <t>Combiné encastré complet</t>
  </si>
  <si>
    <t>Brasseur d'aire plafonnier</t>
  </si>
  <si>
    <t>Sous total Appareils</t>
  </si>
  <si>
    <t xml:space="preserve">Tuyauterie en  PVC </t>
  </si>
  <si>
    <t>Fft</t>
  </si>
  <si>
    <t>Tuyauterie en Pex</t>
  </si>
  <si>
    <t xml:space="preserve">Robinet d'arret </t>
  </si>
  <si>
    <t>F et Pose de lavabo en cérame porcelaine avec siphon à culotte démontable et robinetterie</t>
  </si>
  <si>
    <t>Receveur de douche + colonne flexible avec accessoires complets</t>
  </si>
  <si>
    <t>F et Pose de siège à l'anglaise en cérame porcelaire y/c chasse d'eau basse avec double abattant</t>
  </si>
  <si>
    <t>Fosse étanche volume 10m3 et Puit perdu en beton armé dosé à 350Kg/m3</t>
  </si>
  <si>
    <t>Regard de sortie</t>
  </si>
  <si>
    <t>Raccordement au Compteur existant</t>
  </si>
  <si>
    <t>Porte serviette 2 BF</t>
  </si>
  <si>
    <t>Porte papier, savon et manteau</t>
  </si>
  <si>
    <t>1.BOIS</t>
  </si>
  <si>
    <t>1.1/Porte (voir plan menuiserie pour les details) :</t>
  </si>
  <si>
    <t xml:space="preserve">P1.90x220 Porte en bois massif avec dormant metallique </t>
  </si>
  <si>
    <t xml:space="preserve">P2.80x220 Porte isoplane avec dormant metallique </t>
  </si>
  <si>
    <t>P4.140x220 Porte en bois massif avec huisserie en bois</t>
  </si>
  <si>
    <t>Sous total Menuiserie Bois</t>
  </si>
  <si>
    <t>2.ALU (voir plan menuiserie pour les details)</t>
  </si>
  <si>
    <t>Imposte IM en naco vitre sur chassis alu:</t>
  </si>
  <si>
    <t xml:space="preserve">    50x60 y/c moustiauqire </t>
  </si>
  <si>
    <t>Fenetre F1 en alu y/c grillage moustiquaire :</t>
  </si>
  <si>
    <t xml:space="preserve">  140x200 y/c serrurerie </t>
  </si>
  <si>
    <t>Sous total Menuiserie Alu</t>
  </si>
  <si>
    <t>3.FER (voir plan menuiserie pour les details)</t>
  </si>
  <si>
    <t>P1.90x220 Porte en fer</t>
  </si>
  <si>
    <t>P2.120x220 Porte EN FER</t>
  </si>
  <si>
    <t>Sous total Menuiserie Fer</t>
  </si>
  <si>
    <t>Revetement sol en carreaux grés cérame 60x60 1er choix</t>
  </si>
  <si>
    <t>Revetement mural en faience toilettes 30x60 1er choix blanc</t>
  </si>
  <si>
    <t>Plinthes gres cérame 10x30</t>
  </si>
  <si>
    <t>ML</t>
  </si>
  <si>
    <t>f &amp; p etanchéité pax alu</t>
  </si>
  <si>
    <t>Relevé détanchéité</t>
  </si>
  <si>
    <t>f&amp;p Protection en carreau 30x30</t>
  </si>
  <si>
    <t>m2</t>
  </si>
  <si>
    <t xml:space="preserve">Installation et aménagement de chantier y compris construction bureau de chantier, amenée et repli de matériels, validation des plans BA par un BC </t>
  </si>
  <si>
    <t>Peinture à eau (pantex ou similaire) en 2 couches mur intérieur et plafonds</t>
  </si>
  <si>
    <t xml:space="preserve">Peinture à eau (panteex ou similaire) en 2 couches mur extérieur </t>
  </si>
  <si>
    <t xml:space="preserve">LOT 2 : CONSTRUCTION D'UN CAU AU CENTRE DE SANTE DE FATICK ET KAFFRINE
</t>
  </si>
  <si>
    <t>TOTAL ELECTRICITE</t>
  </si>
  <si>
    <t>TOTAL PLOMBERIE - SANITAIRES</t>
  </si>
  <si>
    <t>TOTAL MENUISERIE</t>
  </si>
  <si>
    <t>TOTAL ETANCHEITE</t>
  </si>
  <si>
    <t xml:space="preserve">TOTAL PEINTURE </t>
  </si>
  <si>
    <t>TOTAL REVETEMENT</t>
  </si>
  <si>
    <t>INSTALLATION TERRASSEMENT ET GROS ŒUVRE</t>
  </si>
  <si>
    <t>ELECTRICITE</t>
  </si>
  <si>
    <t>PLOMBERIE- SANITAIRES</t>
  </si>
  <si>
    <t>MENUISERIE</t>
  </si>
  <si>
    <t xml:space="preserve">PEINTURE  </t>
  </si>
  <si>
    <t>ETANCHEITE</t>
  </si>
  <si>
    <t xml:space="preserve">TOTAL GÉNÉRAL HTVA </t>
  </si>
  <si>
    <t>REVETEMENT</t>
  </si>
  <si>
    <t>DEVIS QUANTITATIF ESTIMATIF</t>
  </si>
  <si>
    <t>Prix unitaire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</si>
</sst>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\ _€_-;\-* #,##0.00\ _€_-;_-* &quot;-&quot;??\ _€_-;_-@_-"/>
    <numFmt numFmtId="167" formatCode="_-* #,##0\ _F_-;\-* #,##0\ _F_-;_-* &quot;-&quot;??\ _F_-;_-@_-"/>
    <numFmt numFmtId="168" formatCode="_-* #,##0\ _€_-;\-* #,##0\ _€_-;_-* &quot;-&quot;??\ _€_-;_-@_-"/>
    <numFmt numFmtId="169" formatCode="#,##0\ _€"/>
    <numFmt numFmtId="170" formatCode="_-* #,##0.00\ [$€-1]_-;\-* #,##0.00\ [$€-1]_-;_-* &quot;-&quot;??\ [$€-1]_-"/>
    <numFmt numFmtId="171" formatCode="0.0"/>
    <numFmt numFmtId="172" formatCode="_-* #,##0.00&quot;р.&quot;_-;\-* #,##0.00&quot;р.&quot;_-;_-* &quot;-&quot;??&quot;р.&quot;_-;_-@_-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color indexed="24"/>
      <name val="Arial"/>
      <family val="2"/>
    </font>
    <font>
      <sz val="11"/>
      <color indexed="17"/>
      <name val="Calibri"/>
      <family val="2"/>
    </font>
    <font>
      <sz val="10"/>
      <name val="Geneva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8"/>
      <name val="Helv"/>
    </font>
    <font>
      <sz val="11"/>
      <color indexed="60"/>
      <name val="Calibri"/>
      <family val="2"/>
    </font>
    <font>
      <sz val="10"/>
      <name val="Arial Narrow"/>
      <family val="2"/>
    </font>
    <font>
      <b/>
      <sz val="10.5"/>
      <name val="TImes New Roman"/>
      <family val="1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sz val="12"/>
      <color indexed="53"/>
      <name val="Arial"/>
      <family val="2"/>
    </font>
    <font>
      <sz val="12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3" borderId="0" applyNumberFormat="0" applyBorder="0" applyAlignment="0" applyProtection="0"/>
    <xf numFmtId="0" fontId="8" fillId="16" borderId="24" applyNumberFormat="0" applyAlignment="0" applyProtection="0"/>
    <xf numFmtId="0" fontId="9" fillId="17" borderId="25" applyNumberFormat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26" applyNumberFormat="0" applyFill="0" applyAlignment="0" applyProtection="0"/>
    <xf numFmtId="0" fontId="15" fillId="0" borderId="27" applyNumberFormat="0" applyFill="0" applyAlignment="0" applyProtection="0"/>
    <xf numFmtId="0" fontId="16" fillId="0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4" applyNumberFormat="0" applyAlignment="0" applyProtection="0"/>
    <xf numFmtId="0" fontId="3" fillId="0" borderId="15">
      <alignment horizontal="centerContinuous"/>
    </xf>
    <xf numFmtId="0" fontId="18" fillId="0" borderId="29" applyNumberFormat="0" applyFill="0" applyAlignment="0" applyProtection="0"/>
    <xf numFmtId="0" fontId="19" fillId="0" borderId="1" applyFont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0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5" fillId="0" borderId="0"/>
    <xf numFmtId="0" fontId="1" fillId="0" borderId="0"/>
    <xf numFmtId="0" fontId="1" fillId="19" borderId="30" applyNumberFormat="0" applyFont="0" applyAlignment="0" applyProtection="0"/>
    <xf numFmtId="49" fontId="22" fillId="0" borderId="31" applyFill="0" applyProtection="0">
      <alignment horizontal="center" vertical="center" wrapText="1"/>
    </xf>
    <xf numFmtId="0" fontId="23" fillId="16" borderId="32" applyNumberFormat="0" applyAlignment="0" applyProtection="0"/>
    <xf numFmtId="9" fontId="1" fillId="0" borderId="0" applyFont="0" applyFill="0" applyBorder="0" applyAlignment="0" applyProtection="0"/>
    <xf numFmtId="0" fontId="1" fillId="20" borderId="0"/>
    <xf numFmtId="0" fontId="24" fillId="0" borderId="0"/>
    <xf numFmtId="0" fontId="1" fillId="0" borderId="33" applyNumberFormat="0" applyFill="0" applyProtection="0">
      <alignment horizontal="left" vertical="center" indent="1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02">
    <xf numFmtId="0" fontId="0" fillId="0" borderId="0" xfId="0"/>
    <xf numFmtId="168" fontId="2" fillId="0" borderId="7" xfId="4" applyNumberFormat="1" applyFont="1" applyFill="1" applyBorder="1" applyAlignment="1">
      <alignment horizontal="center"/>
    </xf>
    <xf numFmtId="0" fontId="27" fillId="0" borderId="8" xfId="2" applyFont="1" applyBorder="1" applyAlignment="1">
      <alignment horizontal="left"/>
    </xf>
    <xf numFmtId="0" fontId="27" fillId="0" borderId="6" xfId="2" applyFont="1" applyBorder="1" applyAlignment="1">
      <alignment horizontal="center"/>
    </xf>
    <xf numFmtId="1" fontId="27" fillId="0" borderId="6" xfId="2" applyNumberFormat="1" applyFont="1" applyBorder="1" applyAlignment="1">
      <alignment horizontal="center"/>
    </xf>
    <xf numFmtId="168" fontId="27" fillId="0" borderId="6" xfId="4" applyNumberFormat="1" applyFont="1" applyFill="1" applyBorder="1" applyAlignment="1">
      <alignment horizontal="center"/>
    </xf>
    <xf numFmtId="168" fontId="27" fillId="0" borderId="7" xfId="4" applyNumberFormat="1" applyFont="1" applyFill="1" applyBorder="1" applyAlignment="1">
      <alignment horizontal="center"/>
    </xf>
    <xf numFmtId="2" fontId="27" fillId="0" borderId="6" xfId="2" applyNumberFormat="1" applyFont="1" applyBorder="1" applyAlignment="1">
      <alignment horizontal="center"/>
    </xf>
    <xf numFmtId="0" fontId="2" fillId="0" borderId="8" xfId="2" applyFont="1" applyBorder="1" applyAlignment="1">
      <alignment horizontal="left"/>
    </xf>
    <xf numFmtId="0" fontId="27" fillId="0" borderId="8" xfId="2" applyFont="1" applyBorder="1"/>
    <xf numFmtId="0" fontId="28" fillId="0" borderId="9" xfId="2" applyFont="1" applyBorder="1"/>
    <xf numFmtId="0" fontId="27" fillId="0" borderId="2" xfId="2" applyFont="1" applyBorder="1" applyAlignment="1">
      <alignment horizontal="center" vertical="center"/>
    </xf>
    <xf numFmtId="0" fontId="27" fillId="0" borderId="8" xfId="2" applyFont="1" applyBorder="1" applyAlignment="1">
      <alignment wrapText="1"/>
    </xf>
    <xf numFmtId="0" fontId="27" fillId="0" borderId="6" xfId="2" applyFont="1" applyBorder="1" applyAlignment="1">
      <alignment horizontal="center" vertical="center"/>
    </xf>
    <xf numFmtId="1" fontId="27" fillId="0" borderId="6" xfId="2" applyNumberFormat="1" applyFont="1" applyBorder="1" applyAlignment="1">
      <alignment horizontal="center" vertical="center"/>
    </xf>
    <xf numFmtId="0" fontId="2" fillId="0" borderId="1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8" fillId="0" borderId="10" xfId="2" applyFont="1" applyBorder="1"/>
    <xf numFmtId="167" fontId="27" fillId="0" borderId="6" xfId="4" applyNumberFormat="1" applyFont="1" applyFill="1" applyBorder="1"/>
    <xf numFmtId="167" fontId="27" fillId="0" borderId="7" xfId="4" applyNumberFormat="1" applyFont="1" applyFill="1" applyBorder="1"/>
    <xf numFmtId="167" fontId="2" fillId="0" borderId="7" xfId="4" applyNumberFormat="1" applyFont="1" applyFill="1" applyBorder="1"/>
    <xf numFmtId="0" fontId="27" fillId="0" borderId="10" xfId="2" applyFont="1" applyBorder="1" applyAlignment="1">
      <alignment wrapText="1"/>
    </xf>
    <xf numFmtId="168" fontId="27" fillId="0" borderId="6" xfId="4" applyNumberFormat="1" applyFont="1" applyFill="1" applyBorder="1" applyAlignment="1">
      <alignment horizontal="center" vertical="center"/>
    </xf>
    <xf numFmtId="0" fontId="27" fillId="0" borderId="9" xfId="2" applyFont="1" applyBorder="1"/>
    <xf numFmtId="0" fontId="27" fillId="0" borderId="1" xfId="2" applyFont="1" applyBorder="1" applyAlignment="1">
      <alignment horizontal="center" vertical="center"/>
    </xf>
    <xf numFmtId="0" fontId="2" fillId="0" borderId="8" xfId="2" applyFont="1" applyBorder="1"/>
    <xf numFmtId="0" fontId="27" fillId="0" borderId="6" xfId="2" applyFont="1" applyBorder="1"/>
    <xf numFmtId="0" fontId="27" fillId="0" borderId="7" xfId="2" applyFont="1" applyBorder="1"/>
    <xf numFmtId="167" fontId="27" fillId="0" borderId="6" xfId="1" applyNumberFormat="1" applyFont="1" applyFill="1" applyBorder="1"/>
    <xf numFmtId="0" fontId="2" fillId="0" borderId="9" xfId="2" applyFont="1" applyBorder="1"/>
    <xf numFmtId="0" fontId="27" fillId="0" borderId="10" xfId="2" applyFont="1" applyBorder="1"/>
    <xf numFmtId="0" fontId="27" fillId="0" borderId="13" xfId="2" applyFont="1" applyBorder="1"/>
    <xf numFmtId="0" fontId="27" fillId="0" borderId="0" xfId="2" applyFont="1"/>
    <xf numFmtId="0" fontId="27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9" fillId="0" borderId="6" xfId="54" applyFont="1" applyBorder="1" applyAlignment="1">
      <alignment vertical="center" wrapText="1"/>
    </xf>
    <xf numFmtId="0" fontId="29" fillId="0" borderId="6" xfId="54" applyFont="1" applyBorder="1" applyAlignment="1">
      <alignment horizontal="center" vertical="center" wrapText="1"/>
    </xf>
    <xf numFmtId="3" fontId="29" fillId="0" borderId="6" xfId="54" applyNumberFormat="1" applyFont="1" applyBorder="1" applyAlignment="1">
      <alignment horizontal="center" vertical="center" wrapText="1"/>
    </xf>
    <xf numFmtId="0" fontId="30" fillId="0" borderId="0" xfId="2" applyFont="1" applyAlignment="1">
      <alignment horizontal="left"/>
    </xf>
    <xf numFmtId="168" fontId="27" fillId="0" borderId="0" xfId="1" applyNumberFormat="1" applyFont="1" applyFill="1"/>
    <xf numFmtId="0" fontId="27" fillId="0" borderId="4" xfId="2" applyFont="1" applyBorder="1"/>
    <xf numFmtId="0" fontId="27" fillId="0" borderId="14" xfId="2" applyFont="1" applyBorder="1" applyAlignment="1">
      <alignment horizontal="center"/>
    </xf>
    <xf numFmtId="0" fontId="27" fillId="0" borderId="10" xfId="2" applyFont="1" applyBorder="1" applyAlignment="1">
      <alignment horizontal="left" wrapText="1"/>
    </xf>
    <xf numFmtId="0" fontId="27" fillId="0" borderId="13" xfId="2" applyFont="1" applyBorder="1" applyAlignment="1">
      <alignment horizontal="left" wrapText="1"/>
    </xf>
    <xf numFmtId="0" fontId="27" fillId="0" borderId="11" xfId="2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1" fontId="27" fillId="0" borderId="11" xfId="2" applyNumberFormat="1" applyFont="1" applyBorder="1" applyAlignment="1">
      <alignment horizontal="center" vertical="center"/>
    </xf>
    <xf numFmtId="1" fontId="27" fillId="0" borderId="2" xfId="2" applyNumberFormat="1" applyFont="1" applyBorder="1" applyAlignment="1">
      <alignment horizontal="center" vertical="center"/>
    </xf>
    <xf numFmtId="168" fontId="27" fillId="0" borderId="11" xfId="4" applyNumberFormat="1" applyFont="1" applyFill="1" applyBorder="1" applyAlignment="1">
      <alignment horizontal="center" vertical="center"/>
    </xf>
    <xf numFmtId="168" fontId="27" fillId="0" borderId="2" xfId="4" applyNumberFormat="1" applyFont="1" applyFill="1" applyBorder="1" applyAlignment="1">
      <alignment horizontal="center" vertical="center"/>
    </xf>
    <xf numFmtId="168" fontId="27" fillId="0" borderId="12" xfId="4" applyNumberFormat="1" applyFont="1" applyFill="1" applyBorder="1" applyAlignment="1">
      <alignment horizontal="center" vertical="center"/>
    </xf>
    <xf numFmtId="168" fontId="27" fillId="0" borderId="3" xfId="4" applyNumberFormat="1" applyFont="1" applyFill="1" applyBorder="1" applyAlignment="1">
      <alignment horizontal="center" vertical="center"/>
    </xf>
    <xf numFmtId="167" fontId="27" fillId="0" borderId="11" xfId="1" applyNumberFormat="1" applyFont="1" applyFill="1" applyBorder="1" applyAlignment="1">
      <alignment horizontal="center" vertical="center"/>
    </xf>
    <xf numFmtId="167" fontId="27" fillId="0" borderId="2" xfId="1" applyNumberFormat="1" applyFont="1" applyFill="1" applyBorder="1" applyAlignment="1">
      <alignment horizontal="center" vertical="center"/>
    </xf>
    <xf numFmtId="167" fontId="27" fillId="0" borderId="12" xfId="4" applyNumberFormat="1" applyFont="1" applyFill="1" applyBorder="1" applyAlignment="1">
      <alignment horizontal="center" vertical="center"/>
    </xf>
    <xf numFmtId="167" fontId="27" fillId="0" borderId="3" xfId="4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36" xfId="2" applyFont="1" applyBorder="1" applyAlignment="1">
      <alignment horizontal="center"/>
    </xf>
    <xf numFmtId="0" fontId="2" fillId="0" borderId="37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15" xfId="2" applyFont="1" applyBorder="1" applyAlignment="1">
      <alignment horizontal="left"/>
    </xf>
    <xf numFmtId="0" fontId="2" fillId="0" borderId="16" xfId="2" applyFont="1" applyBorder="1" applyAlignment="1">
      <alignment horizontal="left"/>
    </xf>
    <xf numFmtId="0" fontId="2" fillId="0" borderId="35" xfId="2" applyFont="1" applyBorder="1" applyAlignment="1">
      <alignment horizontal="left"/>
    </xf>
    <xf numFmtId="0" fontId="31" fillId="0" borderId="6" xfId="2" applyFont="1" applyBorder="1" applyAlignment="1">
      <alignment horizontal="center"/>
    </xf>
    <xf numFmtId="0" fontId="2" fillId="22" borderId="8" xfId="2" applyFont="1" applyFill="1" applyBorder="1" applyAlignment="1">
      <alignment horizontal="right"/>
    </xf>
    <xf numFmtId="0" fontId="27" fillId="22" borderId="6" xfId="2" applyFont="1" applyFill="1" applyBorder="1" applyAlignment="1">
      <alignment horizontal="center"/>
    </xf>
    <xf numFmtId="2" fontId="27" fillId="22" borderId="6" xfId="2" applyNumberFormat="1" applyFont="1" applyFill="1" applyBorder="1" applyAlignment="1">
      <alignment horizontal="center"/>
    </xf>
    <xf numFmtId="168" fontId="27" fillId="22" borderId="6" xfId="4" applyNumberFormat="1" applyFont="1" applyFill="1" applyBorder="1" applyAlignment="1">
      <alignment horizontal="center"/>
    </xf>
    <xf numFmtId="168" fontId="2" fillId="22" borderId="7" xfId="4" applyNumberFormat="1" applyFont="1" applyFill="1" applyBorder="1" applyAlignment="1">
      <alignment horizontal="center"/>
    </xf>
    <xf numFmtId="0" fontId="2" fillId="21" borderId="8" xfId="3" applyFont="1" applyFill="1" applyBorder="1" applyAlignment="1">
      <alignment horizontal="center"/>
    </xf>
    <xf numFmtId="0" fontId="2" fillId="21" borderId="6" xfId="3" applyFont="1" applyFill="1" applyBorder="1" applyAlignment="1">
      <alignment horizontal="center"/>
    </xf>
    <xf numFmtId="168" fontId="2" fillId="21" borderId="7" xfId="2" applyNumberFormat="1" applyFont="1" applyFill="1" applyBorder="1" applyAlignment="1">
      <alignment horizontal="right"/>
    </xf>
    <xf numFmtId="0" fontId="2" fillId="22" borderId="4" xfId="2" applyFont="1" applyFill="1" applyBorder="1" applyAlignment="1">
      <alignment horizontal="center"/>
    </xf>
    <xf numFmtId="0" fontId="2" fillId="22" borderId="14" xfId="2" applyFont="1" applyFill="1" applyBorder="1" applyAlignment="1">
      <alignment horizontal="center"/>
    </xf>
    <xf numFmtId="0" fontId="2" fillId="22" borderId="5" xfId="2" applyFont="1" applyFill="1" applyBorder="1" applyAlignment="1">
      <alignment horizontal="center"/>
    </xf>
    <xf numFmtId="167" fontId="2" fillId="22" borderId="7" xfId="4" applyNumberFormat="1" applyFont="1" applyFill="1" applyBorder="1"/>
    <xf numFmtId="0" fontId="2" fillId="21" borderId="4" xfId="2" applyFont="1" applyFill="1" applyBorder="1" applyAlignment="1">
      <alignment horizontal="center" wrapText="1"/>
    </xf>
    <xf numFmtId="0" fontId="2" fillId="21" borderId="14" xfId="2" applyFont="1" applyFill="1" applyBorder="1" applyAlignment="1">
      <alignment horizontal="center" wrapText="1"/>
    </xf>
    <xf numFmtId="0" fontId="2" fillId="21" borderId="5" xfId="2" applyFont="1" applyFill="1" applyBorder="1" applyAlignment="1">
      <alignment horizontal="center" wrapText="1"/>
    </xf>
    <xf numFmtId="3" fontId="2" fillId="21" borderId="7" xfId="2" applyNumberFormat="1" applyFont="1" applyFill="1" applyBorder="1" applyAlignment="1">
      <alignment horizontal="right"/>
    </xf>
    <xf numFmtId="0" fontId="27" fillId="0" borderId="2" xfId="2" applyFont="1" applyBorder="1" applyAlignment="1">
      <alignment horizontal="center"/>
    </xf>
    <xf numFmtId="1" fontId="27" fillId="0" borderId="2" xfId="2" applyNumberFormat="1" applyFont="1" applyBorder="1" applyAlignment="1">
      <alignment horizontal="center"/>
    </xf>
    <xf numFmtId="168" fontId="27" fillId="0" borderId="2" xfId="4" applyNumberFormat="1" applyFont="1" applyFill="1" applyBorder="1" applyAlignment="1">
      <alignment horizontal="center"/>
    </xf>
    <xf numFmtId="168" fontId="27" fillId="0" borderId="3" xfId="4" applyNumberFormat="1" applyFont="1" applyFill="1" applyBorder="1" applyAlignment="1">
      <alignment horizontal="center"/>
    </xf>
    <xf numFmtId="0" fontId="2" fillId="0" borderId="36" xfId="2" applyFont="1" applyBorder="1" applyAlignment="1">
      <alignment horizontal="left"/>
    </xf>
    <xf numFmtId="0" fontId="2" fillId="0" borderId="37" xfId="2" applyFont="1" applyBorder="1" applyAlignment="1">
      <alignment horizontal="left"/>
    </xf>
    <xf numFmtId="0" fontId="2" fillId="0" borderId="17" xfId="2" applyFont="1" applyBorder="1" applyAlignment="1">
      <alignment horizontal="left"/>
    </xf>
    <xf numFmtId="0" fontId="2" fillId="0" borderId="4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Border="1"/>
    <xf numFmtId="167" fontId="2" fillId="21" borderId="7" xfId="4" applyNumberFormat="1" applyFont="1" applyFill="1" applyBorder="1"/>
    <xf numFmtId="168" fontId="2" fillId="21" borderId="7" xfId="4" applyNumberFormat="1" applyFont="1" applyFill="1" applyBorder="1" applyAlignment="1">
      <alignment horizontal="center"/>
    </xf>
    <xf numFmtId="0" fontId="2" fillId="0" borderId="35" xfId="2" applyFont="1" applyBorder="1" applyAlignment="1">
      <alignment horizontal="left" vertical="center" wrapText="1"/>
    </xf>
    <xf numFmtId="169" fontId="2" fillId="0" borderId="34" xfId="2" applyNumberFormat="1" applyFont="1" applyBorder="1" applyAlignment="1">
      <alignment horizontal="right"/>
    </xf>
    <xf numFmtId="4" fontId="2" fillId="0" borderId="18" xfId="3" applyNumberFormat="1" applyFont="1" applyBorder="1" applyAlignment="1">
      <alignment horizontal="center" vertical="top" wrapText="1"/>
    </xf>
    <xf numFmtId="4" fontId="2" fillId="0" borderId="19" xfId="3" applyNumberFormat="1" applyFont="1" applyBorder="1" applyAlignment="1">
      <alignment horizontal="center" vertical="top" wrapText="1"/>
    </xf>
    <xf numFmtId="4" fontId="2" fillId="0" borderId="20" xfId="3" applyNumberFormat="1" applyFont="1" applyBorder="1" applyAlignment="1">
      <alignment horizontal="center" vertical="top" wrapText="1"/>
    </xf>
    <xf numFmtId="4" fontId="2" fillId="0" borderId="21" xfId="3" applyNumberFormat="1" applyFont="1" applyBorder="1" applyAlignment="1">
      <alignment horizontal="center" vertical="center" wrapText="1"/>
    </xf>
    <xf numFmtId="4" fontId="2" fillId="0" borderId="22" xfId="3" applyNumberFormat="1" applyFont="1" applyBorder="1" applyAlignment="1">
      <alignment horizontal="center" vertical="center" wrapText="1"/>
    </xf>
    <xf numFmtId="4" fontId="2" fillId="0" borderId="23" xfId="3" applyNumberFormat="1" applyFont="1" applyBorder="1" applyAlignment="1">
      <alignment horizontal="center" vertical="center" wrapText="1"/>
    </xf>
  </cellXfs>
  <cellStyles count="7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Bad" xfId="23" xr:uid="{00000000-0005-0000-0000-000012000000}"/>
    <cellStyle name="Calculation" xfId="24" xr:uid="{00000000-0005-0000-0000-000013000000}"/>
    <cellStyle name="Check Cell" xfId="25" xr:uid="{00000000-0005-0000-0000-000014000000}"/>
    <cellStyle name="Comma_Bill A1-Raw water Sasumua" xfId="26" xr:uid="{00000000-0005-0000-0000-000015000000}"/>
    <cellStyle name="Euro" xfId="27" xr:uid="{00000000-0005-0000-0000-000016000000}"/>
    <cellStyle name="Explanatory Text" xfId="28" xr:uid="{00000000-0005-0000-0000-000017000000}"/>
    <cellStyle name="Financier0" xfId="29" xr:uid="{00000000-0005-0000-0000-000018000000}"/>
    <cellStyle name="Financier0 2" xfId="30" xr:uid="{00000000-0005-0000-0000-000019000000}"/>
    <cellStyle name="Good" xfId="31" xr:uid="{00000000-0005-0000-0000-00001A000000}"/>
    <cellStyle name="gras" xfId="32" xr:uid="{00000000-0005-0000-0000-00001B000000}"/>
    <cellStyle name="Heading 1" xfId="33" xr:uid="{00000000-0005-0000-0000-00001C000000}"/>
    <cellStyle name="Heading 2" xfId="34" xr:uid="{00000000-0005-0000-0000-00001D000000}"/>
    <cellStyle name="Heading 3" xfId="35" xr:uid="{00000000-0005-0000-0000-00001E000000}"/>
    <cellStyle name="Heading 4" xfId="36" xr:uid="{00000000-0005-0000-0000-00001F000000}"/>
    <cellStyle name="Input" xfId="37" xr:uid="{00000000-0005-0000-0000-000020000000}"/>
    <cellStyle name="l8:l1216" xfId="38" xr:uid="{00000000-0005-0000-0000-000021000000}"/>
    <cellStyle name="Linked Cell" xfId="39" xr:uid="{00000000-0005-0000-0000-000022000000}"/>
    <cellStyle name="majdi" xfId="40" xr:uid="{00000000-0005-0000-0000-000023000000}"/>
    <cellStyle name="Milliers" xfId="1" builtinId="3"/>
    <cellStyle name="Milliers 2" xfId="41" xr:uid="{00000000-0005-0000-0000-000025000000}"/>
    <cellStyle name="Milliers 3" xfId="42" xr:uid="{00000000-0005-0000-0000-000026000000}"/>
    <cellStyle name="Milliers 4" xfId="43" xr:uid="{00000000-0005-0000-0000-000027000000}"/>
    <cellStyle name="Milliers 5" xfId="44" xr:uid="{00000000-0005-0000-0000-000028000000}"/>
    <cellStyle name="Milliers 6" xfId="45" xr:uid="{00000000-0005-0000-0000-000029000000}"/>
    <cellStyle name="Milliers 7" xfId="46" xr:uid="{00000000-0005-0000-0000-00002A000000}"/>
    <cellStyle name="Milliers 8" xfId="4" xr:uid="{00000000-0005-0000-0000-00002B000000}"/>
    <cellStyle name="Monétaire 2" xfId="47" xr:uid="{00000000-0005-0000-0000-00002C000000}"/>
    <cellStyle name="Neutral" xfId="48" xr:uid="{00000000-0005-0000-0000-00002D000000}"/>
    <cellStyle name="Normal" xfId="0" builtinId="0"/>
    <cellStyle name="Normal 10" xfId="49" xr:uid="{00000000-0005-0000-0000-00002F000000}"/>
    <cellStyle name="Normal 11" xfId="2" xr:uid="{00000000-0005-0000-0000-000030000000}"/>
    <cellStyle name="Normal 2" xfId="3" xr:uid="{00000000-0005-0000-0000-000031000000}"/>
    <cellStyle name="Normal 3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7" xfId="54" xr:uid="{00000000-0005-0000-0000-000036000000}"/>
    <cellStyle name="Normal 8" xfId="55" xr:uid="{00000000-0005-0000-0000-000037000000}"/>
    <cellStyle name="Normal 9" xfId="56" xr:uid="{00000000-0005-0000-0000-000038000000}"/>
    <cellStyle name="Note" xfId="57" xr:uid="{00000000-0005-0000-0000-000039000000}"/>
    <cellStyle name="NUM.3" xfId="58" xr:uid="{00000000-0005-0000-0000-00003A000000}"/>
    <cellStyle name="Output" xfId="59" xr:uid="{00000000-0005-0000-0000-00003B000000}"/>
    <cellStyle name="Pourcentage 2" xfId="60" xr:uid="{00000000-0005-0000-0000-00003C000000}"/>
    <cellStyle name="Standard_Anpassen der Amortisation" xfId="61" xr:uid="{00000000-0005-0000-0000-00003D000000}"/>
    <cellStyle name="Style 1" xfId="62" xr:uid="{00000000-0005-0000-0000-00003E000000}"/>
    <cellStyle name="TIMENR" xfId="63" xr:uid="{00000000-0005-0000-0000-00003F000000}"/>
    <cellStyle name="Title" xfId="64" xr:uid="{00000000-0005-0000-0000-000040000000}"/>
    <cellStyle name="Titre 1" xfId="65" xr:uid="{00000000-0005-0000-0000-000041000000}"/>
    <cellStyle name="Virgule fixe" xfId="66" xr:uid="{00000000-0005-0000-0000-000042000000}"/>
    <cellStyle name="Virgule fixe 2" xfId="67" xr:uid="{00000000-0005-0000-0000-000043000000}"/>
    <cellStyle name="Währung [0]_Budget" xfId="68" xr:uid="{00000000-0005-0000-0000-000044000000}"/>
    <cellStyle name="Währung_Budget" xfId="69" xr:uid="{00000000-0005-0000-0000-000045000000}"/>
    <cellStyle name="Warning Text" xfId="70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uments\Diallo\SHELL_95\SHELMB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s%20documents\Immeuble%20%20LE%20PHENIX\Diallo\SHELL_95\SHELMBA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DINIT\Conduite%20des%20travaux\DIALLO\Diallo\SHELL_95\SHELMBA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JIBY%20NDIAYE_2\Bureau\KMS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s%20documents\Diallo\SHELL_95\SHELMBA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DINIT\Conduite%20des%20travaux\DIALLO\Diallo\SHELL_95\SHELMBA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DINIT\Conduite%20des%20travaux\DIALLO\Diallo\SHELL_95\SHELMBA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diaye\diskmactar\Mes%20Documents\Diallo\SHELL_95\SHELMBA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diaye\diskmactar\CDINIT\Conduite%20des%20travaux\DIALLO\Diallo\SHELL_95\SHELMB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1"/>
      <sheetName val="Bord. 2"/>
      <sheetName val="Bord 2"/>
      <sheetName val="Bord. 3"/>
      <sheetName val="Bord 3"/>
      <sheetName val="Bord. 4"/>
      <sheetName val="Bord 4"/>
      <sheetName val="Bord 5 "/>
      <sheetName val="Bord. 6"/>
      <sheetName val="Feuil2"/>
      <sheetName val="Bord 6 "/>
      <sheetName val="Récap (3)"/>
      <sheetName val="Feuil1"/>
      <sheetName val="Logt DIR"/>
      <sheetName val="Logt type"/>
      <sheetName val="VRD"/>
      <sheetName val="Feuil2 (2)"/>
      <sheetName val="Bord 6  (2)"/>
      <sheetName val="Feuil1 (2)"/>
      <sheetName val="Feuil2 (3)"/>
      <sheetName val="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sari"/>
      <sheetName val="Etude de Prix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zoomScale="85" zoomScaleNormal="85" zoomScaleSheetLayoutView="80" workbookViewId="0">
      <selection activeCell="A9" sqref="A9"/>
    </sheetView>
  </sheetViews>
  <sheetFormatPr baseColWidth="10" defaultColWidth="11.453125" defaultRowHeight="15.5"/>
  <cols>
    <col min="1" max="1" width="59.6328125" style="32" customWidth="1"/>
    <col min="2" max="2" width="7.453125" style="32" customWidth="1"/>
    <col min="3" max="3" width="9.08984375" style="32" customWidth="1"/>
    <col min="4" max="4" width="13.08984375" style="32" customWidth="1"/>
    <col min="5" max="5" width="17.36328125" style="32" customWidth="1"/>
    <col min="6" max="253" width="11.54296875" style="32"/>
    <col min="254" max="254" width="3.54296875" style="32" customWidth="1"/>
    <col min="255" max="255" width="0.36328125" style="32" customWidth="1"/>
    <col min="256" max="256" width="70.36328125" style="32" customWidth="1"/>
    <col min="257" max="257" width="12" style="32" customWidth="1"/>
    <col min="258" max="258" width="12.08984375" style="32" customWidth="1"/>
    <col min="259" max="259" width="13.453125" style="32" customWidth="1"/>
    <col min="260" max="260" width="16" style="32" bestFit="1" customWidth="1"/>
    <col min="261" max="509" width="11.54296875" style="32"/>
    <col min="510" max="510" width="3.54296875" style="32" customWidth="1"/>
    <col min="511" max="511" width="0.36328125" style="32" customWidth="1"/>
    <col min="512" max="512" width="70.36328125" style="32" customWidth="1"/>
    <col min="513" max="513" width="12" style="32" customWidth="1"/>
    <col min="514" max="514" width="12.08984375" style="32" customWidth="1"/>
    <col min="515" max="515" width="13.453125" style="32" customWidth="1"/>
    <col min="516" max="516" width="16" style="32" bestFit="1" customWidth="1"/>
    <col min="517" max="765" width="11.54296875" style="32"/>
    <col min="766" max="766" width="3.54296875" style="32" customWidth="1"/>
    <col min="767" max="767" width="0.36328125" style="32" customWidth="1"/>
    <col min="768" max="768" width="70.36328125" style="32" customWidth="1"/>
    <col min="769" max="769" width="12" style="32" customWidth="1"/>
    <col min="770" max="770" width="12.08984375" style="32" customWidth="1"/>
    <col min="771" max="771" width="13.453125" style="32" customWidth="1"/>
    <col min="772" max="772" width="16" style="32" bestFit="1" customWidth="1"/>
    <col min="773" max="1021" width="11.54296875" style="32"/>
    <col min="1022" max="1022" width="3.54296875" style="32" customWidth="1"/>
    <col min="1023" max="1023" width="0.36328125" style="32" customWidth="1"/>
    <col min="1024" max="1024" width="70.36328125" style="32" customWidth="1"/>
    <col min="1025" max="1025" width="12" style="32" customWidth="1"/>
    <col min="1026" max="1026" width="12.08984375" style="32" customWidth="1"/>
    <col min="1027" max="1027" width="13.453125" style="32" customWidth="1"/>
    <col min="1028" max="1028" width="16" style="32" bestFit="1" customWidth="1"/>
    <col min="1029" max="1277" width="11.54296875" style="32"/>
    <col min="1278" max="1278" width="3.54296875" style="32" customWidth="1"/>
    <col min="1279" max="1279" width="0.36328125" style="32" customWidth="1"/>
    <col min="1280" max="1280" width="70.36328125" style="32" customWidth="1"/>
    <col min="1281" max="1281" width="12" style="32" customWidth="1"/>
    <col min="1282" max="1282" width="12.08984375" style="32" customWidth="1"/>
    <col min="1283" max="1283" width="13.453125" style="32" customWidth="1"/>
    <col min="1284" max="1284" width="16" style="32" bestFit="1" customWidth="1"/>
    <col min="1285" max="1533" width="11.54296875" style="32"/>
    <col min="1534" max="1534" width="3.54296875" style="32" customWidth="1"/>
    <col min="1535" max="1535" width="0.36328125" style="32" customWidth="1"/>
    <col min="1536" max="1536" width="70.36328125" style="32" customWidth="1"/>
    <col min="1537" max="1537" width="12" style="32" customWidth="1"/>
    <col min="1538" max="1538" width="12.08984375" style="32" customWidth="1"/>
    <col min="1539" max="1539" width="13.453125" style="32" customWidth="1"/>
    <col min="1540" max="1540" width="16" style="32" bestFit="1" customWidth="1"/>
    <col min="1541" max="1789" width="11.54296875" style="32"/>
    <col min="1790" max="1790" width="3.54296875" style="32" customWidth="1"/>
    <col min="1791" max="1791" width="0.36328125" style="32" customWidth="1"/>
    <col min="1792" max="1792" width="70.36328125" style="32" customWidth="1"/>
    <col min="1793" max="1793" width="12" style="32" customWidth="1"/>
    <col min="1794" max="1794" width="12.08984375" style="32" customWidth="1"/>
    <col min="1795" max="1795" width="13.453125" style="32" customWidth="1"/>
    <col min="1796" max="1796" width="16" style="32" bestFit="1" customWidth="1"/>
    <col min="1797" max="2045" width="11.54296875" style="32"/>
    <col min="2046" max="2046" width="3.54296875" style="32" customWidth="1"/>
    <col min="2047" max="2047" width="0.36328125" style="32" customWidth="1"/>
    <col min="2048" max="2048" width="70.36328125" style="32" customWidth="1"/>
    <col min="2049" max="2049" width="12" style="32" customWidth="1"/>
    <col min="2050" max="2050" width="12.08984375" style="32" customWidth="1"/>
    <col min="2051" max="2051" width="13.453125" style="32" customWidth="1"/>
    <col min="2052" max="2052" width="16" style="32" bestFit="1" customWidth="1"/>
    <col min="2053" max="2301" width="11.54296875" style="32"/>
    <col min="2302" max="2302" width="3.54296875" style="32" customWidth="1"/>
    <col min="2303" max="2303" width="0.36328125" style="32" customWidth="1"/>
    <col min="2304" max="2304" width="70.36328125" style="32" customWidth="1"/>
    <col min="2305" max="2305" width="12" style="32" customWidth="1"/>
    <col min="2306" max="2306" width="12.08984375" style="32" customWidth="1"/>
    <col min="2307" max="2307" width="13.453125" style="32" customWidth="1"/>
    <col min="2308" max="2308" width="16" style="32" bestFit="1" customWidth="1"/>
    <col min="2309" max="2557" width="11.54296875" style="32"/>
    <col min="2558" max="2558" width="3.54296875" style="32" customWidth="1"/>
    <col min="2559" max="2559" width="0.36328125" style="32" customWidth="1"/>
    <col min="2560" max="2560" width="70.36328125" style="32" customWidth="1"/>
    <col min="2561" max="2561" width="12" style="32" customWidth="1"/>
    <col min="2562" max="2562" width="12.08984375" style="32" customWidth="1"/>
    <col min="2563" max="2563" width="13.453125" style="32" customWidth="1"/>
    <col min="2564" max="2564" width="16" style="32" bestFit="1" customWidth="1"/>
    <col min="2565" max="2813" width="11.54296875" style="32"/>
    <col min="2814" max="2814" width="3.54296875" style="32" customWidth="1"/>
    <col min="2815" max="2815" width="0.36328125" style="32" customWidth="1"/>
    <col min="2816" max="2816" width="70.36328125" style="32" customWidth="1"/>
    <col min="2817" max="2817" width="12" style="32" customWidth="1"/>
    <col min="2818" max="2818" width="12.08984375" style="32" customWidth="1"/>
    <col min="2819" max="2819" width="13.453125" style="32" customWidth="1"/>
    <col min="2820" max="2820" width="16" style="32" bestFit="1" customWidth="1"/>
    <col min="2821" max="3069" width="11.54296875" style="32"/>
    <col min="3070" max="3070" width="3.54296875" style="32" customWidth="1"/>
    <col min="3071" max="3071" width="0.36328125" style="32" customWidth="1"/>
    <col min="3072" max="3072" width="70.36328125" style="32" customWidth="1"/>
    <col min="3073" max="3073" width="12" style="32" customWidth="1"/>
    <col min="3074" max="3074" width="12.08984375" style="32" customWidth="1"/>
    <col min="3075" max="3075" width="13.453125" style="32" customWidth="1"/>
    <col min="3076" max="3076" width="16" style="32" bestFit="1" customWidth="1"/>
    <col min="3077" max="3325" width="11.54296875" style="32"/>
    <col min="3326" max="3326" width="3.54296875" style="32" customWidth="1"/>
    <col min="3327" max="3327" width="0.36328125" style="32" customWidth="1"/>
    <col min="3328" max="3328" width="70.36328125" style="32" customWidth="1"/>
    <col min="3329" max="3329" width="12" style="32" customWidth="1"/>
    <col min="3330" max="3330" width="12.08984375" style="32" customWidth="1"/>
    <col min="3331" max="3331" width="13.453125" style="32" customWidth="1"/>
    <col min="3332" max="3332" width="16" style="32" bestFit="1" customWidth="1"/>
    <col min="3333" max="3581" width="11.54296875" style="32"/>
    <col min="3582" max="3582" width="3.54296875" style="32" customWidth="1"/>
    <col min="3583" max="3583" width="0.36328125" style="32" customWidth="1"/>
    <col min="3584" max="3584" width="70.36328125" style="32" customWidth="1"/>
    <col min="3585" max="3585" width="12" style="32" customWidth="1"/>
    <col min="3586" max="3586" width="12.08984375" style="32" customWidth="1"/>
    <col min="3587" max="3587" width="13.453125" style="32" customWidth="1"/>
    <col min="3588" max="3588" width="16" style="32" bestFit="1" customWidth="1"/>
    <col min="3589" max="3837" width="11.54296875" style="32"/>
    <col min="3838" max="3838" width="3.54296875" style="32" customWidth="1"/>
    <col min="3839" max="3839" width="0.36328125" style="32" customWidth="1"/>
    <col min="3840" max="3840" width="70.36328125" style="32" customWidth="1"/>
    <col min="3841" max="3841" width="12" style="32" customWidth="1"/>
    <col min="3842" max="3842" width="12.08984375" style="32" customWidth="1"/>
    <col min="3843" max="3843" width="13.453125" style="32" customWidth="1"/>
    <col min="3844" max="3844" width="16" style="32" bestFit="1" customWidth="1"/>
    <col min="3845" max="4093" width="11.54296875" style="32"/>
    <col min="4094" max="4094" width="3.54296875" style="32" customWidth="1"/>
    <col min="4095" max="4095" width="0.36328125" style="32" customWidth="1"/>
    <col min="4096" max="4096" width="70.36328125" style="32" customWidth="1"/>
    <col min="4097" max="4097" width="12" style="32" customWidth="1"/>
    <col min="4098" max="4098" width="12.08984375" style="32" customWidth="1"/>
    <col min="4099" max="4099" width="13.453125" style="32" customWidth="1"/>
    <col min="4100" max="4100" width="16" style="32" bestFit="1" customWidth="1"/>
    <col min="4101" max="4349" width="11.54296875" style="32"/>
    <col min="4350" max="4350" width="3.54296875" style="32" customWidth="1"/>
    <col min="4351" max="4351" width="0.36328125" style="32" customWidth="1"/>
    <col min="4352" max="4352" width="70.36328125" style="32" customWidth="1"/>
    <col min="4353" max="4353" width="12" style="32" customWidth="1"/>
    <col min="4354" max="4354" width="12.08984375" style="32" customWidth="1"/>
    <col min="4355" max="4355" width="13.453125" style="32" customWidth="1"/>
    <col min="4356" max="4356" width="16" style="32" bestFit="1" customWidth="1"/>
    <col min="4357" max="4605" width="11.54296875" style="32"/>
    <col min="4606" max="4606" width="3.54296875" style="32" customWidth="1"/>
    <col min="4607" max="4607" width="0.36328125" style="32" customWidth="1"/>
    <col min="4608" max="4608" width="70.36328125" style="32" customWidth="1"/>
    <col min="4609" max="4609" width="12" style="32" customWidth="1"/>
    <col min="4610" max="4610" width="12.08984375" style="32" customWidth="1"/>
    <col min="4611" max="4611" width="13.453125" style="32" customWidth="1"/>
    <col min="4612" max="4612" width="16" style="32" bestFit="1" customWidth="1"/>
    <col min="4613" max="4861" width="11.54296875" style="32"/>
    <col min="4862" max="4862" width="3.54296875" style="32" customWidth="1"/>
    <col min="4863" max="4863" width="0.36328125" style="32" customWidth="1"/>
    <col min="4864" max="4864" width="70.36328125" style="32" customWidth="1"/>
    <col min="4865" max="4865" width="12" style="32" customWidth="1"/>
    <col min="4866" max="4866" width="12.08984375" style="32" customWidth="1"/>
    <col min="4867" max="4867" width="13.453125" style="32" customWidth="1"/>
    <col min="4868" max="4868" width="16" style="32" bestFit="1" customWidth="1"/>
    <col min="4869" max="5117" width="11.54296875" style="32"/>
    <col min="5118" max="5118" width="3.54296875" style="32" customWidth="1"/>
    <col min="5119" max="5119" width="0.36328125" style="32" customWidth="1"/>
    <col min="5120" max="5120" width="70.36328125" style="32" customWidth="1"/>
    <col min="5121" max="5121" width="12" style="32" customWidth="1"/>
    <col min="5122" max="5122" width="12.08984375" style="32" customWidth="1"/>
    <col min="5123" max="5123" width="13.453125" style="32" customWidth="1"/>
    <col min="5124" max="5124" width="16" style="32" bestFit="1" customWidth="1"/>
    <col min="5125" max="5373" width="11.54296875" style="32"/>
    <col min="5374" max="5374" width="3.54296875" style="32" customWidth="1"/>
    <col min="5375" max="5375" width="0.36328125" style="32" customWidth="1"/>
    <col min="5376" max="5376" width="70.36328125" style="32" customWidth="1"/>
    <col min="5377" max="5377" width="12" style="32" customWidth="1"/>
    <col min="5378" max="5378" width="12.08984375" style="32" customWidth="1"/>
    <col min="5379" max="5379" width="13.453125" style="32" customWidth="1"/>
    <col min="5380" max="5380" width="16" style="32" bestFit="1" customWidth="1"/>
    <col min="5381" max="5629" width="11.54296875" style="32"/>
    <col min="5630" max="5630" width="3.54296875" style="32" customWidth="1"/>
    <col min="5631" max="5631" width="0.36328125" style="32" customWidth="1"/>
    <col min="5632" max="5632" width="70.36328125" style="32" customWidth="1"/>
    <col min="5633" max="5633" width="12" style="32" customWidth="1"/>
    <col min="5634" max="5634" width="12.08984375" style="32" customWidth="1"/>
    <col min="5635" max="5635" width="13.453125" style="32" customWidth="1"/>
    <col min="5636" max="5636" width="16" style="32" bestFit="1" customWidth="1"/>
    <col min="5637" max="5885" width="11.54296875" style="32"/>
    <col min="5886" max="5886" width="3.54296875" style="32" customWidth="1"/>
    <col min="5887" max="5887" width="0.36328125" style="32" customWidth="1"/>
    <col min="5888" max="5888" width="70.36328125" style="32" customWidth="1"/>
    <col min="5889" max="5889" width="12" style="32" customWidth="1"/>
    <col min="5890" max="5890" width="12.08984375" style="32" customWidth="1"/>
    <col min="5891" max="5891" width="13.453125" style="32" customWidth="1"/>
    <col min="5892" max="5892" width="16" style="32" bestFit="1" customWidth="1"/>
    <col min="5893" max="6141" width="11.54296875" style="32"/>
    <col min="6142" max="6142" width="3.54296875" style="32" customWidth="1"/>
    <col min="6143" max="6143" width="0.36328125" style="32" customWidth="1"/>
    <col min="6144" max="6144" width="70.36328125" style="32" customWidth="1"/>
    <col min="6145" max="6145" width="12" style="32" customWidth="1"/>
    <col min="6146" max="6146" width="12.08984375" style="32" customWidth="1"/>
    <col min="6147" max="6147" width="13.453125" style="32" customWidth="1"/>
    <col min="6148" max="6148" width="16" style="32" bestFit="1" customWidth="1"/>
    <col min="6149" max="6397" width="11.54296875" style="32"/>
    <col min="6398" max="6398" width="3.54296875" style="32" customWidth="1"/>
    <col min="6399" max="6399" width="0.36328125" style="32" customWidth="1"/>
    <col min="6400" max="6400" width="70.36328125" style="32" customWidth="1"/>
    <col min="6401" max="6401" width="12" style="32" customWidth="1"/>
    <col min="6402" max="6402" width="12.08984375" style="32" customWidth="1"/>
    <col min="6403" max="6403" width="13.453125" style="32" customWidth="1"/>
    <col min="6404" max="6404" width="16" style="32" bestFit="1" customWidth="1"/>
    <col min="6405" max="6653" width="11.54296875" style="32"/>
    <col min="6654" max="6654" width="3.54296875" style="32" customWidth="1"/>
    <col min="6655" max="6655" width="0.36328125" style="32" customWidth="1"/>
    <col min="6656" max="6656" width="70.36328125" style="32" customWidth="1"/>
    <col min="6657" max="6657" width="12" style="32" customWidth="1"/>
    <col min="6658" max="6658" width="12.08984375" style="32" customWidth="1"/>
    <col min="6659" max="6659" width="13.453125" style="32" customWidth="1"/>
    <col min="6660" max="6660" width="16" style="32" bestFit="1" customWidth="1"/>
    <col min="6661" max="6909" width="11.54296875" style="32"/>
    <col min="6910" max="6910" width="3.54296875" style="32" customWidth="1"/>
    <col min="6911" max="6911" width="0.36328125" style="32" customWidth="1"/>
    <col min="6912" max="6912" width="70.36328125" style="32" customWidth="1"/>
    <col min="6913" max="6913" width="12" style="32" customWidth="1"/>
    <col min="6914" max="6914" width="12.08984375" style="32" customWidth="1"/>
    <col min="6915" max="6915" width="13.453125" style="32" customWidth="1"/>
    <col min="6916" max="6916" width="16" style="32" bestFit="1" customWidth="1"/>
    <col min="6917" max="7165" width="11.54296875" style="32"/>
    <col min="7166" max="7166" width="3.54296875" style="32" customWidth="1"/>
    <col min="7167" max="7167" width="0.36328125" style="32" customWidth="1"/>
    <col min="7168" max="7168" width="70.36328125" style="32" customWidth="1"/>
    <col min="7169" max="7169" width="12" style="32" customWidth="1"/>
    <col min="7170" max="7170" width="12.08984375" style="32" customWidth="1"/>
    <col min="7171" max="7171" width="13.453125" style="32" customWidth="1"/>
    <col min="7172" max="7172" width="16" style="32" bestFit="1" customWidth="1"/>
    <col min="7173" max="7421" width="11.54296875" style="32"/>
    <col min="7422" max="7422" width="3.54296875" style="32" customWidth="1"/>
    <col min="7423" max="7423" width="0.36328125" style="32" customWidth="1"/>
    <col min="7424" max="7424" width="70.36328125" style="32" customWidth="1"/>
    <col min="7425" max="7425" width="12" style="32" customWidth="1"/>
    <col min="7426" max="7426" width="12.08984375" style="32" customWidth="1"/>
    <col min="7427" max="7427" width="13.453125" style="32" customWidth="1"/>
    <col min="7428" max="7428" width="16" style="32" bestFit="1" customWidth="1"/>
    <col min="7429" max="7677" width="11.54296875" style="32"/>
    <col min="7678" max="7678" width="3.54296875" style="32" customWidth="1"/>
    <col min="7679" max="7679" width="0.36328125" style="32" customWidth="1"/>
    <col min="7680" max="7680" width="70.36328125" style="32" customWidth="1"/>
    <col min="7681" max="7681" width="12" style="32" customWidth="1"/>
    <col min="7682" max="7682" width="12.08984375" style="32" customWidth="1"/>
    <col min="7683" max="7683" width="13.453125" style="32" customWidth="1"/>
    <col min="7684" max="7684" width="16" style="32" bestFit="1" customWidth="1"/>
    <col min="7685" max="7933" width="11.54296875" style="32"/>
    <col min="7934" max="7934" width="3.54296875" style="32" customWidth="1"/>
    <col min="7935" max="7935" width="0.36328125" style="32" customWidth="1"/>
    <col min="7936" max="7936" width="70.36328125" style="32" customWidth="1"/>
    <col min="7937" max="7937" width="12" style="32" customWidth="1"/>
    <col min="7938" max="7938" width="12.08984375" style="32" customWidth="1"/>
    <col min="7939" max="7939" width="13.453125" style="32" customWidth="1"/>
    <col min="7940" max="7940" width="16" style="32" bestFit="1" customWidth="1"/>
    <col min="7941" max="8189" width="11.54296875" style="32"/>
    <col min="8190" max="8190" width="3.54296875" style="32" customWidth="1"/>
    <col min="8191" max="8191" width="0.36328125" style="32" customWidth="1"/>
    <col min="8192" max="8192" width="70.36328125" style="32" customWidth="1"/>
    <col min="8193" max="8193" width="12" style="32" customWidth="1"/>
    <col min="8194" max="8194" width="12.08984375" style="32" customWidth="1"/>
    <col min="8195" max="8195" width="13.453125" style="32" customWidth="1"/>
    <col min="8196" max="8196" width="16" style="32" bestFit="1" customWidth="1"/>
    <col min="8197" max="8445" width="11.54296875" style="32"/>
    <col min="8446" max="8446" width="3.54296875" style="32" customWidth="1"/>
    <col min="8447" max="8447" width="0.36328125" style="32" customWidth="1"/>
    <col min="8448" max="8448" width="70.36328125" style="32" customWidth="1"/>
    <col min="8449" max="8449" width="12" style="32" customWidth="1"/>
    <col min="8450" max="8450" width="12.08984375" style="32" customWidth="1"/>
    <col min="8451" max="8451" width="13.453125" style="32" customWidth="1"/>
    <col min="8452" max="8452" width="16" style="32" bestFit="1" customWidth="1"/>
    <col min="8453" max="8701" width="11.54296875" style="32"/>
    <col min="8702" max="8702" width="3.54296875" style="32" customWidth="1"/>
    <col min="8703" max="8703" width="0.36328125" style="32" customWidth="1"/>
    <col min="8704" max="8704" width="70.36328125" style="32" customWidth="1"/>
    <col min="8705" max="8705" width="12" style="32" customWidth="1"/>
    <col min="8706" max="8706" width="12.08984375" style="32" customWidth="1"/>
    <col min="8707" max="8707" width="13.453125" style="32" customWidth="1"/>
    <col min="8708" max="8708" width="16" style="32" bestFit="1" customWidth="1"/>
    <col min="8709" max="8957" width="11.54296875" style="32"/>
    <col min="8958" max="8958" width="3.54296875" style="32" customWidth="1"/>
    <col min="8959" max="8959" width="0.36328125" style="32" customWidth="1"/>
    <col min="8960" max="8960" width="70.36328125" style="32" customWidth="1"/>
    <col min="8961" max="8961" width="12" style="32" customWidth="1"/>
    <col min="8962" max="8962" width="12.08984375" style="32" customWidth="1"/>
    <col min="8963" max="8963" width="13.453125" style="32" customWidth="1"/>
    <col min="8964" max="8964" width="16" style="32" bestFit="1" customWidth="1"/>
    <col min="8965" max="9213" width="11.54296875" style="32"/>
    <col min="9214" max="9214" width="3.54296875" style="32" customWidth="1"/>
    <col min="9215" max="9215" width="0.36328125" style="32" customWidth="1"/>
    <col min="9216" max="9216" width="70.36328125" style="32" customWidth="1"/>
    <col min="9217" max="9217" width="12" style="32" customWidth="1"/>
    <col min="9218" max="9218" width="12.08984375" style="32" customWidth="1"/>
    <col min="9219" max="9219" width="13.453125" style="32" customWidth="1"/>
    <col min="9220" max="9220" width="16" style="32" bestFit="1" customWidth="1"/>
    <col min="9221" max="9469" width="11.54296875" style="32"/>
    <col min="9470" max="9470" width="3.54296875" style="32" customWidth="1"/>
    <col min="9471" max="9471" width="0.36328125" style="32" customWidth="1"/>
    <col min="9472" max="9472" width="70.36328125" style="32" customWidth="1"/>
    <col min="9473" max="9473" width="12" style="32" customWidth="1"/>
    <col min="9474" max="9474" width="12.08984375" style="32" customWidth="1"/>
    <col min="9475" max="9475" width="13.453125" style="32" customWidth="1"/>
    <col min="9476" max="9476" width="16" style="32" bestFit="1" customWidth="1"/>
    <col min="9477" max="9725" width="11.54296875" style="32"/>
    <col min="9726" max="9726" width="3.54296875" style="32" customWidth="1"/>
    <col min="9727" max="9727" width="0.36328125" style="32" customWidth="1"/>
    <col min="9728" max="9728" width="70.36328125" style="32" customWidth="1"/>
    <col min="9729" max="9729" width="12" style="32" customWidth="1"/>
    <col min="9730" max="9730" width="12.08984375" style="32" customWidth="1"/>
    <col min="9731" max="9731" width="13.453125" style="32" customWidth="1"/>
    <col min="9732" max="9732" width="16" style="32" bestFit="1" customWidth="1"/>
    <col min="9733" max="9981" width="11.54296875" style="32"/>
    <col min="9982" max="9982" width="3.54296875" style="32" customWidth="1"/>
    <col min="9983" max="9983" width="0.36328125" style="32" customWidth="1"/>
    <col min="9984" max="9984" width="70.36328125" style="32" customWidth="1"/>
    <col min="9985" max="9985" width="12" style="32" customWidth="1"/>
    <col min="9986" max="9986" width="12.08984375" style="32" customWidth="1"/>
    <col min="9987" max="9987" width="13.453125" style="32" customWidth="1"/>
    <col min="9988" max="9988" width="16" style="32" bestFit="1" customWidth="1"/>
    <col min="9989" max="10237" width="11.54296875" style="32"/>
    <col min="10238" max="10238" width="3.54296875" style="32" customWidth="1"/>
    <col min="10239" max="10239" width="0.36328125" style="32" customWidth="1"/>
    <col min="10240" max="10240" width="70.36328125" style="32" customWidth="1"/>
    <col min="10241" max="10241" width="12" style="32" customWidth="1"/>
    <col min="10242" max="10242" width="12.08984375" style="32" customWidth="1"/>
    <col min="10243" max="10243" width="13.453125" style="32" customWidth="1"/>
    <col min="10244" max="10244" width="16" style="32" bestFit="1" customWidth="1"/>
    <col min="10245" max="10493" width="11.54296875" style="32"/>
    <col min="10494" max="10494" width="3.54296875" style="32" customWidth="1"/>
    <col min="10495" max="10495" width="0.36328125" style="32" customWidth="1"/>
    <col min="10496" max="10496" width="70.36328125" style="32" customWidth="1"/>
    <col min="10497" max="10497" width="12" style="32" customWidth="1"/>
    <col min="10498" max="10498" width="12.08984375" style="32" customWidth="1"/>
    <col min="10499" max="10499" width="13.453125" style="32" customWidth="1"/>
    <col min="10500" max="10500" width="16" style="32" bestFit="1" customWidth="1"/>
    <col min="10501" max="10749" width="11.54296875" style="32"/>
    <col min="10750" max="10750" width="3.54296875" style="32" customWidth="1"/>
    <col min="10751" max="10751" width="0.36328125" style="32" customWidth="1"/>
    <col min="10752" max="10752" width="70.36328125" style="32" customWidth="1"/>
    <col min="10753" max="10753" width="12" style="32" customWidth="1"/>
    <col min="10754" max="10754" width="12.08984375" style="32" customWidth="1"/>
    <col min="10755" max="10755" width="13.453125" style="32" customWidth="1"/>
    <col min="10756" max="10756" width="16" style="32" bestFit="1" customWidth="1"/>
    <col min="10757" max="11005" width="11.54296875" style="32"/>
    <col min="11006" max="11006" width="3.54296875" style="32" customWidth="1"/>
    <col min="11007" max="11007" width="0.36328125" style="32" customWidth="1"/>
    <col min="11008" max="11008" width="70.36328125" style="32" customWidth="1"/>
    <col min="11009" max="11009" width="12" style="32" customWidth="1"/>
    <col min="11010" max="11010" width="12.08984375" style="32" customWidth="1"/>
    <col min="11011" max="11011" width="13.453125" style="32" customWidth="1"/>
    <col min="11012" max="11012" width="16" style="32" bestFit="1" customWidth="1"/>
    <col min="11013" max="11261" width="11.54296875" style="32"/>
    <col min="11262" max="11262" width="3.54296875" style="32" customWidth="1"/>
    <col min="11263" max="11263" width="0.36328125" style="32" customWidth="1"/>
    <col min="11264" max="11264" width="70.36328125" style="32" customWidth="1"/>
    <col min="11265" max="11265" width="12" style="32" customWidth="1"/>
    <col min="11266" max="11266" width="12.08984375" style="32" customWidth="1"/>
    <col min="11267" max="11267" width="13.453125" style="32" customWidth="1"/>
    <col min="11268" max="11268" width="16" style="32" bestFit="1" customWidth="1"/>
    <col min="11269" max="11517" width="11.54296875" style="32"/>
    <col min="11518" max="11518" width="3.54296875" style="32" customWidth="1"/>
    <col min="11519" max="11519" width="0.36328125" style="32" customWidth="1"/>
    <col min="11520" max="11520" width="70.36328125" style="32" customWidth="1"/>
    <col min="11521" max="11521" width="12" style="32" customWidth="1"/>
    <col min="11522" max="11522" width="12.08984375" style="32" customWidth="1"/>
    <col min="11523" max="11523" width="13.453125" style="32" customWidth="1"/>
    <col min="11524" max="11524" width="16" style="32" bestFit="1" customWidth="1"/>
    <col min="11525" max="11773" width="11.54296875" style="32"/>
    <col min="11774" max="11774" width="3.54296875" style="32" customWidth="1"/>
    <col min="11775" max="11775" width="0.36328125" style="32" customWidth="1"/>
    <col min="11776" max="11776" width="70.36328125" style="32" customWidth="1"/>
    <col min="11777" max="11777" width="12" style="32" customWidth="1"/>
    <col min="11778" max="11778" width="12.08984375" style="32" customWidth="1"/>
    <col min="11779" max="11779" width="13.453125" style="32" customWidth="1"/>
    <col min="11780" max="11780" width="16" style="32" bestFit="1" customWidth="1"/>
    <col min="11781" max="12029" width="11.54296875" style="32"/>
    <col min="12030" max="12030" width="3.54296875" style="32" customWidth="1"/>
    <col min="12031" max="12031" width="0.36328125" style="32" customWidth="1"/>
    <col min="12032" max="12032" width="70.36328125" style="32" customWidth="1"/>
    <col min="12033" max="12033" width="12" style="32" customWidth="1"/>
    <col min="12034" max="12034" width="12.08984375" style="32" customWidth="1"/>
    <col min="12035" max="12035" width="13.453125" style="32" customWidth="1"/>
    <col min="12036" max="12036" width="16" style="32" bestFit="1" customWidth="1"/>
    <col min="12037" max="12285" width="11.54296875" style="32"/>
    <col min="12286" max="12286" width="3.54296875" style="32" customWidth="1"/>
    <col min="12287" max="12287" width="0.36328125" style="32" customWidth="1"/>
    <col min="12288" max="12288" width="70.36328125" style="32" customWidth="1"/>
    <col min="12289" max="12289" width="12" style="32" customWidth="1"/>
    <col min="12290" max="12290" width="12.08984375" style="32" customWidth="1"/>
    <col min="12291" max="12291" width="13.453125" style="32" customWidth="1"/>
    <col min="12292" max="12292" width="16" style="32" bestFit="1" customWidth="1"/>
    <col min="12293" max="12541" width="11.54296875" style="32"/>
    <col min="12542" max="12542" width="3.54296875" style="32" customWidth="1"/>
    <col min="12543" max="12543" width="0.36328125" style="32" customWidth="1"/>
    <col min="12544" max="12544" width="70.36328125" style="32" customWidth="1"/>
    <col min="12545" max="12545" width="12" style="32" customWidth="1"/>
    <col min="12546" max="12546" width="12.08984375" style="32" customWidth="1"/>
    <col min="12547" max="12547" width="13.453125" style="32" customWidth="1"/>
    <col min="12548" max="12548" width="16" style="32" bestFit="1" customWidth="1"/>
    <col min="12549" max="12797" width="11.54296875" style="32"/>
    <col min="12798" max="12798" width="3.54296875" style="32" customWidth="1"/>
    <col min="12799" max="12799" width="0.36328125" style="32" customWidth="1"/>
    <col min="12800" max="12800" width="70.36328125" style="32" customWidth="1"/>
    <col min="12801" max="12801" width="12" style="32" customWidth="1"/>
    <col min="12802" max="12802" width="12.08984375" style="32" customWidth="1"/>
    <col min="12803" max="12803" width="13.453125" style="32" customWidth="1"/>
    <col min="12804" max="12804" width="16" style="32" bestFit="1" customWidth="1"/>
    <col min="12805" max="13053" width="11.54296875" style="32"/>
    <col min="13054" max="13054" width="3.54296875" style="32" customWidth="1"/>
    <col min="13055" max="13055" width="0.36328125" style="32" customWidth="1"/>
    <col min="13056" max="13056" width="70.36328125" style="32" customWidth="1"/>
    <col min="13057" max="13057" width="12" style="32" customWidth="1"/>
    <col min="13058" max="13058" width="12.08984375" style="32" customWidth="1"/>
    <col min="13059" max="13059" width="13.453125" style="32" customWidth="1"/>
    <col min="13060" max="13060" width="16" style="32" bestFit="1" customWidth="1"/>
    <col min="13061" max="13309" width="11.54296875" style="32"/>
    <col min="13310" max="13310" width="3.54296875" style="32" customWidth="1"/>
    <col min="13311" max="13311" width="0.36328125" style="32" customWidth="1"/>
    <col min="13312" max="13312" width="70.36328125" style="32" customWidth="1"/>
    <col min="13313" max="13313" width="12" style="32" customWidth="1"/>
    <col min="13314" max="13314" width="12.08984375" style="32" customWidth="1"/>
    <col min="13315" max="13315" width="13.453125" style="32" customWidth="1"/>
    <col min="13316" max="13316" width="16" style="32" bestFit="1" customWidth="1"/>
    <col min="13317" max="13565" width="11.54296875" style="32"/>
    <col min="13566" max="13566" width="3.54296875" style="32" customWidth="1"/>
    <col min="13567" max="13567" width="0.36328125" style="32" customWidth="1"/>
    <col min="13568" max="13568" width="70.36328125" style="32" customWidth="1"/>
    <col min="13569" max="13569" width="12" style="32" customWidth="1"/>
    <col min="13570" max="13570" width="12.08984375" style="32" customWidth="1"/>
    <col min="13571" max="13571" width="13.453125" style="32" customWidth="1"/>
    <col min="13572" max="13572" width="16" style="32" bestFit="1" customWidth="1"/>
    <col min="13573" max="13821" width="11.54296875" style="32"/>
    <col min="13822" max="13822" width="3.54296875" style="32" customWidth="1"/>
    <col min="13823" max="13823" width="0.36328125" style="32" customWidth="1"/>
    <col min="13824" max="13824" width="70.36328125" style="32" customWidth="1"/>
    <col min="13825" max="13825" width="12" style="32" customWidth="1"/>
    <col min="13826" max="13826" width="12.08984375" style="32" customWidth="1"/>
    <col min="13827" max="13827" width="13.453125" style="32" customWidth="1"/>
    <col min="13828" max="13828" width="16" style="32" bestFit="1" customWidth="1"/>
    <col min="13829" max="14077" width="11.54296875" style="32"/>
    <col min="14078" max="14078" width="3.54296875" style="32" customWidth="1"/>
    <col min="14079" max="14079" width="0.36328125" style="32" customWidth="1"/>
    <col min="14080" max="14080" width="70.36328125" style="32" customWidth="1"/>
    <col min="14081" max="14081" width="12" style="32" customWidth="1"/>
    <col min="14082" max="14082" width="12.08984375" style="32" customWidth="1"/>
    <col min="14083" max="14083" width="13.453125" style="32" customWidth="1"/>
    <col min="14084" max="14084" width="16" style="32" bestFit="1" customWidth="1"/>
    <col min="14085" max="14333" width="11.54296875" style="32"/>
    <col min="14334" max="14334" width="3.54296875" style="32" customWidth="1"/>
    <col min="14335" max="14335" width="0.36328125" style="32" customWidth="1"/>
    <col min="14336" max="14336" width="70.36328125" style="32" customWidth="1"/>
    <col min="14337" max="14337" width="12" style="32" customWidth="1"/>
    <col min="14338" max="14338" width="12.08984375" style="32" customWidth="1"/>
    <col min="14339" max="14339" width="13.453125" style="32" customWidth="1"/>
    <col min="14340" max="14340" width="16" style="32" bestFit="1" customWidth="1"/>
    <col min="14341" max="14589" width="11.54296875" style="32"/>
    <col min="14590" max="14590" width="3.54296875" style="32" customWidth="1"/>
    <col min="14591" max="14591" width="0.36328125" style="32" customWidth="1"/>
    <col min="14592" max="14592" width="70.36328125" style="32" customWidth="1"/>
    <col min="14593" max="14593" width="12" style="32" customWidth="1"/>
    <col min="14594" max="14594" width="12.08984375" style="32" customWidth="1"/>
    <col min="14595" max="14595" width="13.453125" style="32" customWidth="1"/>
    <col min="14596" max="14596" width="16" style="32" bestFit="1" customWidth="1"/>
    <col min="14597" max="14845" width="11.54296875" style="32"/>
    <col min="14846" max="14846" width="3.54296875" style="32" customWidth="1"/>
    <col min="14847" max="14847" width="0.36328125" style="32" customWidth="1"/>
    <col min="14848" max="14848" width="70.36328125" style="32" customWidth="1"/>
    <col min="14849" max="14849" width="12" style="32" customWidth="1"/>
    <col min="14850" max="14850" width="12.08984375" style="32" customWidth="1"/>
    <col min="14851" max="14851" width="13.453125" style="32" customWidth="1"/>
    <col min="14852" max="14852" width="16" style="32" bestFit="1" customWidth="1"/>
    <col min="14853" max="15101" width="11.54296875" style="32"/>
    <col min="15102" max="15102" width="3.54296875" style="32" customWidth="1"/>
    <col min="15103" max="15103" width="0.36328125" style="32" customWidth="1"/>
    <col min="15104" max="15104" width="70.36328125" style="32" customWidth="1"/>
    <col min="15105" max="15105" width="12" style="32" customWidth="1"/>
    <col min="15106" max="15106" width="12.08984375" style="32" customWidth="1"/>
    <col min="15107" max="15107" width="13.453125" style="32" customWidth="1"/>
    <col min="15108" max="15108" width="16" style="32" bestFit="1" customWidth="1"/>
    <col min="15109" max="15357" width="11.54296875" style="32"/>
    <col min="15358" max="15358" width="3.54296875" style="32" customWidth="1"/>
    <col min="15359" max="15359" width="0.36328125" style="32" customWidth="1"/>
    <col min="15360" max="15360" width="70.36328125" style="32" customWidth="1"/>
    <col min="15361" max="15361" width="12" style="32" customWidth="1"/>
    <col min="15362" max="15362" width="12.08984375" style="32" customWidth="1"/>
    <col min="15363" max="15363" width="13.453125" style="32" customWidth="1"/>
    <col min="15364" max="15364" width="16" style="32" bestFit="1" customWidth="1"/>
    <col min="15365" max="15613" width="11.54296875" style="32"/>
    <col min="15614" max="15614" width="3.54296875" style="32" customWidth="1"/>
    <col min="15615" max="15615" width="0.36328125" style="32" customWidth="1"/>
    <col min="15616" max="15616" width="70.36328125" style="32" customWidth="1"/>
    <col min="15617" max="15617" width="12" style="32" customWidth="1"/>
    <col min="15618" max="15618" width="12.08984375" style="32" customWidth="1"/>
    <col min="15619" max="15619" width="13.453125" style="32" customWidth="1"/>
    <col min="15620" max="15620" width="16" style="32" bestFit="1" customWidth="1"/>
    <col min="15621" max="15869" width="11.54296875" style="32"/>
    <col min="15870" max="15870" width="3.54296875" style="32" customWidth="1"/>
    <col min="15871" max="15871" width="0.36328125" style="32" customWidth="1"/>
    <col min="15872" max="15872" width="70.36328125" style="32" customWidth="1"/>
    <col min="15873" max="15873" width="12" style="32" customWidth="1"/>
    <col min="15874" max="15874" width="12.08984375" style="32" customWidth="1"/>
    <col min="15875" max="15875" width="13.453125" style="32" customWidth="1"/>
    <col min="15876" max="15876" width="16" style="32" bestFit="1" customWidth="1"/>
    <col min="15877" max="16125" width="11.54296875" style="32"/>
    <col min="16126" max="16126" width="3.54296875" style="32" customWidth="1"/>
    <col min="16127" max="16127" width="0.36328125" style="32" customWidth="1"/>
    <col min="16128" max="16128" width="70.36328125" style="32" customWidth="1"/>
    <col min="16129" max="16129" width="12" style="32" customWidth="1"/>
    <col min="16130" max="16130" width="12.08984375" style="32" customWidth="1"/>
    <col min="16131" max="16131" width="13.453125" style="32" customWidth="1"/>
    <col min="16132" max="16132" width="16" style="32" bestFit="1" customWidth="1"/>
    <col min="16133" max="16384" width="11.54296875" style="32"/>
  </cols>
  <sheetData>
    <row r="1" spans="1:5">
      <c r="A1" s="96" t="s">
        <v>103</v>
      </c>
      <c r="B1" s="97"/>
      <c r="C1" s="97"/>
      <c r="D1" s="97"/>
      <c r="E1" s="98"/>
    </row>
    <row r="2" spans="1:5" ht="16" thickBot="1">
      <c r="A2" s="99" t="s">
        <v>118</v>
      </c>
      <c r="B2" s="100"/>
      <c r="C2" s="100"/>
      <c r="D2" s="100"/>
      <c r="E2" s="101"/>
    </row>
    <row r="3" spans="1:5" ht="16" thickBot="1"/>
    <row r="4" spans="1:5" ht="16" thickBot="1">
      <c r="A4" s="58" t="s">
        <v>0</v>
      </c>
      <c r="B4" s="59" t="s">
        <v>1</v>
      </c>
      <c r="C4" s="59" t="s">
        <v>2</v>
      </c>
      <c r="D4" s="59" t="s">
        <v>119</v>
      </c>
      <c r="E4" s="60" t="s">
        <v>3</v>
      </c>
    </row>
    <row r="5" spans="1:5" ht="16" thickBot="1"/>
    <row r="6" spans="1:5" ht="16" thickBot="1">
      <c r="A6" s="61" t="s">
        <v>110</v>
      </c>
      <c r="B6" s="62"/>
      <c r="C6" s="62"/>
      <c r="D6" s="62"/>
      <c r="E6" s="63"/>
    </row>
    <row r="7" spans="1:5">
      <c r="A7" s="34" t="s">
        <v>4</v>
      </c>
      <c r="B7" s="3"/>
      <c r="C7" s="7"/>
      <c r="D7" s="3"/>
      <c r="E7" s="33"/>
    </row>
    <row r="8" spans="1:5" ht="46.5">
      <c r="A8" s="35" t="s">
        <v>100</v>
      </c>
      <c r="B8" s="64" t="s">
        <v>5</v>
      </c>
      <c r="C8" s="64">
        <v>1</v>
      </c>
      <c r="D8" s="18"/>
      <c r="E8" s="1">
        <f>+C8*D8</f>
        <v>0</v>
      </c>
    </row>
    <row r="9" spans="1:5" ht="31">
      <c r="A9" s="35" t="s">
        <v>6</v>
      </c>
      <c r="B9" s="36" t="s">
        <v>7</v>
      </c>
      <c r="C9" s="37">
        <v>100</v>
      </c>
      <c r="D9" s="18"/>
      <c r="E9" s="1">
        <f>+C9*D9</f>
        <v>0</v>
      </c>
    </row>
    <row r="10" spans="1:5">
      <c r="A10" s="34" t="s">
        <v>8</v>
      </c>
      <c r="B10" s="3"/>
      <c r="C10" s="7"/>
      <c r="D10" s="3"/>
      <c r="E10" s="33"/>
    </row>
    <row r="11" spans="1:5">
      <c r="A11" s="2" t="s">
        <v>9</v>
      </c>
      <c r="B11" s="3" t="s">
        <v>7</v>
      </c>
      <c r="C11" s="4">
        <v>300</v>
      </c>
      <c r="D11" s="5"/>
      <c r="E11" s="6">
        <f>C11*D11</f>
        <v>0</v>
      </c>
    </row>
    <row r="12" spans="1:5">
      <c r="A12" s="2" t="s">
        <v>10</v>
      </c>
      <c r="B12" s="3" t="s">
        <v>11</v>
      </c>
      <c r="C12" s="7">
        <f>((1.2*1.2)*(1.2*1.2)*1.5*17)*2</f>
        <v>105.75359999999999</v>
      </c>
      <c r="D12" s="18"/>
      <c r="E12" s="6">
        <f t="shared" ref="E12:E15" si="0">C12*D12</f>
        <v>0</v>
      </c>
    </row>
    <row r="13" spans="1:5">
      <c r="A13" s="2" t="s">
        <v>12</v>
      </c>
      <c r="B13" s="3" t="s">
        <v>11</v>
      </c>
      <c r="C13" s="7">
        <f>((0.5*0.2)*83.26*1.05)*2</f>
        <v>17.4846</v>
      </c>
      <c r="D13" s="18"/>
      <c r="E13" s="6">
        <f t="shared" si="0"/>
        <v>0</v>
      </c>
    </row>
    <row r="14" spans="1:5">
      <c r="A14" s="2" t="s">
        <v>13</v>
      </c>
      <c r="B14" s="3" t="s">
        <v>11</v>
      </c>
      <c r="C14" s="7">
        <f>(C13+C12)-(C18+C19+C20+C21+(83.26*0.3*0.2))</f>
        <v>96.542599999999993</v>
      </c>
      <c r="D14" s="18"/>
      <c r="E14" s="6">
        <f t="shared" si="0"/>
        <v>0</v>
      </c>
    </row>
    <row r="15" spans="1:5">
      <c r="A15" s="2" t="s">
        <v>14</v>
      </c>
      <c r="B15" s="3" t="s">
        <v>11</v>
      </c>
      <c r="C15" s="7">
        <f>200*0.3</f>
        <v>60</v>
      </c>
      <c r="D15" s="18"/>
      <c r="E15" s="6">
        <f t="shared" si="0"/>
        <v>0</v>
      </c>
    </row>
    <row r="16" spans="1:5">
      <c r="A16" s="65" t="s">
        <v>15</v>
      </c>
      <c r="B16" s="66"/>
      <c r="C16" s="67"/>
      <c r="D16" s="68"/>
      <c r="E16" s="69">
        <f>SUM(E11:E15)</f>
        <v>0</v>
      </c>
    </row>
    <row r="17" spans="1:5">
      <c r="A17" s="34" t="s">
        <v>16</v>
      </c>
      <c r="B17" s="3"/>
      <c r="C17" s="7"/>
      <c r="D17" s="5"/>
      <c r="E17" s="6"/>
    </row>
    <row r="18" spans="1:5">
      <c r="A18" s="2" t="s">
        <v>17</v>
      </c>
      <c r="B18" s="3" t="s">
        <v>11</v>
      </c>
      <c r="C18" s="7">
        <v>2.7</v>
      </c>
      <c r="D18" s="5"/>
      <c r="E18" s="6">
        <f>C18*D18</f>
        <v>0</v>
      </c>
    </row>
    <row r="19" spans="1:5">
      <c r="A19" s="2" t="s">
        <v>18</v>
      </c>
      <c r="B19" s="3" t="s">
        <v>11</v>
      </c>
      <c r="C19" s="7">
        <v>2</v>
      </c>
      <c r="D19" s="5"/>
      <c r="E19" s="6">
        <f t="shared" ref="E19:E24" si="1">C19*D19</f>
        <v>0</v>
      </c>
    </row>
    <row r="20" spans="1:5">
      <c r="A20" s="2" t="s">
        <v>19</v>
      </c>
      <c r="B20" s="3" t="s">
        <v>11</v>
      </c>
      <c r="C20" s="7">
        <v>14</v>
      </c>
      <c r="D20" s="5"/>
      <c r="E20" s="6">
        <f t="shared" si="1"/>
        <v>0</v>
      </c>
    </row>
    <row r="21" spans="1:5">
      <c r="A21" s="2" t="s">
        <v>20</v>
      </c>
      <c r="B21" s="3" t="s">
        <v>11</v>
      </c>
      <c r="C21" s="7">
        <v>3</v>
      </c>
      <c r="D21" s="5"/>
      <c r="E21" s="6">
        <f t="shared" si="1"/>
        <v>0</v>
      </c>
    </row>
    <row r="22" spans="1:5">
      <c r="A22" s="2" t="s">
        <v>21</v>
      </c>
      <c r="B22" s="3" t="s">
        <v>11</v>
      </c>
      <c r="C22" s="7">
        <v>8</v>
      </c>
      <c r="D22" s="5"/>
      <c r="E22" s="6">
        <f t="shared" si="1"/>
        <v>0</v>
      </c>
    </row>
    <row r="23" spans="1:5">
      <c r="A23" s="2" t="s">
        <v>22</v>
      </c>
      <c r="B23" s="3" t="s">
        <v>7</v>
      </c>
      <c r="C23" s="7">
        <f>83.26*2</f>
        <v>166.52</v>
      </c>
      <c r="D23" s="5"/>
      <c r="E23" s="6">
        <f t="shared" si="1"/>
        <v>0</v>
      </c>
    </row>
    <row r="24" spans="1:5">
      <c r="A24" s="2" t="s">
        <v>23</v>
      </c>
      <c r="B24" s="3" t="s">
        <v>7</v>
      </c>
      <c r="C24" s="7">
        <v>250</v>
      </c>
      <c r="D24" s="5"/>
      <c r="E24" s="6">
        <f t="shared" si="1"/>
        <v>0</v>
      </c>
    </row>
    <row r="25" spans="1:5">
      <c r="A25" s="65" t="s">
        <v>24</v>
      </c>
      <c r="B25" s="66"/>
      <c r="C25" s="67"/>
      <c r="D25" s="68"/>
      <c r="E25" s="69">
        <f>SUM(E18:E24)</f>
        <v>0</v>
      </c>
    </row>
    <row r="26" spans="1:5">
      <c r="A26" s="34" t="s">
        <v>25</v>
      </c>
      <c r="B26" s="3"/>
      <c r="C26" s="7"/>
      <c r="D26" s="5"/>
      <c r="E26" s="6"/>
    </row>
    <row r="27" spans="1:5">
      <c r="A27" s="8" t="s">
        <v>26</v>
      </c>
      <c r="B27" s="3"/>
      <c r="C27" s="7"/>
      <c r="D27" s="5"/>
      <c r="E27" s="6"/>
    </row>
    <row r="28" spans="1:5">
      <c r="A28" s="9" t="s">
        <v>27</v>
      </c>
      <c r="B28" s="3" t="s">
        <v>11</v>
      </c>
      <c r="C28" s="7">
        <v>5.3</v>
      </c>
      <c r="D28" s="5"/>
      <c r="E28" s="6">
        <f t="shared" ref="E28:E37" si="2">C28*D28</f>
        <v>0</v>
      </c>
    </row>
    <row r="29" spans="1:5">
      <c r="A29" s="9" t="s">
        <v>28</v>
      </c>
      <c r="B29" s="3" t="s">
        <v>11</v>
      </c>
      <c r="C29" s="7">
        <v>8.5</v>
      </c>
      <c r="D29" s="5"/>
      <c r="E29" s="6">
        <f t="shared" si="2"/>
        <v>0</v>
      </c>
    </row>
    <row r="30" spans="1:5">
      <c r="A30" s="9" t="s">
        <v>29</v>
      </c>
      <c r="B30" s="3" t="s">
        <v>11</v>
      </c>
      <c r="C30" s="7">
        <v>4.5</v>
      </c>
      <c r="D30" s="5"/>
      <c r="E30" s="6">
        <f t="shared" si="2"/>
        <v>0</v>
      </c>
    </row>
    <row r="31" spans="1:5">
      <c r="A31" s="9" t="s">
        <v>30</v>
      </c>
      <c r="B31" s="3" t="s">
        <v>7</v>
      </c>
      <c r="C31" s="7">
        <v>504</v>
      </c>
      <c r="D31" s="5"/>
      <c r="E31" s="6">
        <f t="shared" si="2"/>
        <v>0</v>
      </c>
    </row>
    <row r="32" spans="1:5">
      <c r="A32" s="9" t="s">
        <v>31</v>
      </c>
      <c r="B32" s="3" t="s">
        <v>7</v>
      </c>
      <c r="C32" s="7">
        <v>250</v>
      </c>
      <c r="D32" s="5"/>
      <c r="E32" s="6">
        <f t="shared" si="2"/>
        <v>0</v>
      </c>
    </row>
    <row r="33" spans="1:5">
      <c r="A33" s="9" t="s">
        <v>32</v>
      </c>
      <c r="B33" s="3" t="s">
        <v>7</v>
      </c>
      <c r="C33" s="7">
        <v>250</v>
      </c>
      <c r="D33" s="5"/>
      <c r="E33" s="6">
        <f t="shared" si="2"/>
        <v>0</v>
      </c>
    </row>
    <row r="34" spans="1:5">
      <c r="A34" s="9" t="s">
        <v>33</v>
      </c>
      <c r="B34" s="3" t="s">
        <v>7</v>
      </c>
      <c r="C34" s="7">
        <v>1203</v>
      </c>
      <c r="D34" s="5"/>
      <c r="E34" s="6">
        <f t="shared" si="2"/>
        <v>0</v>
      </c>
    </row>
    <row r="35" spans="1:5">
      <c r="A35" s="9" t="s">
        <v>34</v>
      </c>
      <c r="B35" s="3" t="s">
        <v>11</v>
      </c>
      <c r="C35" s="7">
        <v>2</v>
      </c>
      <c r="D35" s="5"/>
      <c r="E35" s="6">
        <f t="shared" si="2"/>
        <v>0</v>
      </c>
    </row>
    <row r="36" spans="1:5">
      <c r="A36" s="9" t="s">
        <v>35</v>
      </c>
      <c r="B36" s="3" t="s">
        <v>11</v>
      </c>
      <c r="C36" s="7">
        <v>5.5</v>
      </c>
      <c r="D36" s="5"/>
      <c r="E36" s="6">
        <f t="shared" si="2"/>
        <v>0</v>
      </c>
    </row>
    <row r="37" spans="1:5">
      <c r="A37" s="9" t="s">
        <v>36</v>
      </c>
      <c r="B37" s="3" t="s">
        <v>37</v>
      </c>
      <c r="C37" s="7">
        <v>200</v>
      </c>
      <c r="D37" s="5"/>
      <c r="E37" s="6">
        <f t="shared" si="2"/>
        <v>0</v>
      </c>
    </row>
    <row r="38" spans="1:5">
      <c r="A38" s="65" t="s">
        <v>38</v>
      </c>
      <c r="B38" s="66"/>
      <c r="C38" s="67"/>
      <c r="D38" s="68"/>
      <c r="E38" s="69">
        <f>SUM(E28:E37)</f>
        <v>0</v>
      </c>
    </row>
    <row r="39" spans="1:5">
      <c r="A39" s="70" t="s">
        <v>39</v>
      </c>
      <c r="B39" s="71"/>
      <c r="C39" s="71"/>
      <c r="D39" s="71"/>
      <c r="E39" s="72">
        <f>SUM(E38,E25,E16,E8:E9)</f>
        <v>0</v>
      </c>
    </row>
    <row r="40" spans="1:5" ht="16" thickBot="1"/>
    <row r="41" spans="1:5" ht="16" thickBot="1">
      <c r="A41" s="61" t="s">
        <v>111</v>
      </c>
      <c r="B41" s="62"/>
      <c r="C41" s="62"/>
      <c r="D41" s="62"/>
      <c r="E41" s="63"/>
    </row>
    <row r="42" spans="1:5">
      <c r="A42" s="10" t="s">
        <v>40</v>
      </c>
      <c r="B42" s="3"/>
      <c r="C42" s="7"/>
      <c r="D42" s="5"/>
      <c r="E42" s="6"/>
    </row>
    <row r="43" spans="1:5">
      <c r="A43" s="10"/>
      <c r="B43" s="3"/>
      <c r="C43" s="7"/>
      <c r="D43" s="5"/>
      <c r="E43" s="6"/>
    </row>
    <row r="44" spans="1:5">
      <c r="A44" s="9" t="s">
        <v>41</v>
      </c>
      <c r="B44" s="3" t="s">
        <v>42</v>
      </c>
      <c r="C44" s="4">
        <v>1</v>
      </c>
      <c r="D44" s="5"/>
      <c r="E44" s="6">
        <f>C44*D44</f>
        <v>0</v>
      </c>
    </row>
    <row r="45" spans="1:5">
      <c r="A45" s="42" t="s">
        <v>43</v>
      </c>
      <c r="B45" s="44" t="s">
        <v>42</v>
      </c>
      <c r="C45" s="46">
        <v>1</v>
      </c>
      <c r="D45" s="48"/>
      <c r="E45" s="50">
        <f>C45*D45</f>
        <v>0</v>
      </c>
    </row>
    <row r="46" spans="1:5">
      <c r="A46" s="43"/>
      <c r="B46" s="45"/>
      <c r="C46" s="47"/>
      <c r="D46" s="49"/>
      <c r="E46" s="51"/>
    </row>
    <row r="47" spans="1:5" ht="31">
      <c r="A47" s="12" t="s">
        <v>44</v>
      </c>
      <c r="B47" s="13" t="s">
        <v>45</v>
      </c>
      <c r="C47" s="14">
        <v>1</v>
      </c>
      <c r="D47" s="5"/>
      <c r="E47" s="6">
        <f>C47*D47</f>
        <v>0</v>
      </c>
    </row>
    <row r="48" spans="1:5">
      <c r="A48" s="9" t="s">
        <v>46</v>
      </c>
      <c r="B48" s="3" t="s">
        <v>42</v>
      </c>
      <c r="C48" s="3">
        <v>2</v>
      </c>
      <c r="D48" s="5"/>
      <c r="E48" s="6">
        <f>+C48*D48</f>
        <v>0</v>
      </c>
    </row>
    <row r="49" spans="1:5">
      <c r="A49" s="9" t="s">
        <v>47</v>
      </c>
      <c r="B49" s="3" t="s">
        <v>42</v>
      </c>
      <c r="C49" s="3">
        <v>1</v>
      </c>
      <c r="D49" s="5"/>
      <c r="E49" s="6">
        <f>D49*C49</f>
        <v>0</v>
      </c>
    </row>
    <row r="50" spans="1:5">
      <c r="A50" s="73" t="s">
        <v>48</v>
      </c>
      <c r="B50" s="74"/>
      <c r="C50" s="74"/>
      <c r="D50" s="75"/>
      <c r="E50" s="69">
        <f>SUM(E44:E49)</f>
        <v>0</v>
      </c>
    </row>
    <row r="51" spans="1:5">
      <c r="A51" s="17" t="s">
        <v>49</v>
      </c>
      <c r="B51" s="15"/>
      <c r="C51" s="15"/>
      <c r="D51" s="16"/>
      <c r="E51" s="1"/>
    </row>
    <row r="52" spans="1:5">
      <c r="A52" s="9" t="s">
        <v>50</v>
      </c>
      <c r="B52" s="15"/>
      <c r="C52" s="15"/>
      <c r="D52" s="16"/>
      <c r="E52" s="1"/>
    </row>
    <row r="53" spans="1:5">
      <c r="A53" s="9" t="s">
        <v>51</v>
      </c>
      <c r="B53" s="3" t="s">
        <v>42</v>
      </c>
      <c r="C53" s="4">
        <v>12</v>
      </c>
      <c r="D53" s="5"/>
      <c r="E53" s="6">
        <f>C53*D53</f>
        <v>0</v>
      </c>
    </row>
    <row r="54" spans="1:5">
      <c r="A54" s="9" t="s">
        <v>52</v>
      </c>
      <c r="B54" s="3" t="s">
        <v>42</v>
      </c>
      <c r="C54" s="4">
        <v>7</v>
      </c>
      <c r="D54" s="5"/>
      <c r="E54" s="6">
        <f t="shared" ref="E54:E64" si="3">C54*D54</f>
        <v>0</v>
      </c>
    </row>
    <row r="55" spans="1:5">
      <c r="A55" s="9" t="s">
        <v>53</v>
      </c>
      <c r="B55" s="13" t="s">
        <v>42</v>
      </c>
      <c r="C55" s="13">
        <v>23</v>
      </c>
      <c r="D55" s="18"/>
      <c r="E55" s="6">
        <f t="shared" si="3"/>
        <v>0</v>
      </c>
    </row>
    <row r="56" spans="1:5">
      <c r="A56" s="9" t="s">
        <v>54</v>
      </c>
      <c r="B56" s="13" t="s">
        <v>42</v>
      </c>
      <c r="C56" s="13">
        <v>5</v>
      </c>
      <c r="D56" s="18"/>
      <c r="E56" s="6">
        <f t="shared" si="3"/>
        <v>0</v>
      </c>
    </row>
    <row r="57" spans="1:5">
      <c r="A57" s="9" t="s">
        <v>55</v>
      </c>
      <c r="B57" s="13" t="s">
        <v>42</v>
      </c>
      <c r="C57" s="13">
        <v>5</v>
      </c>
      <c r="D57" s="18"/>
      <c r="E57" s="6">
        <f t="shared" si="3"/>
        <v>0</v>
      </c>
    </row>
    <row r="58" spans="1:5">
      <c r="A58" s="9" t="s">
        <v>56</v>
      </c>
      <c r="B58" s="13" t="s">
        <v>42</v>
      </c>
      <c r="C58" s="13">
        <v>5</v>
      </c>
      <c r="D58" s="18"/>
      <c r="E58" s="6">
        <f t="shared" si="3"/>
        <v>0</v>
      </c>
    </row>
    <row r="59" spans="1:5">
      <c r="A59" s="9" t="s">
        <v>57</v>
      </c>
      <c r="B59" s="13" t="s">
        <v>42</v>
      </c>
      <c r="C59" s="13">
        <v>7</v>
      </c>
      <c r="D59" s="18"/>
      <c r="E59" s="6">
        <f t="shared" si="3"/>
        <v>0</v>
      </c>
    </row>
    <row r="60" spans="1:5">
      <c r="A60" s="9" t="s">
        <v>58</v>
      </c>
      <c r="B60" s="13" t="s">
        <v>42</v>
      </c>
      <c r="C60" s="13">
        <v>6</v>
      </c>
      <c r="D60" s="18"/>
      <c r="E60" s="6">
        <f t="shared" si="3"/>
        <v>0</v>
      </c>
    </row>
    <row r="61" spans="1:5">
      <c r="A61" s="9" t="s">
        <v>59</v>
      </c>
      <c r="B61" s="13" t="s">
        <v>42</v>
      </c>
      <c r="C61" s="13">
        <v>5</v>
      </c>
      <c r="D61" s="18"/>
      <c r="E61" s="6">
        <f t="shared" si="3"/>
        <v>0</v>
      </c>
    </row>
    <row r="62" spans="1:5">
      <c r="A62" s="9" t="s">
        <v>60</v>
      </c>
      <c r="B62" s="13" t="s">
        <v>42</v>
      </c>
      <c r="C62" s="13">
        <v>3</v>
      </c>
      <c r="D62" s="18"/>
      <c r="E62" s="6">
        <f t="shared" si="3"/>
        <v>0</v>
      </c>
    </row>
    <row r="63" spans="1:5">
      <c r="A63" s="9" t="s">
        <v>61</v>
      </c>
      <c r="B63" s="13" t="s">
        <v>42</v>
      </c>
      <c r="C63" s="13">
        <v>5</v>
      </c>
      <c r="D63" s="18"/>
      <c r="E63" s="6">
        <f t="shared" si="3"/>
        <v>0</v>
      </c>
    </row>
    <row r="64" spans="1:5">
      <c r="A64" s="9" t="s">
        <v>62</v>
      </c>
      <c r="B64" s="13" t="s">
        <v>42</v>
      </c>
      <c r="C64" s="13">
        <v>5</v>
      </c>
      <c r="D64" s="18"/>
      <c r="E64" s="6">
        <f t="shared" si="3"/>
        <v>0</v>
      </c>
    </row>
    <row r="65" spans="1:5">
      <c r="A65" s="73" t="s">
        <v>63</v>
      </c>
      <c r="B65" s="74"/>
      <c r="C65" s="74"/>
      <c r="D65" s="75"/>
      <c r="E65" s="76">
        <f>SUM(E52:E64)</f>
        <v>0</v>
      </c>
    </row>
    <row r="66" spans="1:5">
      <c r="A66" s="77" t="s">
        <v>104</v>
      </c>
      <c r="B66" s="78"/>
      <c r="C66" s="78"/>
      <c r="D66" s="79"/>
      <c r="E66" s="80">
        <f>SUM(E65,E50)</f>
        <v>0</v>
      </c>
    </row>
    <row r="67" spans="1:5" ht="16" thickBot="1"/>
    <row r="68" spans="1:5" ht="16" thickBot="1">
      <c r="A68" s="61" t="s">
        <v>112</v>
      </c>
      <c r="B68" s="62"/>
      <c r="C68" s="62"/>
      <c r="D68" s="62"/>
      <c r="E68" s="63"/>
    </row>
    <row r="69" spans="1:5">
      <c r="A69" s="31" t="s">
        <v>64</v>
      </c>
      <c r="B69" s="81" t="s">
        <v>65</v>
      </c>
      <c r="C69" s="82">
        <v>1</v>
      </c>
      <c r="D69" s="83"/>
      <c r="E69" s="84">
        <f t="shared" ref="E69:E79" si="4">C69*D69</f>
        <v>0</v>
      </c>
    </row>
    <row r="70" spans="1:5">
      <c r="A70" s="9" t="s">
        <v>66</v>
      </c>
      <c r="B70" s="3" t="s">
        <v>65</v>
      </c>
      <c r="C70" s="4">
        <v>1</v>
      </c>
      <c r="D70" s="5"/>
      <c r="E70" s="6">
        <f t="shared" si="4"/>
        <v>0</v>
      </c>
    </row>
    <row r="71" spans="1:5">
      <c r="A71" s="9" t="s">
        <v>67</v>
      </c>
      <c r="B71" s="3" t="s">
        <v>42</v>
      </c>
      <c r="C71" s="4">
        <v>3</v>
      </c>
      <c r="D71" s="5"/>
      <c r="E71" s="6">
        <f t="shared" si="4"/>
        <v>0</v>
      </c>
    </row>
    <row r="72" spans="1:5" ht="31">
      <c r="A72" s="21" t="s">
        <v>68</v>
      </c>
      <c r="B72" s="13" t="s">
        <v>42</v>
      </c>
      <c r="C72" s="4">
        <v>3</v>
      </c>
      <c r="D72" s="22"/>
      <c r="E72" s="6">
        <f t="shared" si="4"/>
        <v>0</v>
      </c>
    </row>
    <row r="73" spans="1:5" ht="31">
      <c r="A73" s="12" t="s">
        <v>69</v>
      </c>
      <c r="B73" s="13" t="s">
        <v>42</v>
      </c>
      <c r="C73" s="4">
        <v>3</v>
      </c>
      <c r="D73" s="5"/>
      <c r="E73" s="6">
        <f t="shared" si="4"/>
        <v>0</v>
      </c>
    </row>
    <row r="74" spans="1:5" ht="31">
      <c r="A74" s="21" t="s">
        <v>70</v>
      </c>
      <c r="B74" s="13" t="s">
        <v>42</v>
      </c>
      <c r="C74" s="4">
        <v>3</v>
      </c>
      <c r="D74" s="22"/>
      <c r="E74" s="6">
        <f t="shared" si="4"/>
        <v>0</v>
      </c>
    </row>
    <row r="75" spans="1:5">
      <c r="A75" s="9" t="s">
        <v>71</v>
      </c>
      <c r="B75" s="3" t="s">
        <v>42</v>
      </c>
      <c r="C75" s="4">
        <v>1</v>
      </c>
      <c r="D75" s="5"/>
      <c r="E75" s="6">
        <f t="shared" si="4"/>
        <v>0</v>
      </c>
    </row>
    <row r="76" spans="1:5">
      <c r="A76" s="9" t="s">
        <v>72</v>
      </c>
      <c r="B76" s="3" t="s">
        <v>42</v>
      </c>
      <c r="C76" s="4">
        <v>3</v>
      </c>
      <c r="D76" s="5"/>
      <c r="E76" s="6">
        <f t="shared" si="4"/>
        <v>0</v>
      </c>
    </row>
    <row r="77" spans="1:5">
      <c r="A77" s="9" t="s">
        <v>73</v>
      </c>
      <c r="B77" s="3" t="s">
        <v>42</v>
      </c>
      <c r="C77" s="4">
        <v>1</v>
      </c>
      <c r="D77" s="5"/>
      <c r="E77" s="6">
        <f t="shared" si="4"/>
        <v>0</v>
      </c>
    </row>
    <row r="78" spans="1:5">
      <c r="A78" s="9" t="s">
        <v>74</v>
      </c>
      <c r="B78" s="3" t="s">
        <v>42</v>
      </c>
      <c r="C78" s="4">
        <v>3</v>
      </c>
      <c r="D78" s="5"/>
      <c r="E78" s="6">
        <f t="shared" si="4"/>
        <v>0</v>
      </c>
    </row>
    <row r="79" spans="1:5">
      <c r="A79" s="23" t="s">
        <v>75</v>
      </c>
      <c r="B79" s="24" t="s">
        <v>42</v>
      </c>
      <c r="C79" s="11">
        <v>3</v>
      </c>
      <c r="D79" s="5"/>
      <c r="E79" s="6">
        <f t="shared" si="4"/>
        <v>0</v>
      </c>
    </row>
    <row r="80" spans="1:5">
      <c r="A80" s="77" t="s">
        <v>105</v>
      </c>
      <c r="B80" s="78"/>
      <c r="C80" s="78"/>
      <c r="D80" s="79"/>
      <c r="E80" s="80">
        <f>SUM(E69:E79)</f>
        <v>0</v>
      </c>
    </row>
    <row r="81" spans="1:5" ht="16" thickBot="1"/>
    <row r="82" spans="1:5" ht="16" thickBot="1">
      <c r="A82" s="85" t="s">
        <v>113</v>
      </c>
      <c r="B82" s="86"/>
      <c r="C82" s="86"/>
      <c r="D82" s="86"/>
      <c r="E82" s="87"/>
    </row>
    <row r="83" spans="1:5">
      <c r="A83" s="25" t="s">
        <v>76</v>
      </c>
      <c r="B83" s="13"/>
      <c r="C83" s="13"/>
      <c r="D83" s="26"/>
      <c r="E83" s="27"/>
    </row>
    <row r="84" spans="1:5">
      <c r="A84" s="25" t="s">
        <v>77</v>
      </c>
      <c r="B84" s="13"/>
      <c r="C84" s="13"/>
      <c r="D84" s="26"/>
      <c r="E84" s="27"/>
    </row>
    <row r="85" spans="1:5">
      <c r="A85" s="23" t="s">
        <v>78</v>
      </c>
      <c r="B85" s="13" t="s">
        <v>42</v>
      </c>
      <c r="C85" s="13">
        <v>5</v>
      </c>
      <c r="D85" s="28"/>
      <c r="E85" s="19">
        <f t="shared" ref="E85:E87" si="5">C85*D85</f>
        <v>0</v>
      </c>
    </row>
    <row r="86" spans="1:5">
      <c r="A86" s="23" t="s">
        <v>79</v>
      </c>
      <c r="B86" s="13" t="s">
        <v>42</v>
      </c>
      <c r="C86" s="13">
        <v>3</v>
      </c>
      <c r="D86" s="28"/>
      <c r="E86" s="19">
        <f t="shared" si="5"/>
        <v>0</v>
      </c>
    </row>
    <row r="87" spans="1:5">
      <c r="A87" s="9" t="s">
        <v>80</v>
      </c>
      <c r="B87" s="13" t="s">
        <v>42</v>
      </c>
      <c r="C87" s="13">
        <v>2</v>
      </c>
      <c r="D87" s="28"/>
      <c r="E87" s="19">
        <f t="shared" si="5"/>
        <v>0</v>
      </c>
    </row>
    <row r="88" spans="1:5">
      <c r="A88" s="88" t="s">
        <v>81</v>
      </c>
      <c r="B88" s="89"/>
      <c r="C88" s="89"/>
      <c r="D88" s="90"/>
      <c r="E88" s="20">
        <f>SUM(E85:E87)</f>
        <v>0</v>
      </c>
    </row>
    <row r="89" spans="1:5">
      <c r="A89" s="29" t="s">
        <v>82</v>
      </c>
      <c r="B89" s="13"/>
      <c r="C89" s="13"/>
      <c r="D89" s="26"/>
      <c r="E89" s="19"/>
    </row>
    <row r="90" spans="1:5">
      <c r="A90" s="30" t="s">
        <v>83</v>
      </c>
      <c r="B90" s="44" t="s">
        <v>42</v>
      </c>
      <c r="C90" s="44">
        <v>3</v>
      </c>
      <c r="D90" s="52"/>
      <c r="E90" s="54">
        <f>C90*D90</f>
        <v>0</v>
      </c>
    </row>
    <row r="91" spans="1:5">
      <c r="A91" s="31" t="s">
        <v>84</v>
      </c>
      <c r="B91" s="45"/>
      <c r="C91" s="45"/>
      <c r="D91" s="53"/>
      <c r="E91" s="55"/>
    </row>
    <row r="92" spans="1:5">
      <c r="A92" s="23" t="s">
        <v>85</v>
      </c>
      <c r="B92" s="44" t="s">
        <v>42</v>
      </c>
      <c r="C92" s="44">
        <v>10</v>
      </c>
      <c r="D92" s="52"/>
      <c r="E92" s="54">
        <f>C92*D92</f>
        <v>0</v>
      </c>
    </row>
    <row r="93" spans="1:5">
      <c r="A93" s="23" t="s">
        <v>86</v>
      </c>
      <c r="B93" s="45"/>
      <c r="C93" s="45"/>
      <c r="D93" s="53"/>
      <c r="E93" s="55"/>
    </row>
    <row r="94" spans="1:5">
      <c r="A94" s="88" t="s">
        <v>87</v>
      </c>
      <c r="B94" s="89"/>
      <c r="C94" s="89"/>
      <c r="D94" s="90"/>
      <c r="E94" s="20">
        <f>SUM(E90:E93)</f>
        <v>0</v>
      </c>
    </row>
    <row r="95" spans="1:5">
      <c r="A95" s="91" t="s">
        <v>88</v>
      </c>
      <c r="B95" s="13"/>
      <c r="C95" s="13"/>
      <c r="D95" s="26"/>
      <c r="E95" s="19"/>
    </row>
    <row r="96" spans="1:5">
      <c r="A96" s="26" t="s">
        <v>89</v>
      </c>
      <c r="B96" s="13" t="s">
        <v>42</v>
      </c>
      <c r="C96" s="13">
        <v>1</v>
      </c>
      <c r="D96" s="28"/>
      <c r="E96" s="19">
        <f t="shared" ref="E96:E97" si="6">C96*D96</f>
        <v>0</v>
      </c>
    </row>
    <row r="97" spans="1:5">
      <c r="A97" s="26" t="s">
        <v>90</v>
      </c>
      <c r="B97" s="13" t="s">
        <v>42</v>
      </c>
      <c r="C97" s="13">
        <v>1</v>
      </c>
      <c r="D97" s="28"/>
      <c r="E97" s="19">
        <f t="shared" si="6"/>
        <v>0</v>
      </c>
    </row>
    <row r="98" spans="1:5">
      <c r="A98" s="88" t="s">
        <v>91</v>
      </c>
      <c r="B98" s="89"/>
      <c r="C98" s="89"/>
      <c r="D98" s="90"/>
      <c r="E98" s="20">
        <f>SUM(E96:E97)</f>
        <v>0</v>
      </c>
    </row>
    <row r="99" spans="1:5">
      <c r="A99" s="77" t="s">
        <v>106</v>
      </c>
      <c r="B99" s="78"/>
      <c r="C99" s="78"/>
      <c r="D99" s="79"/>
      <c r="E99" s="92">
        <f>SUM(E98,E94,E88)</f>
        <v>0</v>
      </c>
    </row>
    <row r="100" spans="1:5" ht="16" thickBot="1"/>
    <row r="101" spans="1:5" ht="16" thickBot="1">
      <c r="A101" s="85" t="s">
        <v>117</v>
      </c>
      <c r="B101" s="86"/>
      <c r="C101" s="86"/>
      <c r="D101" s="86"/>
      <c r="E101" s="87"/>
    </row>
    <row r="102" spans="1:5">
      <c r="A102" s="9" t="s">
        <v>92</v>
      </c>
      <c r="B102" s="3" t="s">
        <v>7</v>
      </c>
      <c r="C102" s="7">
        <v>245</v>
      </c>
      <c r="D102" s="5"/>
      <c r="E102" s="6">
        <f>C102*D102</f>
        <v>0</v>
      </c>
    </row>
    <row r="103" spans="1:5">
      <c r="A103" s="9" t="s">
        <v>93</v>
      </c>
      <c r="B103" s="3" t="s">
        <v>7</v>
      </c>
      <c r="C103" s="7">
        <v>80</v>
      </c>
      <c r="D103" s="5"/>
      <c r="E103" s="6">
        <f t="shared" ref="E103:E104" si="7">C103*D103</f>
        <v>0</v>
      </c>
    </row>
    <row r="104" spans="1:5">
      <c r="A104" s="9" t="s">
        <v>94</v>
      </c>
      <c r="B104" s="3" t="s">
        <v>95</v>
      </c>
      <c r="C104" s="7">
        <v>190</v>
      </c>
      <c r="D104" s="5"/>
      <c r="E104" s="6">
        <f t="shared" si="7"/>
        <v>0</v>
      </c>
    </row>
    <row r="105" spans="1:5">
      <c r="A105" s="77" t="s">
        <v>109</v>
      </c>
      <c r="B105" s="78"/>
      <c r="C105" s="78"/>
      <c r="D105" s="79"/>
      <c r="E105" s="93">
        <f>SUM(E102:E104)</f>
        <v>0</v>
      </c>
    </row>
    <row r="106" spans="1:5" ht="16" thickBot="1"/>
    <row r="107" spans="1:5" ht="16" thickBot="1">
      <c r="A107" s="85" t="s">
        <v>115</v>
      </c>
      <c r="B107" s="86"/>
      <c r="C107" s="86"/>
      <c r="D107" s="86"/>
      <c r="E107" s="87"/>
    </row>
    <row r="108" spans="1:5">
      <c r="A108" s="9" t="s">
        <v>96</v>
      </c>
      <c r="B108" s="3" t="s">
        <v>7</v>
      </c>
      <c r="C108" s="7">
        <v>245</v>
      </c>
      <c r="D108" s="5"/>
      <c r="E108" s="6">
        <f>C108*D108</f>
        <v>0</v>
      </c>
    </row>
    <row r="109" spans="1:5">
      <c r="A109" s="9" t="s">
        <v>97</v>
      </c>
      <c r="B109" s="3" t="s">
        <v>95</v>
      </c>
      <c r="C109" s="7">
        <v>60</v>
      </c>
      <c r="D109" s="5"/>
      <c r="E109" s="6">
        <f t="shared" ref="E109:E110" si="8">C109*D109</f>
        <v>0</v>
      </c>
    </row>
    <row r="110" spans="1:5">
      <c r="A110" s="40" t="s">
        <v>98</v>
      </c>
      <c r="B110" s="41" t="s">
        <v>99</v>
      </c>
      <c r="C110" s="7">
        <v>245</v>
      </c>
      <c r="D110" s="5"/>
      <c r="E110" s="6">
        <f t="shared" si="8"/>
        <v>0</v>
      </c>
    </row>
    <row r="111" spans="1:5">
      <c r="A111" s="77" t="s">
        <v>107</v>
      </c>
      <c r="B111" s="78"/>
      <c r="C111" s="78"/>
      <c r="D111" s="79"/>
      <c r="E111" s="93">
        <f>SUM(E108:E110)</f>
        <v>0</v>
      </c>
    </row>
    <row r="112" spans="1:5" ht="16" thickBot="1"/>
    <row r="113" spans="1:5" ht="16" thickBot="1">
      <c r="A113" s="85" t="s">
        <v>114</v>
      </c>
      <c r="B113" s="86"/>
      <c r="C113" s="86"/>
      <c r="D113" s="86"/>
      <c r="E113" s="87"/>
    </row>
    <row r="114" spans="1:5">
      <c r="A114" s="9" t="s">
        <v>101</v>
      </c>
      <c r="B114" s="3" t="s">
        <v>7</v>
      </c>
      <c r="C114" s="7">
        <f>+C34</f>
        <v>1203</v>
      </c>
      <c r="D114" s="5"/>
      <c r="E114" s="6">
        <f>C114*D114</f>
        <v>0</v>
      </c>
    </row>
    <row r="115" spans="1:5">
      <c r="A115" s="9" t="s">
        <v>102</v>
      </c>
      <c r="B115" s="3" t="s">
        <v>7</v>
      </c>
      <c r="C115" s="7">
        <v>703</v>
      </c>
      <c r="D115" s="5"/>
      <c r="E115" s="6">
        <f>C115*D115</f>
        <v>0</v>
      </c>
    </row>
    <row r="116" spans="1:5">
      <c r="A116" s="77" t="s">
        <v>108</v>
      </c>
      <c r="B116" s="78"/>
      <c r="C116" s="78"/>
      <c r="D116" s="79"/>
      <c r="E116" s="93">
        <f>SUM(E114:E115)</f>
        <v>0</v>
      </c>
    </row>
    <row r="117" spans="1:5" ht="16" thickBot="1"/>
    <row r="118" spans="1:5" ht="16" thickBot="1">
      <c r="A118" s="56" t="s">
        <v>116</v>
      </c>
      <c r="B118" s="57"/>
      <c r="C118" s="57"/>
      <c r="D118" s="94"/>
      <c r="E118" s="95">
        <f>SUM(E116,E111,E105,E99,E80,E66,E39)</f>
        <v>0</v>
      </c>
    </row>
    <row r="120" spans="1:5">
      <c r="A120" s="38"/>
      <c r="E120" s="39"/>
    </row>
  </sheetData>
  <mergeCells count="35">
    <mergeCell ref="A41:E41"/>
    <mergeCell ref="A68:E68"/>
    <mergeCell ref="A82:E82"/>
    <mergeCell ref="A113:E113"/>
    <mergeCell ref="A107:E107"/>
    <mergeCell ref="A101:E101"/>
    <mergeCell ref="A105:D105"/>
    <mergeCell ref="A116:D116"/>
    <mergeCell ref="A118:D118"/>
    <mergeCell ref="A98:D98"/>
    <mergeCell ref="A111:D111"/>
    <mergeCell ref="A99:D99"/>
    <mergeCell ref="E90:E91"/>
    <mergeCell ref="B92:B93"/>
    <mergeCell ref="C92:C93"/>
    <mergeCell ref="D92:D93"/>
    <mergeCell ref="E92:E93"/>
    <mergeCell ref="A94:D94"/>
    <mergeCell ref="A50:D50"/>
    <mergeCell ref="A65:D65"/>
    <mergeCell ref="A66:D66"/>
    <mergeCell ref="A80:D80"/>
    <mergeCell ref="A88:D88"/>
    <mergeCell ref="B90:B91"/>
    <mergeCell ref="C90:C91"/>
    <mergeCell ref="D90:D91"/>
    <mergeCell ref="A1:E1"/>
    <mergeCell ref="A2:E2"/>
    <mergeCell ref="A39:D39"/>
    <mergeCell ref="A6:E6"/>
    <mergeCell ref="A45:A46"/>
    <mergeCell ref="B45:B46"/>
    <mergeCell ref="C45:C46"/>
    <mergeCell ref="D45:D46"/>
    <mergeCell ref="E45:E46"/>
  </mergeCells>
  <printOptions horizontalCentered="1"/>
  <pageMargins left="0.98425196850393704" right="0.98425196850393704" top="0.98425196850393704" bottom="0.98425196850393704" header="0.31496062992125984" footer="0.31496062992125984"/>
  <pageSetup paperSize="8" scale="96" orientation="portrait" r:id="rId1"/>
  <headerFooter alignWithMargins="0">
    <oddHeader>&amp;LDEVIS &amp;CPROJET DE CONSTRUCTION D'UNE MATERNITE</oddHeader>
    <oddFooter>&amp;RPOUR LE COMPTE DE LA COMMUNE DE TAIBA NDIAYE</oddFooter>
  </headerFooter>
  <rowBreaks count="1" manualBreakCount="1">
    <brk id="6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1" ma:contentTypeDescription="" ma:contentTypeScope="" ma:versionID="f89a9f2b709ce05b97401ee847ee74e2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41a06567aed1804562e53042c61384af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SENENABEL-124183628-124358</_dlc_DocId>
    <_dlc_DocIdUrl xmlns="508ba6eb-9e09-4fd5-92f2-2d9921329f2d">
      <Url>https://enabelbe.sharepoint.com/sites/SEN/_layouts/15/DocIdRedir.aspx?ID=SENENABEL-124183628-124358</Url>
      <Description>SENENABEL-124183628-124358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9A933-98AD-473A-81D5-BC98972D307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1D9D963-8818-4E03-84D7-0E11BF9C3C85}"/>
</file>

<file path=customXml/itemProps3.xml><?xml version="1.0" encoding="utf-8"?>
<ds:datastoreItem xmlns:ds="http://schemas.openxmlformats.org/officeDocument/2006/customXml" ds:itemID="{5DE85056-4250-454E-8CF0-58437ABCE99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BBB99341-8AC2-4CA7-8ECC-9DEB5F1A85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devis</vt:lpstr>
      <vt:lpstr>devis!Impression_des_titres</vt:lpstr>
      <vt:lpstr>devis!Zone_d_impression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ABDOU</dc:creator>
  <cp:keywords/>
  <dc:description/>
  <cp:lastModifiedBy>VANDER AUWERA, Thibault</cp:lastModifiedBy>
  <cp:revision/>
  <cp:lastPrinted>2025-09-23T13:28:52Z</cp:lastPrinted>
  <dcterms:created xsi:type="dcterms:W3CDTF">2016-10-20T10:11:56Z</dcterms:created>
  <dcterms:modified xsi:type="dcterms:W3CDTF">2025-09-23T13:29:56Z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9db82ff1-ccba-449f-8b52-301bedf12ce8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