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xr:revisionPtr revIDLastSave="486" documentId="13_ncr:1_{C18FB01C-E032-40FC-90A5-DDC6EBFB574D}" xr6:coauthVersionLast="47" xr6:coauthVersionMax="47" xr10:uidLastSave="{4F98DEA1-C214-48F0-B3BA-7C14D29F3501}"/>
  <bookViews>
    <workbookView xWindow="-108" yWindow="-108" windowWidth="23256" windowHeight="12456" xr2:uid="{00000000-000D-0000-FFFF-FFFF00000000}"/>
  </bookViews>
  <sheets>
    <sheet name="KOMBEOLE" sheetId="31" r:id="rId1"/>
    <sheet name="NAFTENGA" sheetId="29" r:id="rId2"/>
    <sheet name="KOUPELA" sheetId="32" r:id="rId3"/>
    <sheet name="BOATENGA" sheetId="2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32" l="1"/>
  <c r="F5" i="32"/>
  <c r="F6" i="32"/>
  <c r="F13" i="29"/>
  <c r="F14" i="29"/>
  <c r="F15" i="29"/>
  <c r="F16" i="29"/>
  <c r="F17" i="29"/>
  <c r="F18" i="29"/>
  <c r="F35" i="29"/>
  <c r="F36" i="29"/>
  <c r="F4" i="29"/>
  <c r="F5" i="29"/>
  <c r="F6" i="29"/>
  <c r="F3" i="29"/>
  <c r="F7" i="31"/>
  <c r="F4" i="31"/>
  <c r="F5" i="31"/>
  <c r="F6" i="31"/>
  <c r="F3" i="31"/>
  <c r="D30" i="31"/>
  <c r="F30" i="31" s="1"/>
  <c r="D30" i="29"/>
  <c r="F30" i="29" s="1"/>
  <c r="D30" i="32"/>
  <c r="F30" i="32" s="1"/>
  <c r="D30" i="25"/>
  <c r="F30" i="25" s="1"/>
  <c r="F7" i="29" l="1"/>
  <c r="D58" i="32"/>
  <c r="F58" i="32" s="1"/>
  <c r="D57" i="32"/>
  <c r="F57" i="32" s="1"/>
  <c r="D56" i="32"/>
  <c r="F56" i="32" s="1"/>
  <c r="D55" i="32"/>
  <c r="F55" i="32" s="1"/>
  <c r="D54" i="32"/>
  <c r="F54" i="32" s="1"/>
  <c r="D53" i="32"/>
  <c r="F53" i="32" s="1"/>
  <c r="D51" i="32"/>
  <c r="D52" i="32" s="1"/>
  <c r="F52" i="32" s="1"/>
  <c r="D50" i="32"/>
  <c r="F50" i="32" s="1"/>
  <c r="F51" i="32" l="1"/>
  <c r="F59" i="32"/>
  <c r="F66" i="32" l="1"/>
  <c r="F63" i="32"/>
  <c r="F62" i="32"/>
  <c r="F61" i="32"/>
  <c r="F46" i="32"/>
  <c r="F45" i="32"/>
  <c r="F44" i="32"/>
  <c r="F43" i="32"/>
  <c r="F42" i="32"/>
  <c r="F41" i="32"/>
  <c r="F40" i="32"/>
  <c r="F39" i="32"/>
  <c r="F36" i="32"/>
  <c r="F35" i="32"/>
  <c r="F34" i="32"/>
  <c r="F33" i="32"/>
  <c r="F31" i="32"/>
  <c r="F29" i="32"/>
  <c r="F28" i="32"/>
  <c r="F27" i="32"/>
  <c r="F24" i="32"/>
  <c r="F23" i="32"/>
  <c r="F22" i="32"/>
  <c r="F21" i="32"/>
  <c r="F18" i="32"/>
  <c r="F17" i="32"/>
  <c r="F16" i="32"/>
  <c r="F15" i="32"/>
  <c r="F14" i="32"/>
  <c r="F13" i="32"/>
  <c r="F12" i="32"/>
  <c r="F10" i="32"/>
  <c r="F3" i="32"/>
  <c r="F55" i="31"/>
  <c r="F56" i="31" s="1"/>
  <c r="F52" i="31"/>
  <c r="F51" i="31"/>
  <c r="F50" i="31"/>
  <c r="F46" i="31"/>
  <c r="F45" i="31"/>
  <c r="F44" i="31"/>
  <c r="F43" i="31"/>
  <c r="F42" i="31"/>
  <c r="F41" i="31"/>
  <c r="F40" i="31"/>
  <c r="F39" i="31"/>
  <c r="F36" i="31"/>
  <c r="F35" i="31"/>
  <c r="F34" i="31"/>
  <c r="F31" i="31"/>
  <c r="F29" i="31"/>
  <c r="F28" i="31"/>
  <c r="F27" i="31"/>
  <c r="F24" i="31"/>
  <c r="F23" i="31"/>
  <c r="F22" i="31"/>
  <c r="F21" i="31"/>
  <c r="F18" i="31"/>
  <c r="F17" i="31"/>
  <c r="F16" i="31"/>
  <c r="F15" i="31"/>
  <c r="F14" i="31"/>
  <c r="F13" i="31"/>
  <c r="F12" i="31"/>
  <c r="F10" i="31"/>
  <c r="F55" i="29"/>
  <c r="F52" i="29"/>
  <c r="F51" i="29"/>
  <c r="F50" i="29"/>
  <c r="F46" i="29"/>
  <c r="F45" i="29"/>
  <c r="F44" i="29"/>
  <c r="F43" i="29"/>
  <c r="F42" i="29"/>
  <c r="F41" i="29"/>
  <c r="F40" i="29"/>
  <c r="F39" i="29"/>
  <c r="F34" i="29"/>
  <c r="F37" i="29" s="1"/>
  <c r="F33" i="29"/>
  <c r="F31" i="29"/>
  <c r="F29" i="29"/>
  <c r="F28" i="29"/>
  <c r="F27" i="29"/>
  <c r="F24" i="29"/>
  <c r="F23" i="29"/>
  <c r="F22" i="29"/>
  <c r="F21" i="29"/>
  <c r="F12" i="29"/>
  <c r="F11" i="29"/>
  <c r="F10" i="29"/>
  <c r="F67" i="32" l="1"/>
  <c r="F7" i="32"/>
  <c r="F37" i="32"/>
  <c r="F47" i="32"/>
  <c r="F48" i="32" s="1"/>
  <c r="F56" i="29"/>
  <c r="F19" i="29"/>
  <c r="F25" i="29"/>
  <c r="F32" i="29"/>
  <c r="F47" i="29"/>
  <c r="F48" i="29" s="1"/>
  <c r="F19" i="31"/>
  <c r="F47" i="31"/>
  <c r="F48" i="31" s="1"/>
  <c r="F25" i="31"/>
  <c r="F37" i="31"/>
  <c r="F32" i="31"/>
  <c r="F25" i="32"/>
  <c r="F64" i="32"/>
  <c r="F32" i="32"/>
  <c r="F19" i="32"/>
  <c r="F53" i="31"/>
  <c r="F53" i="29"/>
  <c r="F68" i="32" l="1"/>
  <c r="F57" i="31"/>
  <c r="F57" i="29"/>
  <c r="F36" i="25"/>
  <c r="F24" i="25" l="1"/>
  <c r="F21" i="25" l="1"/>
  <c r="F22" i="25"/>
  <c r="F55" i="25" l="1"/>
  <c r="F52" i="25"/>
  <c r="F51" i="25"/>
  <c r="F50" i="25"/>
  <c r="F46" i="25"/>
  <c r="F45" i="25"/>
  <c r="F44" i="25"/>
  <c r="F43" i="25"/>
  <c r="F42" i="25"/>
  <c r="F41" i="25"/>
  <c r="F40" i="25"/>
  <c r="F39" i="25"/>
  <c r="F35" i="25"/>
  <c r="F34" i="25"/>
  <c r="F33" i="25"/>
  <c r="F31" i="25"/>
  <c r="F29" i="25"/>
  <c r="F28" i="25"/>
  <c r="F27" i="25"/>
  <c r="F23" i="25"/>
  <c r="F25" i="25" s="1"/>
  <c r="F18" i="25"/>
  <c r="F17" i="25"/>
  <c r="F16" i="25"/>
  <c r="F15" i="25"/>
  <c r="F14" i="25"/>
  <c r="F13" i="25"/>
  <c r="F12" i="25"/>
  <c r="F11" i="25"/>
  <c r="F10" i="25"/>
  <c r="F6" i="25"/>
  <c r="F5" i="25"/>
  <c r="F4" i="25"/>
  <c r="F3" i="25"/>
  <c r="F32" i="25" l="1"/>
  <c r="F53" i="25"/>
  <c r="F37" i="25"/>
  <c r="F19" i="25"/>
  <c r="F7" i="25"/>
  <c r="F47" i="25"/>
  <c r="F48" i="25" s="1"/>
  <c r="F56" i="25"/>
  <c r="F57" i="25" l="1"/>
</calcChain>
</file>

<file path=xl/sharedStrings.xml><?xml version="1.0" encoding="utf-8"?>
<sst xmlns="http://schemas.openxmlformats.org/spreadsheetml/2006/main" count="573" uniqueCount="141">
  <si>
    <t>N° prix</t>
  </si>
  <si>
    <t>Désignation</t>
  </si>
  <si>
    <t>Unité</t>
  </si>
  <si>
    <t>Quantité</t>
  </si>
  <si>
    <t>Prix unitaire HTVA</t>
  </si>
  <si>
    <t xml:space="preserve">Prix Total HTVA </t>
  </si>
  <si>
    <t>INSTALLATION</t>
  </si>
  <si>
    <t>1.1</t>
  </si>
  <si>
    <t>Amenée, installation du chantier, repli du matériel et tous les frais généraux de l'entreprise</t>
  </si>
  <si>
    <t>ff</t>
  </si>
  <si>
    <t>1.2</t>
  </si>
  <si>
    <t>Implantation du réseau et levés de détails</t>
  </si>
  <si>
    <t>1.3</t>
  </si>
  <si>
    <t>Établissement de dossier d'exécution et plans de recollement de l'ensemble du réseau après études approfondies</t>
  </si>
  <si>
    <t>1.4</t>
  </si>
  <si>
    <t>Panneau d’identification du périmètre de dimension 150x200 fixé sur un support de pied en IPN de 100 ancré de 0.50 m dans le sol et 1.00 m hors sol portant les indications qui seront précisées par le maitre d'ouvrage</t>
  </si>
  <si>
    <t>u</t>
  </si>
  <si>
    <t>Sous total 1</t>
  </si>
  <si>
    <t>STATION DE POMPAGE</t>
  </si>
  <si>
    <t>2.1</t>
  </si>
  <si>
    <t>Exhaure / Refoulement</t>
  </si>
  <si>
    <t>2.1.1</t>
  </si>
  <si>
    <t>Fourniture, pose et raccordement d'équipements hydromécaniques (ventouse, coudes M/F, bride ronde filetée, compteur, manomètre, clapet anti-retour, vanne, robinet de prise d'échantillon …) dans la tête de forage conformément aux plans  y compris butée et support.</t>
  </si>
  <si>
    <t>ens</t>
  </si>
  <si>
    <t>2.2.</t>
  </si>
  <si>
    <t>Pompe-Electricité</t>
  </si>
  <si>
    <t>2.2.1</t>
  </si>
  <si>
    <t>Fourniture et pose de câbles pour le raccordement de la pompe et des panneaux solaires</t>
  </si>
  <si>
    <t>2.2.2</t>
  </si>
  <si>
    <r>
      <t>Fourniture et pose d'une électropompe hybride triphasée certifiée (ayant des courbes caractérisitiques issues de test à l'usine) de débit minimum 5 m3/h, HMT 6</t>
    </r>
    <r>
      <rPr>
        <sz val="12"/>
        <rFont val="Georgia"/>
        <family val="1"/>
      </rPr>
      <t>5</t>
    </r>
    <r>
      <rPr>
        <sz val="12"/>
        <color theme="1"/>
        <rFont val="Georgia"/>
        <family val="1"/>
      </rPr>
      <t xml:space="preserve"> m, y compris essais de marche et câble de sécurité en acier inoxydable et toutes sujétions </t>
    </r>
  </si>
  <si>
    <t>2.2.3</t>
  </si>
  <si>
    <t xml:space="preserve">Fourniture et installation de panneaux photovoltaïques mono cristallin de 300W </t>
  </si>
  <si>
    <t>2.2.4</t>
  </si>
  <si>
    <t>Fourniture et installation d'accessoires pour champ solaire : kit de raccordement, câbles de liaison et supports métalliques, boîte de jonction PV, ancrage en béton et y compris toutes sujétions de mise en œuvre</t>
  </si>
  <si>
    <t>2.2.5</t>
  </si>
  <si>
    <t>Fourniture,pose, raccordement et essai d'un onduleur pour pompe Grundfos RSI 5 KVA</t>
  </si>
  <si>
    <t>2.2.6</t>
  </si>
  <si>
    <t>Fourniture, pose et raccordement d'un système de régulation du remplissage</t>
  </si>
  <si>
    <t>2.2.7</t>
  </si>
  <si>
    <t>Puits de terre équipé et mise à la terre des équipements électromécanique du forage, des masses métalliques et du neutre du groupe électrogène, des panneaux solaires, y compris toutes sujétions.</t>
  </si>
  <si>
    <t>Sous total 2</t>
  </si>
  <si>
    <t>RESERVOIR : Fourniture et pose d'un château métallique de 10 m3 avec une hauteur sous radier de 10 m  y compris l'ensemble des canalisations d'alimentation, de distribution, de vidange, trop plein etc., l'ensemble des pièces de raccordement selon le plan joint (té, coude et toutes sujétions); regard by pass équipé au pied du château, béton armé dosé à 400 kg/m3 pour semelle</t>
  </si>
  <si>
    <t>3.1</t>
  </si>
  <si>
    <t>Études géotechniques</t>
  </si>
  <si>
    <t>3.2</t>
  </si>
  <si>
    <t xml:space="preserve">Fabrication et pose de la cuve métallique de 10 m3 y compris toutes sujétions comprises (équipements de robinetterie intérieurs: robinet flotteur, crépines; et extérieurs : compteur au pied de l'ouvrage, clapet anti retour, robinet vanne; échelle de lecture, peinture anti rouille et peinture alimentaire intérieure, peinture extérieure, désinfection, divers,…). </t>
  </si>
  <si>
    <t>3.3</t>
  </si>
  <si>
    <t>Construction d'un regard au pied du château (by pass) et pose d'équipement complet en fonte y compris toute sujétion (vannes, compteurs, clapets, ventouse, floteur)</t>
  </si>
  <si>
    <t>3.4</t>
  </si>
  <si>
    <t>Génie Civil et raccordement de BP composé entre autres : lyre, compteur, tuyau pehd 40, collier de prise en charge, etc.), y compris toutes sujétions.</t>
  </si>
  <si>
    <t>Sous total 3</t>
  </si>
  <si>
    <t>CONDUITES ET ACCESSOIRES</t>
  </si>
  <si>
    <t>4.1</t>
  </si>
  <si>
    <t>Fourniture, fouille, pose et remblai de conduite refoulement en PEHD DN 63 PN16 y compris fouille pour tout type de terrain 40 cm de largeur et 100 cm de profondeur, fourniture et pose de lit de sable sur 10 cm d’épaisseur, pièces spéciales en PVC (coudes, Té, etc.), remblai et toutes sujétions</t>
  </si>
  <si>
    <t>ml</t>
  </si>
  <si>
    <t>4.2</t>
  </si>
  <si>
    <t>Fourniture et pose de tuyau PEHD DE 90  PN 10, y compris toutes sujétions (lit de sable, grillage avertisseur...) y compris raccordement</t>
  </si>
  <si>
    <t>4.3</t>
  </si>
  <si>
    <t>Fourniture et pose de tuyau PEHD DE 63  PN 10, y compris toutes sujétions (lit de sable, grillage avertisseur...) y compris raccordement</t>
  </si>
  <si>
    <t>4.4</t>
  </si>
  <si>
    <t>Fourniture et pose de rouleaux de 100ml de fllexible en PEHD DN32 pour irrigation dans les parcelles partir des bornes d'irrigation</t>
  </si>
  <si>
    <t>rouleau de 100ml</t>
  </si>
  <si>
    <t>4.5</t>
  </si>
  <si>
    <t>Epreuve de pression</t>
  </si>
  <si>
    <t>Sous total 4</t>
  </si>
  <si>
    <t>ROBINETTERIE</t>
  </si>
  <si>
    <t>5.1</t>
  </si>
  <si>
    <t xml:space="preserve">Fourniture et pose de colonne en galva et robinet de puisage DN 40 (1 1/2") au droit des bacs d'irrigation conformément aux plans y compris toutes sujétions </t>
  </si>
  <si>
    <t xml:space="preserve">u </t>
  </si>
  <si>
    <t>5.2</t>
  </si>
  <si>
    <t xml:space="preserve">Fourniture et pose de vannes PVC DN 50 au pied de la bouche d'irrigation y compris regard conformément aux plans et toutes sujétions </t>
  </si>
  <si>
    <t>5.3</t>
  </si>
  <si>
    <t>Fourniture  et pose  de borne d'irrigation  selon le plan joint ( 10 ml de tuyauterie DN 63 PN10, 02 robinets de de puisage)</t>
  </si>
  <si>
    <t>Sous total 5</t>
  </si>
  <si>
    <t>BASSIN D'ARROSAGE 3*2*1 CONFORMEMENT AUX PLANS</t>
  </si>
  <si>
    <t>6.1</t>
  </si>
  <si>
    <t>Fouille pour ancrage (ép. 40 cm)</t>
  </si>
  <si>
    <t>m3</t>
  </si>
  <si>
    <t>6.2</t>
  </si>
  <si>
    <t>Béton de propreté dosé à 150kg/m3 (ep. 0,05)</t>
  </si>
  <si>
    <t>6.3</t>
  </si>
  <si>
    <t>Béton armé pour radier (ép. 15 cm) en double nappe HA8 dosé à 350 kg/m3 conformément aux plans</t>
  </si>
  <si>
    <t>6.4</t>
  </si>
  <si>
    <t xml:space="preserve">Béton armé pour poteaux dosé à 350 kg/m3 </t>
  </si>
  <si>
    <t>6.5</t>
  </si>
  <si>
    <t>Béton armé dosé à 350kg/m3 pour couronnement (ep. 15 cm) conformément aux plans</t>
  </si>
  <si>
    <t>6.6</t>
  </si>
  <si>
    <t xml:space="preserve">Maçonnerie en agglo plein de 15 x 20 x 40 </t>
  </si>
  <si>
    <t>m²</t>
  </si>
  <si>
    <t>6.7</t>
  </si>
  <si>
    <t xml:space="preserve">Enduit étanche intérieur au mortier de ciment </t>
  </si>
  <si>
    <t>6.8</t>
  </si>
  <si>
    <t xml:space="preserve">Enduit extérieur </t>
  </si>
  <si>
    <t>Sous total pour un (01) bassin</t>
  </si>
  <si>
    <t>Sous total 6 pour les quatre (04) bassins</t>
  </si>
  <si>
    <t>AMENAGEMENTS INTERNES / TRAVAUX DE TERRASSEMENT / DIVERS</t>
  </si>
  <si>
    <t>7.1</t>
  </si>
  <si>
    <t>Nettoyage-débroussaillage de la superficie à aménager</t>
  </si>
  <si>
    <t>ha</t>
  </si>
  <si>
    <t>7.2</t>
  </si>
  <si>
    <t>Sous-solage au bulldozer et labour croisé pulvérisé au tracteur</t>
  </si>
  <si>
    <t>7.3</t>
  </si>
  <si>
    <t xml:space="preserve">Fourniture et pose de clôture en grillage confectionnée avec du fil de fer galvanisé diamètre 2,5 mm avec mailles 5 cm de hauteur 1,60 m hors sol et 0,20 m ancré dans du béton, tendeurs, fil de fer, poteau intermédiaire en tube galva diamètre 60 mm espacé de 3 m, poteau d'angle en tube galva lorud diamètre 90 mm ou en cornières de 60*60*6mm, 1 portail d'accès à 2 battants de 1,50 m de hauteur et 3,00 m de largeur totale, 1 portails d'accès 1 battant de 1,50 m de hauteur et 1,50 m de largeur totale, tube galva de diamètre 90 mm  ou cornieres de 60*60*6mm pour poteaux de fixation des portails </t>
  </si>
  <si>
    <t>Sous total 7</t>
  </si>
  <si>
    <t xml:space="preserve">FORMATION </t>
  </si>
  <si>
    <t>8.1</t>
  </si>
  <si>
    <t xml:space="preserve">Formation et fourniture de trousseau de maintenance des équipements </t>
  </si>
  <si>
    <t>Sous total 8</t>
  </si>
  <si>
    <t>2.2</t>
  </si>
  <si>
    <r>
      <t xml:space="preserve">Fourniture et pose d'une électropompe hybride triphasée certifiée (ayant des courbes caractérisitiques issues de test à l'usine) de débit minimum 7 m3/h, HMT </t>
    </r>
    <r>
      <rPr>
        <sz val="12"/>
        <rFont val="Georgia"/>
        <family val="1"/>
      </rPr>
      <t>75</t>
    </r>
    <r>
      <rPr>
        <sz val="12"/>
        <color theme="1"/>
        <rFont val="Georgia"/>
        <family val="1"/>
      </rPr>
      <t xml:space="preserve"> m, y compris essais de marche et câble de sécurité en acier inoxydable et toutes sujétions </t>
    </r>
  </si>
  <si>
    <t>Fourniture, fouille, pose et remblai de conduite refoulement en PEHD DN63 PN16 y compris fouille pour tout type de terrain 40 cm de largeur et 100 cm de profondeur, fourniture et pose de lit de sable sur 10 cm d’épaisseur, pièces spéciales en PVC (coudes, Té, etc.), remblai et toutes sujétions</t>
  </si>
  <si>
    <t>Fourniture  et pose  de borne d'irrigation selon le plan joint ( 10 ml de tuyauterie DN 63 PN10, 02 robinets de de puisage)</t>
  </si>
  <si>
    <t>Sous total 6 pour les huit (08) bassins</t>
  </si>
  <si>
    <t xml:space="preserve">Fourniture et pose de clôture en grillage confectionnée avec du fil de fer galvanisé diamètre 2,5 mm avec mailles 5 cm de hauteur 1,60 m hors sol et 0,20 m ancré dans du bétonl, tendeurs, fil de fer, poteau intermédiaire en tube galva diamètre 60 mm espacé de 3 m, poteau d'angle en tube galva lorud diamètre 90 mm ou en cornières de 60*60*6mm, 1 portail d'accès à 2 battants de 1,50 m de hauteur et 3,00 m de largeur totale, 1 portails d'accès 1 battant de 1,50 m de hauteur et 1,50 m de largeur totale, tube galva de diamètre 90 mm  ou cornieres de 60*60*6mm pour poteaux de fixation des portails </t>
  </si>
  <si>
    <t>FORMATION ET EQUIPEMENTS DE MAINTENANCE</t>
  </si>
  <si>
    <t xml:space="preserve">Fourniture et pose d'une électropompe hybride triphasée certifiée (ayant des courbes caractérisitiques issues de test à l'usine) de débit minimum 10 m3/h, HMT 80 m, y compris essais de marche et câble de sécurité en acier inoxydable et toutes sujétions </t>
  </si>
  <si>
    <t>Fourniture,pose, raccordement et essai d'un onduleur pour pompe Grundfos RSI 8 KVA</t>
  </si>
  <si>
    <t>Fourniture, fouille, pose et remblai de conduite refoulement en PEHD DN90 PN16 y compris fouille pour tout type de terrain 40 cm de largeur et 100 cm de profondeur, fourniture et pose de lit de sable sur 10 cm d’épaisseur, pièces spéciales en PVC (coudes, Té, etc.), remblai et toutes sujétions</t>
  </si>
  <si>
    <t>DETAILS POUR UNE BATTERIE COMPLETE CONSTITUEE DE 2 BASSINS PISCICOLES (5X5X1,45m SEPARE EN 2)</t>
  </si>
  <si>
    <t>Fouilles (fond de fouilles du radier à 20cm du TN, semelles de poteaux section 40x40 + prof 30cm par rapport au fond de fouille du radier),</t>
  </si>
  <si>
    <t>Semelles de poteaux section 40x40, eps.30cm en béton armé dosé à 350kg/m3</t>
  </si>
  <si>
    <t>Semelles longitudinales 40x30 sous murets, eps.30cm en béton cyclopéen dosé à 300kg/m3</t>
  </si>
  <si>
    <t>7.4</t>
  </si>
  <si>
    <t>Radier étanche (épaisseur 10cm) en béton armé dosé à 350kg/m3 y compris adjuvants d'étanchéïté</t>
  </si>
  <si>
    <t>7.5</t>
  </si>
  <si>
    <t>Maconnérie d'agglos pleins de 15x20x40 (hauteur 1,30m)</t>
  </si>
  <si>
    <t>7.6</t>
  </si>
  <si>
    <t>Poteaux (15x15cm) en beton armé aux 6 intersections des murs et 1 au milieu de chaque travée de mur</t>
  </si>
  <si>
    <t>7.7</t>
  </si>
  <si>
    <t>Couronnement des murs (15x15cm) en béton armé dosé à 350kg/m3,</t>
  </si>
  <si>
    <t>7.8</t>
  </si>
  <si>
    <t>Enduits intérieurs étanches dosé à 400kg/m3 y compris adjuvants d'étanchéïté</t>
  </si>
  <si>
    <t>7.9</t>
  </si>
  <si>
    <t>Enduit extérieur</t>
  </si>
  <si>
    <t>Sous total 7 pour le bassin piscicole</t>
  </si>
  <si>
    <t>8.2</t>
  </si>
  <si>
    <t>8.3</t>
  </si>
  <si>
    <t>9.1</t>
  </si>
  <si>
    <r>
      <t xml:space="preserve">Fourniture et pose d'une électropompe hybride triphasée certifiée (ayant des courbes caractérisitiques issues de test à l'usine) de débit minimum 10 m3/h, HMT </t>
    </r>
    <r>
      <rPr>
        <sz val="12"/>
        <rFont val="Georgia"/>
        <family val="1"/>
      </rPr>
      <t>70</t>
    </r>
    <r>
      <rPr>
        <sz val="12"/>
        <color theme="1"/>
        <rFont val="Georgia"/>
        <family val="1"/>
      </rPr>
      <t xml:space="preserve"> m, y compris essais de marche et câble de sécurité en acier inoxydable et toutes sujétions </t>
    </r>
  </si>
  <si>
    <t>Fourniture,pose, raccordement et essai d'un onduleur pour pompe Grundfos RSI 6 KVA</t>
  </si>
  <si>
    <t>TOTAL FCFA HTVA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</si>
</sst>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13" x14ac:knownFonts="1">
    <font>
      <sz val="11"/>
      <color theme="1"/>
      <name val="Calibri"/>
      <family val="2"/>
      <scheme val="minor"/>
    </font>
    <font>
      <sz val="11"/>
      <color theme="1"/>
      <name val="Calibri"/>
      <family val="2"/>
      <scheme val="minor"/>
    </font>
    <font>
      <sz val="11"/>
      <name val="Arial Narrow"/>
      <family val="2"/>
    </font>
    <font>
      <sz val="11"/>
      <color theme="1"/>
      <name val="Arial Narrow"/>
      <family val="2"/>
    </font>
    <font>
      <sz val="8"/>
      <name val="Calibri"/>
      <family val="2"/>
      <scheme val="minor"/>
    </font>
    <font>
      <b/>
      <sz val="12"/>
      <name val="Georgia"/>
      <family val="1"/>
    </font>
    <font>
      <sz val="12"/>
      <name val="Georgia"/>
      <family val="1"/>
    </font>
    <font>
      <sz val="11"/>
      <name val="Georgia"/>
      <family val="1"/>
    </font>
    <font>
      <b/>
      <sz val="11"/>
      <name val="Georgia"/>
      <family val="1"/>
    </font>
    <font>
      <sz val="12"/>
      <color rgb="FFFF0000"/>
      <name val="Georgia"/>
      <family val="1"/>
    </font>
    <font>
      <sz val="12"/>
      <color theme="1"/>
      <name val="Georgia"/>
      <family val="1"/>
    </font>
    <font>
      <sz val="11"/>
      <color theme="1"/>
      <name val="Georgia"/>
      <family val="1"/>
    </font>
    <font>
      <b/>
      <sz val="12"/>
      <color theme="1"/>
      <name val="Georgia"/>
      <family val="1"/>
    </font>
  </fonts>
  <fills count="6">
    <fill>
      <patternFill patternType="none"/>
    </fill>
    <fill>
      <patternFill patternType="gray125"/>
    </fill>
    <fill>
      <patternFill patternType="solid">
        <fgColor theme="2" tint="-0.249977111117893"/>
        <bgColor indexed="64"/>
      </patternFill>
    </fill>
    <fill>
      <patternFill patternType="solid">
        <fgColor rgb="FF92D050"/>
        <bgColor indexed="64"/>
      </patternFill>
    </fill>
    <fill>
      <patternFill patternType="solid">
        <fgColor theme="0"/>
        <bgColor indexed="64"/>
      </patternFill>
    </fill>
    <fill>
      <patternFill patternType="solid">
        <fgColor theme="4"/>
        <bgColor indexed="64"/>
      </patternFill>
    </fill>
  </fills>
  <borders count="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medium">
        <color indexed="64"/>
      </right>
      <top/>
      <bottom/>
      <diagonal/>
    </border>
    <border>
      <left style="thin">
        <color auto="1"/>
      </left>
      <right/>
      <top style="thin">
        <color auto="1"/>
      </top>
      <bottom style="thin">
        <color auto="1"/>
      </bottom>
      <diagonal/>
    </border>
    <border>
      <left/>
      <right/>
      <top style="thin">
        <color auto="1"/>
      </top>
      <bottom style="thin">
        <color auto="1"/>
      </bottom>
      <diagonal/>
    </border>
  </borders>
  <cellStyleXfs count="2">
    <xf numFmtId="0" fontId="0" fillId="0" borderId="0"/>
    <xf numFmtId="41" fontId="1" fillId="0" borderId="0" applyFont="0" applyFill="0" applyBorder="0" applyAlignment="0" applyProtection="0"/>
  </cellStyleXfs>
  <cellXfs count="56">
    <xf numFmtId="0" fontId="0" fillId="0" borderId="0" xfId="0"/>
    <xf numFmtId="0" fontId="3" fillId="0" borderId="0" xfId="0" applyFont="1"/>
    <xf numFmtId="0" fontId="3" fillId="2" borderId="0" xfId="0" applyFont="1" applyFill="1"/>
    <xf numFmtId="0" fontId="3" fillId="3" borderId="0" xfId="0" applyFont="1" applyFill="1"/>
    <xf numFmtId="0" fontId="2" fillId="0" borderId="0" xfId="0" applyFont="1"/>
    <xf numFmtId="0" fontId="2" fillId="4" borderId="0" xfId="0" applyFont="1" applyFill="1"/>
    <xf numFmtId="0" fontId="3" fillId="4" borderId="0" xfId="0" applyFont="1" applyFill="1"/>
    <xf numFmtId="0" fontId="2" fillId="0" borderId="0" xfId="0" applyFont="1" applyAlignment="1">
      <alignment horizontal="center"/>
    </xf>
    <xf numFmtId="0" fontId="3" fillId="0" borderId="0" xfId="0" applyFont="1" applyAlignment="1">
      <alignment horizontal="center"/>
    </xf>
    <xf numFmtId="0" fontId="5" fillId="0" borderId="1" xfId="0" applyFont="1" applyBorder="1" applyAlignment="1">
      <alignment horizontal="center" vertical="center" wrapText="1"/>
    </xf>
    <xf numFmtId="41" fontId="5" fillId="0" borderId="1" xfId="1" applyFont="1" applyFill="1" applyBorder="1" applyAlignment="1">
      <alignment horizontal="center" vertical="center" wrapText="1"/>
    </xf>
    <xf numFmtId="0" fontId="5" fillId="0" borderId="1" xfId="0" applyFont="1" applyBorder="1" applyAlignment="1">
      <alignment vertical="center" wrapText="1"/>
    </xf>
    <xf numFmtId="0" fontId="6" fillId="0" borderId="1" xfId="0" applyFont="1" applyBorder="1" applyAlignment="1">
      <alignment horizontal="center" vertical="center" wrapText="1"/>
    </xf>
    <xf numFmtId="41" fontId="7" fillId="0" borderId="1" xfId="1" applyFont="1" applyFill="1" applyBorder="1" applyAlignment="1">
      <alignment vertical="center"/>
    </xf>
    <xf numFmtId="41" fontId="7" fillId="0" borderId="1" xfId="1" applyFont="1" applyFill="1" applyBorder="1" applyAlignment="1">
      <alignment horizontal="center" vertical="center"/>
    </xf>
    <xf numFmtId="0" fontId="6" fillId="0" borderId="1" xfId="0" applyFont="1" applyBorder="1" applyAlignment="1">
      <alignment vertical="center" wrapText="1"/>
    </xf>
    <xf numFmtId="0" fontId="5" fillId="2" borderId="1" xfId="0" applyFont="1" applyFill="1" applyBorder="1" applyAlignment="1">
      <alignment vertical="center" wrapText="1"/>
    </xf>
    <xf numFmtId="0" fontId="5" fillId="2" borderId="1" xfId="0" applyFont="1" applyFill="1" applyBorder="1" applyAlignment="1">
      <alignment horizontal="right" vertical="center" wrapText="1"/>
    </xf>
    <xf numFmtId="0" fontId="6" fillId="2" borderId="1" xfId="0" applyFont="1" applyFill="1" applyBorder="1" applyAlignment="1">
      <alignment horizontal="center" vertical="center" wrapText="1"/>
    </xf>
    <xf numFmtId="41" fontId="7" fillId="2" borderId="1" xfId="1" applyFont="1" applyFill="1" applyBorder="1" applyAlignment="1">
      <alignment horizontal="center" vertical="center"/>
    </xf>
    <xf numFmtId="41" fontId="8" fillId="2" borderId="1" xfId="1" applyFont="1" applyFill="1" applyBorder="1" applyAlignment="1">
      <alignment horizontal="center" vertical="center"/>
    </xf>
    <xf numFmtId="0" fontId="9" fillId="0" borderId="1" xfId="0" applyFont="1" applyBorder="1" applyAlignment="1">
      <alignment horizontal="center" vertical="center" wrapText="1"/>
    </xf>
    <xf numFmtId="0" fontId="10" fillId="0" borderId="3" xfId="0" applyFont="1" applyBorder="1" applyAlignment="1">
      <alignment horizontal="justify" vertical="center"/>
    </xf>
    <xf numFmtId="0" fontId="6" fillId="4" borderId="1" xfId="0" applyFont="1" applyFill="1" applyBorder="1" applyAlignment="1">
      <alignment horizontal="center" vertical="center" wrapText="1"/>
    </xf>
    <xf numFmtId="0" fontId="10" fillId="4" borderId="1" xfId="0" applyFont="1" applyFill="1" applyBorder="1" applyAlignment="1">
      <alignment horizontal="justify" vertical="center"/>
    </xf>
    <xf numFmtId="0" fontId="6" fillId="4" borderId="2" xfId="0" applyFont="1" applyFill="1" applyBorder="1" applyAlignment="1">
      <alignment horizontal="center" vertical="center" wrapText="1"/>
    </xf>
    <xf numFmtId="41" fontId="7" fillId="4" borderId="1" xfId="1" applyFont="1" applyFill="1" applyBorder="1" applyAlignment="1">
      <alignment vertical="center"/>
    </xf>
    <xf numFmtId="41" fontId="7" fillId="4" borderId="1" xfId="1" applyFont="1" applyFill="1" applyBorder="1" applyAlignment="1">
      <alignment horizontal="center" vertical="center"/>
    </xf>
    <xf numFmtId="0" fontId="10" fillId="0" borderId="1" xfId="0" applyFont="1" applyBorder="1" applyAlignment="1">
      <alignment horizontal="justify" vertical="center"/>
    </xf>
    <xf numFmtId="0" fontId="6" fillId="0" borderId="2" xfId="0" applyFont="1" applyBorder="1" applyAlignment="1">
      <alignment horizontal="center" vertical="center" wrapText="1"/>
    </xf>
    <xf numFmtId="0" fontId="6" fillId="4" borderId="1" xfId="0" applyFont="1" applyFill="1" applyBorder="1" applyAlignment="1">
      <alignment vertical="center" wrapText="1"/>
    </xf>
    <xf numFmtId="0" fontId="5" fillId="2" borderId="1" xfId="0" applyFont="1" applyFill="1" applyBorder="1" applyAlignment="1">
      <alignment horizontal="center" vertical="center" wrapText="1"/>
    </xf>
    <xf numFmtId="0" fontId="6" fillId="4" borderId="1" xfId="0" applyFont="1" applyFill="1" applyBorder="1" applyAlignment="1">
      <alignment horizontal="left" vertical="top" wrapText="1"/>
    </xf>
    <xf numFmtId="0" fontId="5" fillId="0" borderId="1" xfId="0" applyFont="1" applyBorder="1" applyAlignment="1">
      <alignment horizontal="right" vertical="center" wrapText="1"/>
    </xf>
    <xf numFmtId="41" fontId="8" fillId="0" borderId="1" xfId="1" applyFont="1" applyFill="1" applyBorder="1" applyAlignment="1">
      <alignment horizontal="center" vertical="center"/>
    </xf>
    <xf numFmtId="0" fontId="11" fillId="0" borderId="0" xfId="0" applyFont="1"/>
    <xf numFmtId="41" fontId="5" fillId="3" borderId="1" xfId="1" applyFont="1" applyFill="1" applyBorder="1" applyAlignment="1">
      <alignment horizontal="center" vertical="center"/>
    </xf>
    <xf numFmtId="0" fontId="11" fillId="0" borderId="0" xfId="0" applyFont="1" applyAlignment="1">
      <alignment horizontal="center"/>
    </xf>
    <xf numFmtId="41" fontId="11" fillId="0" borderId="0" xfId="1" applyFont="1" applyAlignment="1">
      <alignment vertical="center"/>
    </xf>
    <xf numFmtId="41" fontId="11" fillId="0" borderId="0" xfId="1" applyFont="1" applyAlignment="1">
      <alignment horizontal="center" vertical="center"/>
    </xf>
    <xf numFmtId="0" fontId="5" fillId="4"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0" fillId="0" borderId="1" xfId="0" applyFont="1" applyBorder="1" applyAlignment="1">
      <alignment vertical="center" wrapText="1"/>
    </xf>
    <xf numFmtId="41" fontId="11" fillId="4" borderId="1" xfId="1" applyFont="1" applyFill="1" applyBorder="1" applyAlignment="1">
      <alignment horizontal="center" vertical="center"/>
    </xf>
    <xf numFmtId="0" fontId="10" fillId="0" borderId="1" xfId="0" applyFont="1" applyBorder="1" applyAlignment="1">
      <alignment horizontal="center" vertical="center" wrapText="1"/>
    </xf>
    <xf numFmtId="2" fontId="10" fillId="0" borderId="1" xfId="0" applyNumberFormat="1" applyFont="1" applyBorder="1" applyAlignment="1">
      <alignment horizontal="center" vertical="center" wrapText="1"/>
    </xf>
    <xf numFmtId="0" fontId="12" fillId="2" borderId="1" xfId="0" applyFont="1" applyFill="1" applyBorder="1" applyAlignment="1">
      <alignment horizontal="right" vertical="center" wrapText="1"/>
    </xf>
    <xf numFmtId="41" fontId="11" fillId="2" borderId="1" xfId="1" applyFont="1" applyFill="1" applyBorder="1" applyAlignment="1">
      <alignment horizontal="center" vertical="center"/>
    </xf>
    <xf numFmtId="0" fontId="5" fillId="5" borderId="1" xfId="0" applyFont="1" applyFill="1" applyBorder="1" applyAlignment="1">
      <alignment horizontal="center" vertical="center" wrapText="1"/>
    </xf>
    <xf numFmtId="41" fontId="5" fillId="5" borderId="1" xfId="1" applyFont="1" applyFill="1" applyBorder="1" applyAlignment="1">
      <alignment horizontal="center" vertical="center" wrapText="1"/>
    </xf>
    <xf numFmtId="0" fontId="5" fillId="0" borderId="1" xfId="0" applyFont="1" applyBorder="1" applyAlignment="1">
      <alignment horizontal="left" vertical="center" wrapText="1"/>
    </xf>
    <xf numFmtId="0" fontId="5" fillId="3" borderId="1" xfId="0" applyFont="1" applyFill="1" applyBorder="1" applyAlignment="1">
      <alignment horizontal="center" vertical="center"/>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2" xfId="0" applyFont="1" applyBorder="1" applyAlignment="1">
      <alignment horizontal="left" vertical="center" wrapText="1"/>
    </xf>
    <xf numFmtId="0" fontId="5" fillId="3" borderId="1" xfId="0" applyFont="1" applyFill="1" applyBorder="1" applyAlignment="1">
      <alignment horizontal="center"/>
    </xf>
  </cellXfs>
  <cellStyles count="2">
    <cellStyle name="Milliers [0]" xfId="1"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F4231-FFAE-4E68-A130-77E6A0EEA972}">
  <dimension ref="A1:BG61"/>
  <sheetViews>
    <sheetView tabSelected="1" topLeftCell="A52" zoomScaleNormal="100" workbookViewId="0">
      <selection activeCell="B62" sqref="B62"/>
    </sheetView>
  </sheetViews>
  <sheetFormatPr baseColWidth="10" defaultColWidth="11.5546875" defaultRowHeight="13.8" x14ac:dyDescent="0.25"/>
  <cols>
    <col min="1" max="1" width="15.33203125" style="35" customWidth="1"/>
    <col min="2" max="2" width="92.44140625" style="35" bestFit="1" customWidth="1"/>
    <col min="3" max="3" width="10.88671875" style="37" bestFit="1" customWidth="1"/>
    <col min="4" max="4" width="13.6640625" style="37" bestFit="1" customWidth="1"/>
    <col min="5" max="5" width="18.5546875" style="38" customWidth="1"/>
    <col min="6" max="6" width="19.109375" style="39" customWidth="1"/>
    <col min="7" max="7" width="16.5546875" style="1" customWidth="1"/>
    <col min="8" max="8" width="17.44140625" style="1" bestFit="1" customWidth="1"/>
    <col min="9" max="16384" width="11.5546875" style="1"/>
  </cols>
  <sheetData>
    <row r="1" spans="1:59" ht="39.9" customHeight="1" x14ac:dyDescent="0.25">
      <c r="A1" s="48" t="s">
        <v>0</v>
      </c>
      <c r="B1" s="48" t="s">
        <v>1</v>
      </c>
      <c r="C1" s="48" t="s">
        <v>2</v>
      </c>
      <c r="D1" s="48" t="s">
        <v>3</v>
      </c>
      <c r="E1" s="49" t="s">
        <v>4</v>
      </c>
      <c r="F1" s="49" t="s">
        <v>5</v>
      </c>
      <c r="G1" s="4"/>
      <c r="H1" s="4"/>
    </row>
    <row r="2" spans="1:59" ht="39.9" customHeight="1" x14ac:dyDescent="0.25">
      <c r="A2" s="9">
        <v>1</v>
      </c>
      <c r="B2" s="11" t="s">
        <v>6</v>
      </c>
      <c r="C2" s="12"/>
      <c r="D2" s="12"/>
      <c r="E2" s="13"/>
      <c r="F2" s="14"/>
      <c r="G2" s="4"/>
      <c r="H2" s="4"/>
    </row>
    <row r="3" spans="1:59" ht="39.9" customHeight="1" x14ac:dyDescent="0.25">
      <c r="A3" s="12" t="s">
        <v>7</v>
      </c>
      <c r="B3" s="15" t="s">
        <v>8</v>
      </c>
      <c r="C3" s="12" t="s">
        <v>9</v>
      </c>
      <c r="D3" s="12">
        <v>1</v>
      </c>
      <c r="E3" s="13"/>
      <c r="F3" s="14">
        <f>D3*E3</f>
        <v>0</v>
      </c>
      <c r="G3" s="4"/>
      <c r="H3" s="4"/>
    </row>
    <row r="4" spans="1:59" ht="39.9" customHeight="1" x14ac:dyDescent="0.25">
      <c r="A4" s="12" t="s">
        <v>10</v>
      </c>
      <c r="B4" s="15" t="s">
        <v>11</v>
      </c>
      <c r="C4" s="12" t="s">
        <v>9</v>
      </c>
      <c r="D4" s="12">
        <v>1</v>
      </c>
      <c r="E4" s="13"/>
      <c r="F4" s="14">
        <f t="shared" ref="F4:F6" si="0">D4*E4</f>
        <v>0</v>
      </c>
      <c r="G4" s="4"/>
      <c r="H4" s="4"/>
    </row>
    <row r="5" spans="1:59" ht="39.9" customHeight="1" x14ac:dyDescent="0.25">
      <c r="A5" s="12" t="s">
        <v>12</v>
      </c>
      <c r="B5" s="15" t="s">
        <v>13</v>
      </c>
      <c r="C5" s="12" t="s">
        <v>9</v>
      </c>
      <c r="D5" s="12">
        <v>1</v>
      </c>
      <c r="E5" s="13"/>
      <c r="F5" s="14">
        <f t="shared" si="0"/>
        <v>0</v>
      </c>
      <c r="G5" s="4"/>
      <c r="H5" s="4"/>
    </row>
    <row r="6" spans="1:59" ht="46.8" x14ac:dyDescent="0.25">
      <c r="A6" s="12" t="s">
        <v>14</v>
      </c>
      <c r="B6" s="15" t="s">
        <v>15</v>
      </c>
      <c r="C6" s="12" t="s">
        <v>16</v>
      </c>
      <c r="D6" s="12">
        <v>2</v>
      </c>
      <c r="E6" s="13"/>
      <c r="F6" s="14">
        <f t="shared" si="0"/>
        <v>0</v>
      </c>
      <c r="G6" s="4"/>
      <c r="H6" s="4"/>
    </row>
    <row r="7" spans="1:59" s="2" customFormat="1" ht="39.9" customHeight="1" x14ac:dyDescent="0.25">
      <c r="A7" s="16"/>
      <c r="B7" s="17" t="s">
        <v>17</v>
      </c>
      <c r="C7" s="18"/>
      <c r="D7" s="18"/>
      <c r="E7" s="19"/>
      <c r="F7" s="20">
        <f>SUM(F3:F6)</f>
        <v>0</v>
      </c>
      <c r="G7" s="4"/>
      <c r="H7" s="4"/>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row>
    <row r="8" spans="1:59" ht="39.9" customHeight="1" x14ac:dyDescent="0.25">
      <c r="A8" s="9">
        <v>2</v>
      </c>
      <c r="B8" s="11" t="s">
        <v>18</v>
      </c>
      <c r="C8" s="12"/>
      <c r="D8" s="12"/>
      <c r="E8" s="14"/>
      <c r="F8" s="14"/>
      <c r="G8" s="4"/>
      <c r="H8" s="4"/>
    </row>
    <row r="9" spans="1:59" ht="39.9" customHeight="1" x14ac:dyDescent="0.25">
      <c r="A9" s="9" t="s">
        <v>19</v>
      </c>
      <c r="B9" s="11" t="s">
        <v>20</v>
      </c>
      <c r="C9" s="12"/>
      <c r="D9" s="12"/>
      <c r="E9" s="14"/>
      <c r="F9" s="14"/>
      <c r="G9" s="4"/>
      <c r="H9" s="4"/>
    </row>
    <row r="10" spans="1:59" ht="62.4" x14ac:dyDescent="0.25">
      <c r="A10" s="12" t="s">
        <v>21</v>
      </c>
      <c r="B10" s="15" t="s">
        <v>22</v>
      </c>
      <c r="C10" s="12" t="s">
        <v>23</v>
      </c>
      <c r="D10" s="12">
        <v>1</v>
      </c>
      <c r="E10" s="13"/>
      <c r="F10" s="14">
        <f t="shared" ref="F10:F18" si="1">+D10*E10</f>
        <v>0</v>
      </c>
      <c r="G10" s="4"/>
      <c r="H10" s="4"/>
    </row>
    <row r="11" spans="1:59" ht="39.9" customHeight="1" x14ac:dyDescent="0.25">
      <c r="A11" s="9" t="s">
        <v>24</v>
      </c>
      <c r="B11" s="11" t="s">
        <v>25</v>
      </c>
      <c r="C11" s="12"/>
      <c r="D11" s="21"/>
      <c r="E11" s="13"/>
      <c r="F11" s="14"/>
      <c r="G11" s="4"/>
      <c r="H11" s="4"/>
    </row>
    <row r="12" spans="1:59" ht="39.9" customHeight="1" x14ac:dyDescent="0.25">
      <c r="A12" s="12" t="s">
        <v>26</v>
      </c>
      <c r="B12" s="22" t="s">
        <v>27</v>
      </c>
      <c r="C12" s="12" t="s">
        <v>23</v>
      </c>
      <c r="D12" s="12">
        <v>1</v>
      </c>
      <c r="E12" s="13"/>
      <c r="F12" s="14">
        <f t="shared" si="1"/>
        <v>0</v>
      </c>
      <c r="G12" s="4"/>
      <c r="H12" s="4"/>
    </row>
    <row r="13" spans="1:59" s="6" customFormat="1" ht="46.8" x14ac:dyDescent="0.25">
      <c r="A13" s="12" t="s">
        <v>28</v>
      </c>
      <c r="B13" s="24" t="s">
        <v>29</v>
      </c>
      <c r="C13" s="25" t="s">
        <v>16</v>
      </c>
      <c r="D13" s="23">
        <v>1</v>
      </c>
      <c r="E13" s="26"/>
      <c r="F13" s="27">
        <f t="shared" si="1"/>
        <v>0</v>
      </c>
      <c r="G13" s="5"/>
      <c r="H13" s="5"/>
    </row>
    <row r="14" spans="1:59" ht="39.9" customHeight="1" x14ac:dyDescent="0.25">
      <c r="A14" s="12" t="s">
        <v>30</v>
      </c>
      <c r="B14" s="28" t="s">
        <v>31</v>
      </c>
      <c r="C14" s="29" t="s">
        <v>16</v>
      </c>
      <c r="D14" s="23">
        <v>8</v>
      </c>
      <c r="E14" s="13"/>
      <c r="F14" s="14">
        <f t="shared" si="1"/>
        <v>0</v>
      </c>
      <c r="G14" s="4"/>
      <c r="H14" s="4"/>
    </row>
    <row r="15" spans="1:59" ht="46.8" x14ac:dyDescent="0.25">
      <c r="A15" s="12" t="s">
        <v>32</v>
      </c>
      <c r="B15" s="28" t="s">
        <v>33</v>
      </c>
      <c r="C15" s="29" t="s">
        <v>16</v>
      </c>
      <c r="D15" s="12">
        <v>1</v>
      </c>
      <c r="E15" s="13"/>
      <c r="F15" s="14">
        <f t="shared" si="1"/>
        <v>0</v>
      </c>
      <c r="G15" s="4"/>
      <c r="H15" s="4"/>
    </row>
    <row r="16" spans="1:59" ht="39.9" customHeight="1" x14ac:dyDescent="0.25">
      <c r="A16" s="12" t="s">
        <v>34</v>
      </c>
      <c r="B16" s="28" t="s">
        <v>35</v>
      </c>
      <c r="C16" s="29" t="s">
        <v>16</v>
      </c>
      <c r="D16" s="12">
        <v>1</v>
      </c>
      <c r="E16" s="13"/>
      <c r="F16" s="14">
        <f t="shared" si="1"/>
        <v>0</v>
      </c>
      <c r="G16" s="4"/>
      <c r="H16" s="4"/>
    </row>
    <row r="17" spans="1:59" ht="39.9" customHeight="1" x14ac:dyDescent="0.25">
      <c r="A17" s="12" t="s">
        <v>36</v>
      </c>
      <c r="B17" s="15" t="s">
        <v>37</v>
      </c>
      <c r="C17" s="12" t="s">
        <v>16</v>
      </c>
      <c r="D17" s="12">
        <v>2</v>
      </c>
      <c r="E17" s="13"/>
      <c r="F17" s="14">
        <f t="shared" si="1"/>
        <v>0</v>
      </c>
      <c r="G17" s="4"/>
      <c r="H17" s="4"/>
    </row>
    <row r="18" spans="1:59" ht="46.8" x14ac:dyDescent="0.25">
      <c r="A18" s="12" t="s">
        <v>38</v>
      </c>
      <c r="B18" s="15" t="s">
        <v>39</v>
      </c>
      <c r="C18" s="12" t="s">
        <v>16</v>
      </c>
      <c r="D18" s="12">
        <v>1</v>
      </c>
      <c r="E18" s="13"/>
      <c r="F18" s="14">
        <f t="shared" si="1"/>
        <v>0</v>
      </c>
      <c r="G18" s="4"/>
      <c r="H18" s="4"/>
    </row>
    <row r="19" spans="1:59" s="2" customFormat="1" ht="39.9" customHeight="1" x14ac:dyDescent="0.25">
      <c r="A19" s="16"/>
      <c r="B19" s="17" t="s">
        <v>40</v>
      </c>
      <c r="C19" s="18"/>
      <c r="D19" s="18"/>
      <c r="E19" s="19"/>
      <c r="F19" s="20">
        <f>SUM(F8:F18)</f>
        <v>0</v>
      </c>
      <c r="G19" s="4"/>
      <c r="H19" s="4"/>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row>
    <row r="20" spans="1:59" ht="64.5" customHeight="1" x14ac:dyDescent="0.25">
      <c r="A20" s="9">
        <v>3</v>
      </c>
      <c r="B20" s="52" t="s">
        <v>41</v>
      </c>
      <c r="C20" s="53"/>
      <c r="D20" s="53"/>
      <c r="E20" s="53"/>
      <c r="F20" s="54"/>
      <c r="G20" s="4"/>
    </row>
    <row r="21" spans="1:59" ht="39.9" customHeight="1" x14ac:dyDescent="0.25">
      <c r="A21" s="12" t="s">
        <v>42</v>
      </c>
      <c r="B21" s="15" t="s">
        <v>43</v>
      </c>
      <c r="C21" s="12" t="s">
        <v>16</v>
      </c>
      <c r="D21" s="12">
        <v>1</v>
      </c>
      <c r="E21" s="13"/>
      <c r="F21" s="14">
        <f>E21*D21</f>
        <v>0</v>
      </c>
      <c r="G21" s="4"/>
    </row>
    <row r="22" spans="1:59" ht="78" x14ac:dyDescent="0.25">
      <c r="A22" s="12" t="s">
        <v>44</v>
      </c>
      <c r="B22" s="15" t="s">
        <v>45</v>
      </c>
      <c r="C22" s="12" t="s">
        <v>23</v>
      </c>
      <c r="D22" s="12">
        <v>1</v>
      </c>
      <c r="E22" s="13"/>
      <c r="F22" s="14">
        <f t="shared" ref="F22" si="2">E22*D22</f>
        <v>0</v>
      </c>
      <c r="G22" s="4"/>
    </row>
    <row r="23" spans="1:59" ht="31.2" x14ac:dyDescent="0.25">
      <c r="A23" s="12" t="s">
        <v>46</v>
      </c>
      <c r="B23" s="15" t="s">
        <v>47</v>
      </c>
      <c r="C23" s="12" t="s">
        <v>16</v>
      </c>
      <c r="D23" s="12">
        <v>1</v>
      </c>
      <c r="E23" s="13"/>
      <c r="F23" s="14">
        <f t="shared" ref="F23:F24" si="3">+D23*E23</f>
        <v>0</v>
      </c>
      <c r="G23" s="4"/>
    </row>
    <row r="24" spans="1:59" ht="31.2" x14ac:dyDescent="0.25">
      <c r="A24" s="12" t="s">
        <v>48</v>
      </c>
      <c r="B24" s="15" t="s">
        <v>49</v>
      </c>
      <c r="C24" s="12" t="s">
        <v>16</v>
      </c>
      <c r="D24" s="12">
        <v>1</v>
      </c>
      <c r="E24" s="13"/>
      <c r="F24" s="14">
        <f t="shared" si="3"/>
        <v>0</v>
      </c>
      <c r="G24" s="4"/>
    </row>
    <row r="25" spans="1:59" s="2" customFormat="1" ht="39.9" customHeight="1" x14ac:dyDescent="0.25">
      <c r="A25" s="31"/>
      <c r="B25" s="17" t="s">
        <v>50</v>
      </c>
      <c r="C25" s="18"/>
      <c r="D25" s="18"/>
      <c r="E25" s="19"/>
      <c r="F25" s="20">
        <f>SUM(F21:F24)</f>
        <v>0</v>
      </c>
      <c r="G25" s="4"/>
      <c r="H25" s="4"/>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row>
    <row r="26" spans="1:59" ht="39.9" customHeight="1" x14ac:dyDescent="0.25">
      <c r="A26" s="9">
        <v>4</v>
      </c>
      <c r="B26" s="11" t="s">
        <v>51</v>
      </c>
      <c r="C26" s="12"/>
      <c r="D26" s="12"/>
      <c r="E26" s="14"/>
      <c r="F26" s="14"/>
      <c r="G26" s="4"/>
      <c r="H26" s="4"/>
    </row>
    <row r="27" spans="1:59" ht="62.4" x14ac:dyDescent="0.25">
      <c r="A27" s="12" t="s">
        <v>52</v>
      </c>
      <c r="B27" s="30" t="s">
        <v>53</v>
      </c>
      <c r="C27" s="23" t="s">
        <v>54</v>
      </c>
      <c r="D27" s="23">
        <v>22</v>
      </c>
      <c r="E27" s="13"/>
      <c r="F27" s="14">
        <f>+D27*E27</f>
        <v>0</v>
      </c>
      <c r="G27" s="4"/>
      <c r="H27" s="4"/>
    </row>
    <row r="28" spans="1:59" ht="39.9" customHeight="1" x14ac:dyDescent="0.25">
      <c r="A28" s="12" t="s">
        <v>55</v>
      </c>
      <c r="B28" s="30" t="s">
        <v>56</v>
      </c>
      <c r="C28" s="23" t="s">
        <v>54</v>
      </c>
      <c r="D28" s="12">
        <v>200</v>
      </c>
      <c r="E28" s="13"/>
      <c r="F28" s="14">
        <f>+D28*E28</f>
        <v>0</v>
      </c>
      <c r="G28" s="4"/>
      <c r="H28" s="4"/>
    </row>
    <row r="29" spans="1:59" ht="39.9" customHeight="1" x14ac:dyDescent="0.25">
      <c r="A29" s="12" t="s">
        <v>57</v>
      </c>
      <c r="B29" s="30" t="s">
        <v>58</v>
      </c>
      <c r="C29" s="23" t="s">
        <v>54</v>
      </c>
      <c r="D29" s="12">
        <v>130</v>
      </c>
      <c r="E29" s="13"/>
      <c r="F29" s="14">
        <f>+D29*E29</f>
        <v>0</v>
      </c>
      <c r="G29" s="4"/>
      <c r="H29" s="4"/>
    </row>
    <row r="30" spans="1:59" ht="39.9" customHeight="1" x14ac:dyDescent="0.25">
      <c r="A30" s="12" t="s">
        <v>59</v>
      </c>
      <c r="B30" s="30" t="s">
        <v>60</v>
      </c>
      <c r="C30" s="23" t="s">
        <v>61</v>
      </c>
      <c r="D30" s="23">
        <f>+D36</f>
        <v>8</v>
      </c>
      <c r="E30" s="13"/>
      <c r="F30" s="14">
        <f t="shared" ref="F30" si="4">+D30*E30</f>
        <v>0</v>
      </c>
      <c r="G30" s="4"/>
      <c r="H30" s="4"/>
    </row>
    <row r="31" spans="1:59" ht="39.9" customHeight="1" x14ac:dyDescent="0.25">
      <c r="A31" s="12" t="s">
        <v>62</v>
      </c>
      <c r="B31" s="30" t="s">
        <v>63</v>
      </c>
      <c r="C31" s="23" t="s">
        <v>9</v>
      </c>
      <c r="D31" s="12">
        <v>1</v>
      </c>
      <c r="E31" s="13"/>
      <c r="F31" s="14">
        <f>+D31*E31</f>
        <v>0</v>
      </c>
      <c r="G31" s="4"/>
      <c r="H31" s="4"/>
    </row>
    <row r="32" spans="1:59" s="2" customFormat="1" ht="39.9" customHeight="1" x14ac:dyDescent="0.25">
      <c r="A32" s="16"/>
      <c r="B32" s="17" t="s">
        <v>64</v>
      </c>
      <c r="C32" s="18"/>
      <c r="D32" s="18"/>
      <c r="E32" s="19"/>
      <c r="F32" s="20">
        <f>SUM(F26:F31)</f>
        <v>0</v>
      </c>
      <c r="G32" s="4"/>
      <c r="H32" s="4"/>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row>
    <row r="33" spans="1:59" ht="39.9" customHeight="1" x14ac:dyDescent="0.25">
      <c r="A33" s="9">
        <v>5</v>
      </c>
      <c r="B33" s="11" t="s">
        <v>65</v>
      </c>
      <c r="C33" s="12"/>
      <c r="D33" s="12"/>
      <c r="E33" s="14"/>
      <c r="F33" s="14"/>
      <c r="G33" s="4"/>
      <c r="H33" s="4"/>
    </row>
    <row r="34" spans="1:59" ht="39.9" customHeight="1" x14ac:dyDescent="0.25">
      <c r="A34" s="12" t="s">
        <v>66</v>
      </c>
      <c r="B34" s="15" t="s">
        <v>67</v>
      </c>
      <c r="C34" s="12" t="s">
        <v>68</v>
      </c>
      <c r="D34" s="12">
        <v>4</v>
      </c>
      <c r="E34" s="13"/>
      <c r="F34" s="14">
        <f>+D34*E34</f>
        <v>0</v>
      </c>
      <c r="G34" s="4"/>
      <c r="H34" s="4"/>
    </row>
    <row r="35" spans="1:59" ht="39.9" customHeight="1" x14ac:dyDescent="0.25">
      <c r="A35" s="12" t="s">
        <v>69</v>
      </c>
      <c r="B35" s="15" t="s">
        <v>70</v>
      </c>
      <c r="C35" s="12" t="s">
        <v>68</v>
      </c>
      <c r="D35" s="12">
        <v>4</v>
      </c>
      <c r="E35" s="13"/>
      <c r="F35" s="14">
        <f>+D35*E35</f>
        <v>0</v>
      </c>
      <c r="G35" s="4"/>
      <c r="H35" s="4"/>
    </row>
    <row r="36" spans="1:59" ht="39.9" customHeight="1" x14ac:dyDescent="0.25">
      <c r="A36" s="12" t="s">
        <v>71</v>
      </c>
      <c r="B36" s="32" t="s">
        <v>72</v>
      </c>
      <c r="C36" s="23" t="s">
        <v>16</v>
      </c>
      <c r="D36" s="23">
        <v>8</v>
      </c>
      <c r="E36" s="27"/>
      <c r="F36" s="27">
        <f>+D36*E36</f>
        <v>0</v>
      </c>
      <c r="G36" s="4"/>
      <c r="H36" s="4"/>
    </row>
    <row r="37" spans="1:59" s="2" customFormat="1" ht="39.9" customHeight="1" x14ac:dyDescent="0.25">
      <c r="A37" s="31"/>
      <c r="B37" s="17" t="s">
        <v>73</v>
      </c>
      <c r="C37" s="31"/>
      <c r="D37" s="31"/>
      <c r="E37" s="19"/>
      <c r="F37" s="20">
        <f>SUM(F34:F36)</f>
        <v>0</v>
      </c>
      <c r="G37" s="4"/>
      <c r="H37" s="4"/>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row>
    <row r="38" spans="1:59" s="2" customFormat="1" ht="39.9" customHeight="1" x14ac:dyDescent="0.25">
      <c r="A38" s="9">
        <v>6</v>
      </c>
      <c r="B38" s="11" t="s">
        <v>74</v>
      </c>
      <c r="C38" s="9"/>
      <c r="D38" s="9"/>
      <c r="E38" s="14"/>
      <c r="F38" s="14"/>
      <c r="G38" s="4"/>
      <c r="H38" s="4"/>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row>
    <row r="39" spans="1:59" s="2" customFormat="1" ht="39.9" customHeight="1" x14ac:dyDescent="0.25">
      <c r="A39" s="12" t="s">
        <v>75</v>
      </c>
      <c r="B39" s="15" t="s">
        <v>76</v>
      </c>
      <c r="C39" s="12" t="s">
        <v>77</v>
      </c>
      <c r="D39" s="12">
        <v>1.99</v>
      </c>
      <c r="E39" s="13"/>
      <c r="F39" s="14">
        <f t="shared" ref="F39:F46" si="5">+D39*E39</f>
        <v>0</v>
      </c>
      <c r="G39" s="4"/>
      <c r="H39" s="4"/>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row>
    <row r="40" spans="1:59" s="2" customFormat="1" ht="39.9" customHeight="1" x14ac:dyDescent="0.25">
      <c r="A40" s="12" t="s">
        <v>78</v>
      </c>
      <c r="B40" s="15" t="s">
        <v>79</v>
      </c>
      <c r="C40" s="12" t="s">
        <v>77</v>
      </c>
      <c r="D40" s="12">
        <v>0.23</v>
      </c>
      <c r="E40" s="13"/>
      <c r="F40" s="14">
        <f t="shared" si="5"/>
        <v>0</v>
      </c>
      <c r="G40" s="4"/>
      <c r="H40" s="4"/>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row>
    <row r="41" spans="1:59" s="2" customFormat="1" ht="39.9" customHeight="1" x14ac:dyDescent="0.25">
      <c r="A41" s="12" t="s">
        <v>80</v>
      </c>
      <c r="B41" s="15" t="s">
        <v>81</v>
      </c>
      <c r="C41" s="12" t="s">
        <v>77</v>
      </c>
      <c r="D41" s="12">
        <v>0.69</v>
      </c>
      <c r="E41" s="13"/>
      <c r="F41" s="14">
        <f t="shared" si="5"/>
        <v>0</v>
      </c>
      <c r="G41" s="4"/>
      <c r="H41" s="4"/>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row>
    <row r="42" spans="1:59" s="2" customFormat="1" ht="39.9" customHeight="1" x14ac:dyDescent="0.25">
      <c r="A42" s="12" t="s">
        <v>82</v>
      </c>
      <c r="B42" s="15" t="s">
        <v>83</v>
      </c>
      <c r="C42" s="12" t="s">
        <v>77</v>
      </c>
      <c r="D42" s="12">
        <v>0.13</v>
      </c>
      <c r="E42" s="13"/>
      <c r="F42" s="14">
        <f t="shared" si="5"/>
        <v>0</v>
      </c>
      <c r="G42" s="4"/>
      <c r="H42" s="4"/>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row>
    <row r="43" spans="1:59" s="2" customFormat="1" ht="39.9" customHeight="1" x14ac:dyDescent="0.25">
      <c r="A43" s="12" t="s">
        <v>84</v>
      </c>
      <c r="B43" s="15" t="s">
        <v>85</v>
      </c>
      <c r="C43" s="12" t="s">
        <v>77</v>
      </c>
      <c r="D43" s="12">
        <v>0.21</v>
      </c>
      <c r="E43" s="13"/>
      <c r="F43" s="14">
        <f t="shared" si="5"/>
        <v>0</v>
      </c>
      <c r="G43" s="4"/>
      <c r="H43" s="4"/>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row>
    <row r="44" spans="1:59" s="2" customFormat="1" ht="39.9" customHeight="1" x14ac:dyDescent="0.25">
      <c r="A44" s="12" t="s">
        <v>86</v>
      </c>
      <c r="B44" s="15" t="s">
        <v>87</v>
      </c>
      <c r="C44" s="12" t="s">
        <v>88</v>
      </c>
      <c r="D44" s="12">
        <v>7.82</v>
      </c>
      <c r="E44" s="13"/>
      <c r="F44" s="14">
        <f t="shared" si="5"/>
        <v>0</v>
      </c>
      <c r="G44" s="4"/>
      <c r="H44" s="4"/>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row>
    <row r="45" spans="1:59" s="2" customFormat="1" ht="39.9" customHeight="1" x14ac:dyDescent="0.25">
      <c r="A45" s="12" t="s">
        <v>89</v>
      </c>
      <c r="B45" s="15" t="s">
        <v>90</v>
      </c>
      <c r="C45" s="12" t="s">
        <v>88</v>
      </c>
      <c r="D45" s="12">
        <v>9.1999999999999993</v>
      </c>
      <c r="E45" s="13"/>
      <c r="F45" s="14">
        <f t="shared" si="5"/>
        <v>0</v>
      </c>
      <c r="G45" s="4"/>
      <c r="H45" s="4"/>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row>
    <row r="46" spans="1:59" s="2" customFormat="1" ht="39.9" customHeight="1" x14ac:dyDescent="0.25">
      <c r="A46" s="12" t="s">
        <v>91</v>
      </c>
      <c r="B46" s="15" t="s">
        <v>92</v>
      </c>
      <c r="C46" s="12" t="s">
        <v>88</v>
      </c>
      <c r="D46" s="12">
        <v>7.36</v>
      </c>
      <c r="E46" s="13"/>
      <c r="F46" s="14">
        <f t="shared" si="5"/>
        <v>0</v>
      </c>
      <c r="G46" s="4"/>
      <c r="H46" s="4"/>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row>
    <row r="47" spans="1:59" ht="39.9" customHeight="1" x14ac:dyDescent="0.25">
      <c r="A47" s="12"/>
      <c r="B47" s="33" t="s">
        <v>93</v>
      </c>
      <c r="C47" s="12"/>
      <c r="D47" s="12"/>
      <c r="E47" s="14"/>
      <c r="F47" s="14">
        <f>SUM(F38:F46)</f>
        <v>0</v>
      </c>
      <c r="G47" s="4"/>
      <c r="H47" s="4"/>
    </row>
    <row r="48" spans="1:59" ht="39.9" customHeight="1" x14ac:dyDescent="0.25">
      <c r="A48" s="18"/>
      <c r="B48" s="17" t="s">
        <v>94</v>
      </c>
      <c r="C48" s="18"/>
      <c r="D48" s="18"/>
      <c r="E48" s="19"/>
      <c r="F48" s="19">
        <f>+F47*4</f>
        <v>0</v>
      </c>
      <c r="G48" s="4"/>
      <c r="H48" s="4"/>
    </row>
    <row r="49" spans="1:59" s="8" customFormat="1" ht="39.9" customHeight="1" x14ac:dyDescent="0.25">
      <c r="A49" s="9">
        <v>7</v>
      </c>
      <c r="B49" s="9" t="s">
        <v>95</v>
      </c>
      <c r="C49" s="9"/>
      <c r="D49" s="9"/>
      <c r="E49" s="34"/>
      <c r="F49" s="34"/>
      <c r="G49" s="7"/>
      <c r="H49" s="7"/>
    </row>
    <row r="50" spans="1:59" ht="39.9" customHeight="1" x14ac:dyDescent="0.25">
      <c r="A50" s="12" t="s">
        <v>96</v>
      </c>
      <c r="B50" s="30" t="s">
        <v>97</v>
      </c>
      <c r="C50" s="12" t="s">
        <v>98</v>
      </c>
      <c r="D50" s="12">
        <v>1.17</v>
      </c>
      <c r="E50" s="13"/>
      <c r="F50" s="14">
        <f>+D50*E50</f>
        <v>0</v>
      </c>
      <c r="G50" s="4"/>
      <c r="H50" s="4"/>
    </row>
    <row r="51" spans="1:59" ht="39.9" customHeight="1" x14ac:dyDescent="0.25">
      <c r="A51" s="12" t="s">
        <v>99</v>
      </c>
      <c r="B51" s="30" t="s">
        <v>100</v>
      </c>
      <c r="C51" s="12" t="s">
        <v>98</v>
      </c>
      <c r="D51" s="12">
        <v>1.17</v>
      </c>
      <c r="E51" s="13"/>
      <c r="F51" s="14">
        <f>+D51*E51</f>
        <v>0</v>
      </c>
      <c r="G51" s="4"/>
      <c r="H51" s="4"/>
    </row>
    <row r="52" spans="1:59" ht="109.2" x14ac:dyDescent="0.25">
      <c r="A52" s="12" t="s">
        <v>101</v>
      </c>
      <c r="B52" s="15" t="s">
        <v>102</v>
      </c>
      <c r="C52" s="12" t="s">
        <v>54</v>
      </c>
      <c r="D52" s="12">
        <v>523</v>
      </c>
      <c r="E52" s="13"/>
      <c r="F52" s="14">
        <f>+D52*E52</f>
        <v>0</v>
      </c>
      <c r="G52" s="4"/>
      <c r="H52" s="4"/>
    </row>
    <row r="53" spans="1:59" s="2" customFormat="1" ht="39.9" customHeight="1" x14ac:dyDescent="0.25">
      <c r="A53" s="31"/>
      <c r="B53" s="17" t="s">
        <v>103</v>
      </c>
      <c r="C53" s="31"/>
      <c r="D53" s="31"/>
      <c r="E53" s="19"/>
      <c r="F53" s="20">
        <f>SUM(F50:F52)</f>
        <v>0</v>
      </c>
      <c r="G53" s="4"/>
      <c r="H53" s="4"/>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row>
    <row r="54" spans="1:59" ht="39.9" customHeight="1" x14ac:dyDescent="0.25">
      <c r="A54" s="9">
        <v>8</v>
      </c>
      <c r="B54" s="11" t="s">
        <v>104</v>
      </c>
      <c r="C54" s="12"/>
      <c r="D54" s="12"/>
      <c r="E54" s="14"/>
      <c r="F54" s="14"/>
      <c r="G54" s="4"/>
      <c r="H54" s="4"/>
    </row>
    <row r="55" spans="1:59" ht="39.9" customHeight="1" x14ac:dyDescent="0.25">
      <c r="A55" s="12" t="s">
        <v>105</v>
      </c>
      <c r="B55" s="15" t="s">
        <v>106</v>
      </c>
      <c r="C55" s="12" t="s">
        <v>9</v>
      </c>
      <c r="D55" s="12">
        <v>1</v>
      </c>
      <c r="E55" s="13"/>
      <c r="F55" s="14">
        <f>+D55*E55</f>
        <v>0</v>
      </c>
      <c r="G55" s="4"/>
      <c r="H55" s="4"/>
    </row>
    <row r="56" spans="1:59" s="2" customFormat="1" ht="39.9" customHeight="1" x14ac:dyDescent="0.25">
      <c r="A56" s="18"/>
      <c r="B56" s="17" t="s">
        <v>107</v>
      </c>
      <c r="C56" s="31"/>
      <c r="D56" s="31"/>
      <c r="E56" s="19"/>
      <c r="F56" s="20">
        <f>SUM(F54:F55)</f>
        <v>0</v>
      </c>
      <c r="G56" s="4"/>
      <c r="H56" s="4"/>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row>
    <row r="57" spans="1:59" s="3" customFormat="1" ht="39.9" customHeight="1" x14ac:dyDescent="0.25">
      <c r="A57" s="51" t="s">
        <v>140</v>
      </c>
      <c r="B57" s="51"/>
      <c r="C57" s="51"/>
      <c r="D57" s="51"/>
      <c r="E57" s="36"/>
      <c r="F57" s="36">
        <f>+F56+F53+F48+F37+F32+F25+F19+F7</f>
        <v>0</v>
      </c>
      <c r="G57" s="4"/>
      <c r="H57" s="4"/>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row>
    <row r="61" spans="1:59" x14ac:dyDescent="0.25">
      <c r="E61" s="39"/>
    </row>
  </sheetData>
  <mergeCells count="2">
    <mergeCell ref="A57:D57"/>
    <mergeCell ref="B20:F20"/>
  </mergeCells>
  <phoneticPr fontId="4"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43718-1F7D-4DAD-BDB3-0991D85B0857}">
  <dimension ref="A1:BG57"/>
  <sheetViews>
    <sheetView topLeftCell="A53" zoomScaleNormal="100" workbookViewId="0">
      <selection activeCell="B67" sqref="B67"/>
    </sheetView>
  </sheetViews>
  <sheetFormatPr baseColWidth="10" defaultColWidth="11.5546875" defaultRowHeight="13.8" x14ac:dyDescent="0.25"/>
  <cols>
    <col min="1" max="1" width="10" style="35" bestFit="1" customWidth="1"/>
    <col min="2" max="2" width="90" style="35" customWidth="1"/>
    <col min="3" max="3" width="11.33203125" style="37" bestFit="1" customWidth="1"/>
    <col min="4" max="4" width="12.5546875" style="37" bestFit="1" customWidth="1"/>
    <col min="5" max="5" width="18.33203125" style="38" bestFit="1" customWidth="1"/>
    <col min="6" max="6" width="16.5546875" style="39" bestFit="1" customWidth="1"/>
    <col min="7" max="7" width="16.5546875" style="1" customWidth="1"/>
    <col min="8" max="8" width="17.44140625" style="1" bestFit="1" customWidth="1"/>
    <col min="9" max="16384" width="11.5546875" style="1"/>
  </cols>
  <sheetData>
    <row r="1" spans="1:59" ht="39.9" customHeight="1" x14ac:dyDescent="0.25">
      <c r="A1" s="48" t="s">
        <v>0</v>
      </c>
      <c r="B1" s="48" t="s">
        <v>1</v>
      </c>
      <c r="C1" s="48" t="s">
        <v>2</v>
      </c>
      <c r="D1" s="48" t="s">
        <v>3</v>
      </c>
      <c r="E1" s="49" t="s">
        <v>4</v>
      </c>
      <c r="F1" s="49" t="s">
        <v>5</v>
      </c>
      <c r="G1" s="4"/>
      <c r="H1" s="4"/>
    </row>
    <row r="2" spans="1:59" ht="39.9" customHeight="1" x14ac:dyDescent="0.25">
      <c r="A2" s="9">
        <v>1</v>
      </c>
      <c r="B2" s="11" t="s">
        <v>6</v>
      </c>
      <c r="C2" s="12"/>
      <c r="D2" s="12"/>
      <c r="E2" s="13"/>
      <c r="F2" s="14"/>
      <c r="G2" s="4"/>
      <c r="H2" s="4"/>
    </row>
    <row r="3" spans="1:59" ht="39.9" customHeight="1" x14ac:dyDescent="0.25">
      <c r="A3" s="12" t="s">
        <v>7</v>
      </c>
      <c r="B3" s="15" t="s">
        <v>8</v>
      </c>
      <c r="C3" s="12" t="s">
        <v>9</v>
      </c>
      <c r="D3" s="12">
        <v>1</v>
      </c>
      <c r="E3" s="13"/>
      <c r="F3" s="14">
        <f>D3*E3</f>
        <v>0</v>
      </c>
      <c r="G3" s="4"/>
      <c r="H3" s="4"/>
    </row>
    <row r="4" spans="1:59" ht="39.9" customHeight="1" x14ac:dyDescent="0.25">
      <c r="A4" s="12" t="s">
        <v>10</v>
      </c>
      <c r="B4" s="15" t="s">
        <v>11</v>
      </c>
      <c r="C4" s="12" t="s">
        <v>9</v>
      </c>
      <c r="D4" s="12">
        <v>1</v>
      </c>
      <c r="E4" s="13"/>
      <c r="F4" s="14">
        <f t="shared" ref="F4:F6" si="0">D4*E4</f>
        <v>0</v>
      </c>
      <c r="G4" s="4"/>
      <c r="H4" s="4"/>
    </row>
    <row r="5" spans="1:59" ht="39.9" customHeight="1" x14ac:dyDescent="0.25">
      <c r="A5" s="12" t="s">
        <v>12</v>
      </c>
      <c r="B5" s="15" t="s">
        <v>13</v>
      </c>
      <c r="C5" s="12" t="s">
        <v>9</v>
      </c>
      <c r="D5" s="12">
        <v>1</v>
      </c>
      <c r="E5" s="13"/>
      <c r="F5" s="14">
        <f t="shared" si="0"/>
        <v>0</v>
      </c>
      <c r="G5" s="4"/>
      <c r="H5" s="4"/>
    </row>
    <row r="6" spans="1:59" ht="46.8" x14ac:dyDescent="0.25">
      <c r="A6" s="12" t="s">
        <v>14</v>
      </c>
      <c r="B6" s="15" t="s">
        <v>15</v>
      </c>
      <c r="C6" s="12" t="s">
        <v>16</v>
      </c>
      <c r="D6" s="12">
        <v>2</v>
      </c>
      <c r="E6" s="13"/>
      <c r="F6" s="14">
        <f t="shared" si="0"/>
        <v>0</v>
      </c>
      <c r="G6" s="4"/>
      <c r="H6" s="4"/>
    </row>
    <row r="7" spans="1:59" s="2" customFormat="1" ht="39.9" customHeight="1" x14ac:dyDescent="0.25">
      <c r="A7" s="16"/>
      <c r="B7" s="17" t="s">
        <v>17</v>
      </c>
      <c r="C7" s="18"/>
      <c r="D7" s="18"/>
      <c r="E7" s="19"/>
      <c r="F7" s="20">
        <f>SUM(F3:F6)</f>
        <v>0</v>
      </c>
      <c r="G7" s="4"/>
      <c r="H7" s="4"/>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row>
    <row r="8" spans="1:59" ht="39.9" customHeight="1" x14ac:dyDescent="0.25">
      <c r="A8" s="9">
        <v>2</v>
      </c>
      <c r="B8" s="11" t="s">
        <v>18</v>
      </c>
      <c r="C8" s="12"/>
      <c r="D8" s="12"/>
      <c r="E8" s="14"/>
      <c r="F8" s="14"/>
      <c r="G8" s="4"/>
      <c r="H8" s="4"/>
    </row>
    <row r="9" spans="1:59" ht="39.9" customHeight="1" x14ac:dyDescent="0.25">
      <c r="A9" s="9" t="s">
        <v>19</v>
      </c>
      <c r="B9" s="11" t="s">
        <v>20</v>
      </c>
      <c r="C9" s="12"/>
      <c r="D9" s="12"/>
      <c r="E9" s="14"/>
      <c r="F9" s="14"/>
      <c r="G9" s="4"/>
      <c r="H9" s="4"/>
    </row>
    <row r="10" spans="1:59" ht="62.4" x14ac:dyDescent="0.25">
      <c r="A10" s="12" t="s">
        <v>21</v>
      </c>
      <c r="B10" s="15" t="s">
        <v>22</v>
      </c>
      <c r="C10" s="12" t="s">
        <v>23</v>
      </c>
      <c r="D10" s="12">
        <v>1</v>
      </c>
      <c r="E10" s="13"/>
      <c r="F10" s="14">
        <f t="shared" ref="F10:F18" si="1">+D10*E10</f>
        <v>0</v>
      </c>
      <c r="G10" s="4"/>
      <c r="H10" s="4"/>
    </row>
    <row r="11" spans="1:59" ht="39.9" customHeight="1" x14ac:dyDescent="0.25">
      <c r="A11" s="9" t="s">
        <v>108</v>
      </c>
      <c r="B11" s="11" t="s">
        <v>25</v>
      </c>
      <c r="C11" s="12"/>
      <c r="D11" s="21"/>
      <c r="E11" s="13"/>
      <c r="F11" s="14">
        <f t="shared" si="1"/>
        <v>0</v>
      </c>
      <c r="G11" s="4"/>
      <c r="H11" s="4"/>
    </row>
    <row r="12" spans="1:59" ht="39.9" customHeight="1" x14ac:dyDescent="0.25">
      <c r="A12" s="12" t="s">
        <v>26</v>
      </c>
      <c r="B12" s="22" t="s">
        <v>27</v>
      </c>
      <c r="C12" s="12" t="s">
        <v>23</v>
      </c>
      <c r="D12" s="12">
        <v>1</v>
      </c>
      <c r="E12" s="13"/>
      <c r="F12" s="14">
        <f t="shared" si="1"/>
        <v>0</v>
      </c>
      <c r="G12" s="4"/>
      <c r="H12" s="4"/>
    </row>
    <row r="13" spans="1:59" s="6" customFormat="1" ht="46.8" x14ac:dyDescent="0.25">
      <c r="A13" s="12" t="s">
        <v>28</v>
      </c>
      <c r="B13" s="24" t="s">
        <v>109</v>
      </c>
      <c r="C13" s="25" t="s">
        <v>16</v>
      </c>
      <c r="D13" s="23">
        <v>1</v>
      </c>
      <c r="E13" s="26"/>
      <c r="F13" s="14">
        <f t="shared" si="1"/>
        <v>0</v>
      </c>
      <c r="G13" s="5"/>
      <c r="H13" s="5"/>
    </row>
    <row r="14" spans="1:59" ht="39.9" customHeight="1" x14ac:dyDescent="0.25">
      <c r="A14" s="12" t="s">
        <v>30</v>
      </c>
      <c r="B14" s="28" t="s">
        <v>31</v>
      </c>
      <c r="C14" s="29" t="s">
        <v>16</v>
      </c>
      <c r="D14" s="23">
        <v>12</v>
      </c>
      <c r="E14" s="13"/>
      <c r="F14" s="14">
        <f t="shared" si="1"/>
        <v>0</v>
      </c>
      <c r="G14" s="4"/>
      <c r="H14" s="4"/>
    </row>
    <row r="15" spans="1:59" ht="46.8" x14ac:dyDescent="0.25">
      <c r="A15" s="12" t="s">
        <v>32</v>
      </c>
      <c r="B15" s="28" t="s">
        <v>33</v>
      </c>
      <c r="C15" s="29" t="s">
        <v>16</v>
      </c>
      <c r="D15" s="12">
        <v>1</v>
      </c>
      <c r="E15" s="13"/>
      <c r="F15" s="14">
        <f t="shared" si="1"/>
        <v>0</v>
      </c>
      <c r="G15" s="4"/>
      <c r="H15" s="4"/>
    </row>
    <row r="16" spans="1:59" ht="39.9" customHeight="1" x14ac:dyDescent="0.25">
      <c r="A16" s="12" t="s">
        <v>34</v>
      </c>
      <c r="B16" s="28" t="s">
        <v>35</v>
      </c>
      <c r="C16" s="29" t="s">
        <v>16</v>
      </c>
      <c r="D16" s="12">
        <v>1</v>
      </c>
      <c r="E16" s="13"/>
      <c r="F16" s="14">
        <f t="shared" si="1"/>
        <v>0</v>
      </c>
      <c r="G16" s="4"/>
      <c r="H16" s="4"/>
    </row>
    <row r="17" spans="1:59" ht="39.9" customHeight="1" x14ac:dyDescent="0.25">
      <c r="A17" s="12" t="s">
        <v>36</v>
      </c>
      <c r="B17" s="15" t="s">
        <v>37</v>
      </c>
      <c r="C17" s="12" t="s">
        <v>16</v>
      </c>
      <c r="D17" s="12">
        <v>2</v>
      </c>
      <c r="E17" s="13"/>
      <c r="F17" s="14">
        <f t="shared" si="1"/>
        <v>0</v>
      </c>
      <c r="G17" s="4"/>
      <c r="H17" s="4"/>
    </row>
    <row r="18" spans="1:59" ht="46.8" x14ac:dyDescent="0.25">
      <c r="A18" s="12" t="s">
        <v>38</v>
      </c>
      <c r="B18" s="15" t="s">
        <v>39</v>
      </c>
      <c r="C18" s="12" t="s">
        <v>16</v>
      </c>
      <c r="D18" s="12">
        <v>1</v>
      </c>
      <c r="E18" s="13"/>
      <c r="F18" s="14">
        <f t="shared" si="1"/>
        <v>0</v>
      </c>
      <c r="G18" s="4"/>
      <c r="H18" s="4"/>
    </row>
    <row r="19" spans="1:59" s="2" customFormat="1" ht="39.9" customHeight="1" x14ac:dyDescent="0.25">
      <c r="A19" s="16"/>
      <c r="B19" s="17" t="s">
        <v>40</v>
      </c>
      <c r="C19" s="18"/>
      <c r="D19" s="18"/>
      <c r="E19" s="19"/>
      <c r="F19" s="20">
        <f>SUM(F8:F18)</f>
        <v>0</v>
      </c>
      <c r="G19" s="4"/>
      <c r="H19" s="4"/>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row>
    <row r="20" spans="1:59" ht="70.5" customHeight="1" x14ac:dyDescent="0.25">
      <c r="A20" s="9">
        <v>3</v>
      </c>
      <c r="B20" s="52" t="s">
        <v>41</v>
      </c>
      <c r="C20" s="53"/>
      <c r="D20" s="53"/>
      <c r="E20" s="53"/>
      <c r="F20" s="54"/>
      <c r="G20" s="4"/>
    </row>
    <row r="21" spans="1:59" ht="39.9" customHeight="1" x14ac:dyDescent="0.25">
      <c r="A21" s="12" t="s">
        <v>42</v>
      </c>
      <c r="B21" s="15" t="s">
        <v>43</v>
      </c>
      <c r="C21" s="12" t="s">
        <v>16</v>
      </c>
      <c r="D21" s="12">
        <v>1</v>
      </c>
      <c r="E21" s="13"/>
      <c r="F21" s="14">
        <f>E21*D21</f>
        <v>0</v>
      </c>
      <c r="G21" s="4"/>
    </row>
    <row r="22" spans="1:59" ht="78" x14ac:dyDescent="0.25">
      <c r="A22" s="12" t="s">
        <v>44</v>
      </c>
      <c r="B22" s="15" t="s">
        <v>45</v>
      </c>
      <c r="C22" s="12" t="s">
        <v>23</v>
      </c>
      <c r="D22" s="12">
        <v>1</v>
      </c>
      <c r="E22" s="13"/>
      <c r="F22" s="14">
        <f t="shared" ref="F22" si="2">E22*D22</f>
        <v>0</v>
      </c>
      <c r="G22" s="4"/>
    </row>
    <row r="23" spans="1:59" ht="39.9" customHeight="1" x14ac:dyDescent="0.25">
      <c r="A23" s="12" t="s">
        <v>46</v>
      </c>
      <c r="B23" s="15" t="s">
        <v>47</v>
      </c>
      <c r="C23" s="12" t="s">
        <v>16</v>
      </c>
      <c r="D23" s="12">
        <v>1</v>
      </c>
      <c r="E23" s="13"/>
      <c r="F23" s="14">
        <f t="shared" ref="F23:F24" si="3">+D23*E23</f>
        <v>0</v>
      </c>
      <c r="G23" s="4"/>
    </row>
    <row r="24" spans="1:59" ht="39.9" customHeight="1" x14ac:dyDescent="0.25">
      <c r="A24" s="12" t="s">
        <v>48</v>
      </c>
      <c r="B24" s="15" t="s">
        <v>49</v>
      </c>
      <c r="C24" s="12" t="s">
        <v>16</v>
      </c>
      <c r="D24" s="12">
        <v>1</v>
      </c>
      <c r="E24" s="13"/>
      <c r="F24" s="14">
        <f t="shared" si="3"/>
        <v>0</v>
      </c>
      <c r="G24" s="4"/>
    </row>
    <row r="25" spans="1:59" s="2" customFormat="1" ht="39.9" customHeight="1" x14ac:dyDescent="0.25">
      <c r="A25" s="31"/>
      <c r="B25" s="17" t="s">
        <v>50</v>
      </c>
      <c r="C25" s="18"/>
      <c r="D25" s="18"/>
      <c r="E25" s="19"/>
      <c r="F25" s="20">
        <f>SUM(F21:F24)</f>
        <v>0</v>
      </c>
      <c r="G25" s="4"/>
      <c r="H25" s="4"/>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row>
    <row r="26" spans="1:59" ht="39.9" customHeight="1" x14ac:dyDescent="0.25">
      <c r="A26" s="9">
        <v>4</v>
      </c>
      <c r="B26" s="11" t="s">
        <v>51</v>
      </c>
      <c r="C26" s="12"/>
      <c r="D26" s="12"/>
      <c r="E26" s="14"/>
      <c r="F26" s="14"/>
      <c r="G26" s="4"/>
      <c r="H26" s="4"/>
    </row>
    <row r="27" spans="1:59" ht="62.4" x14ac:dyDescent="0.25">
      <c r="A27" s="12" t="s">
        <v>52</v>
      </c>
      <c r="B27" s="30" t="s">
        <v>110</v>
      </c>
      <c r="C27" s="23" t="s">
        <v>54</v>
      </c>
      <c r="D27" s="23">
        <v>123</v>
      </c>
      <c r="E27" s="13"/>
      <c r="F27" s="14">
        <f>+D27*E27</f>
        <v>0</v>
      </c>
      <c r="G27" s="4"/>
      <c r="H27" s="4"/>
    </row>
    <row r="28" spans="1:59" ht="39.9" customHeight="1" x14ac:dyDescent="0.25">
      <c r="A28" s="12" t="s">
        <v>55</v>
      </c>
      <c r="B28" s="30" t="s">
        <v>56</v>
      </c>
      <c r="C28" s="23" t="s">
        <v>54</v>
      </c>
      <c r="D28" s="12">
        <v>427</v>
      </c>
      <c r="E28" s="13"/>
      <c r="F28" s="14">
        <f>+D28*E28</f>
        <v>0</v>
      </c>
      <c r="G28" s="4"/>
      <c r="H28" s="4"/>
    </row>
    <row r="29" spans="1:59" ht="39.9" customHeight="1" x14ac:dyDescent="0.25">
      <c r="A29" s="12" t="s">
        <v>57</v>
      </c>
      <c r="B29" s="30" t="s">
        <v>58</v>
      </c>
      <c r="C29" s="23" t="s">
        <v>54</v>
      </c>
      <c r="D29" s="12">
        <v>271.5</v>
      </c>
      <c r="E29" s="13"/>
      <c r="F29" s="14">
        <f>+D29*E29</f>
        <v>0</v>
      </c>
      <c r="G29" s="4"/>
      <c r="H29" s="4"/>
    </row>
    <row r="30" spans="1:59" ht="39.9" customHeight="1" x14ac:dyDescent="0.25">
      <c r="A30" s="12" t="s">
        <v>59</v>
      </c>
      <c r="B30" s="30" t="s">
        <v>60</v>
      </c>
      <c r="C30" s="23" t="s">
        <v>61</v>
      </c>
      <c r="D30" s="23">
        <f>+D36</f>
        <v>16</v>
      </c>
      <c r="E30" s="13"/>
      <c r="F30" s="14">
        <f t="shared" ref="F30" si="4">+D30*E30</f>
        <v>0</v>
      </c>
      <c r="G30" s="4"/>
      <c r="H30" s="4"/>
    </row>
    <row r="31" spans="1:59" ht="39.9" customHeight="1" x14ac:dyDescent="0.25">
      <c r="A31" s="12" t="s">
        <v>62</v>
      </c>
      <c r="B31" s="30" t="s">
        <v>63</v>
      </c>
      <c r="C31" s="23" t="s">
        <v>9</v>
      </c>
      <c r="D31" s="12">
        <v>1</v>
      </c>
      <c r="E31" s="13"/>
      <c r="F31" s="14">
        <f>+D31*E31</f>
        <v>0</v>
      </c>
      <c r="G31" s="4"/>
      <c r="H31" s="4"/>
    </row>
    <row r="32" spans="1:59" s="2" customFormat="1" ht="39.9" customHeight="1" x14ac:dyDescent="0.25">
      <c r="A32" s="16"/>
      <c r="B32" s="17" t="s">
        <v>64</v>
      </c>
      <c r="C32" s="18"/>
      <c r="D32" s="18"/>
      <c r="E32" s="19"/>
      <c r="F32" s="20">
        <f>SUM(F26:F31)</f>
        <v>0</v>
      </c>
      <c r="G32" s="4"/>
      <c r="H32" s="4"/>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row>
    <row r="33" spans="1:59" ht="39.9" customHeight="1" x14ac:dyDescent="0.25">
      <c r="A33" s="9">
        <v>5</v>
      </c>
      <c r="B33" s="11" t="s">
        <v>65</v>
      </c>
      <c r="C33" s="12"/>
      <c r="D33" s="12"/>
      <c r="E33" s="14"/>
      <c r="F33" s="14">
        <f>+D33*E33</f>
        <v>0</v>
      </c>
      <c r="G33" s="4"/>
      <c r="H33" s="4"/>
    </row>
    <row r="34" spans="1:59" ht="39.9" customHeight="1" x14ac:dyDescent="0.25">
      <c r="A34" s="12" t="s">
        <v>66</v>
      </c>
      <c r="B34" s="15" t="s">
        <v>67</v>
      </c>
      <c r="C34" s="12" t="s">
        <v>68</v>
      </c>
      <c r="D34" s="12">
        <v>8</v>
      </c>
      <c r="E34" s="13"/>
      <c r="F34" s="14">
        <f>+D34*E34</f>
        <v>0</v>
      </c>
      <c r="G34" s="4"/>
      <c r="H34" s="4"/>
    </row>
    <row r="35" spans="1:59" ht="39.9" customHeight="1" x14ac:dyDescent="0.25">
      <c r="A35" s="12" t="s">
        <v>69</v>
      </c>
      <c r="B35" s="15" t="s">
        <v>70</v>
      </c>
      <c r="C35" s="12" t="s">
        <v>68</v>
      </c>
      <c r="D35" s="12">
        <v>8</v>
      </c>
      <c r="E35" s="13"/>
      <c r="F35" s="14">
        <f t="shared" ref="F35:F36" si="5">+D35*E35</f>
        <v>0</v>
      </c>
      <c r="G35" s="4"/>
      <c r="H35" s="4"/>
    </row>
    <row r="36" spans="1:59" ht="39.9" customHeight="1" x14ac:dyDescent="0.25">
      <c r="A36" s="12" t="s">
        <v>71</v>
      </c>
      <c r="B36" s="32" t="s">
        <v>111</v>
      </c>
      <c r="C36" s="23" t="s">
        <v>16</v>
      </c>
      <c r="D36" s="23">
        <v>16</v>
      </c>
      <c r="E36" s="27"/>
      <c r="F36" s="14">
        <f t="shared" si="5"/>
        <v>0</v>
      </c>
      <c r="G36" s="4"/>
      <c r="H36" s="4"/>
    </row>
    <row r="37" spans="1:59" s="2" customFormat="1" ht="39.9" customHeight="1" x14ac:dyDescent="0.25">
      <c r="A37" s="31"/>
      <c r="B37" s="17" t="s">
        <v>73</v>
      </c>
      <c r="C37" s="31"/>
      <c r="D37" s="31"/>
      <c r="E37" s="19"/>
      <c r="F37" s="20">
        <f>SUM(F34:F36)</f>
        <v>0</v>
      </c>
      <c r="G37" s="4"/>
      <c r="H37" s="4"/>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row>
    <row r="38" spans="1:59" s="2" customFormat="1" ht="39.9" customHeight="1" x14ac:dyDescent="0.25">
      <c r="A38" s="9">
        <v>6</v>
      </c>
      <c r="B38" s="11" t="s">
        <v>74</v>
      </c>
      <c r="C38" s="9"/>
      <c r="D38" s="9"/>
      <c r="E38" s="14"/>
      <c r="F38" s="14"/>
      <c r="G38" s="4"/>
      <c r="H38" s="4"/>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row>
    <row r="39" spans="1:59" s="2" customFormat="1" ht="39.9" customHeight="1" x14ac:dyDescent="0.25">
      <c r="A39" s="12" t="s">
        <v>75</v>
      </c>
      <c r="B39" s="15" t="s">
        <v>76</v>
      </c>
      <c r="C39" s="12" t="s">
        <v>77</v>
      </c>
      <c r="D39" s="12">
        <v>1.99</v>
      </c>
      <c r="E39" s="13"/>
      <c r="F39" s="14">
        <f t="shared" ref="F39:F46" si="6">+D39*E39</f>
        <v>0</v>
      </c>
      <c r="G39" s="4"/>
      <c r="H39" s="4"/>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row>
    <row r="40" spans="1:59" s="2" customFormat="1" ht="39.9" customHeight="1" x14ac:dyDescent="0.25">
      <c r="A40" s="12" t="s">
        <v>78</v>
      </c>
      <c r="B40" s="15" t="s">
        <v>79</v>
      </c>
      <c r="C40" s="12" t="s">
        <v>77</v>
      </c>
      <c r="D40" s="12">
        <v>0.23</v>
      </c>
      <c r="E40" s="13"/>
      <c r="F40" s="14">
        <f t="shared" si="6"/>
        <v>0</v>
      </c>
      <c r="G40" s="4"/>
      <c r="H40" s="4"/>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row>
    <row r="41" spans="1:59" s="2" customFormat="1" ht="39.9" customHeight="1" x14ac:dyDescent="0.25">
      <c r="A41" s="12" t="s">
        <v>80</v>
      </c>
      <c r="B41" s="15" t="s">
        <v>81</v>
      </c>
      <c r="C41" s="12" t="s">
        <v>77</v>
      </c>
      <c r="D41" s="12">
        <v>0.69</v>
      </c>
      <c r="E41" s="13"/>
      <c r="F41" s="14">
        <f t="shared" si="6"/>
        <v>0</v>
      </c>
      <c r="G41" s="4"/>
      <c r="H41" s="4"/>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row>
    <row r="42" spans="1:59" s="2" customFormat="1" ht="39.9" customHeight="1" x14ac:dyDescent="0.25">
      <c r="A42" s="12" t="s">
        <v>82</v>
      </c>
      <c r="B42" s="15" t="s">
        <v>83</v>
      </c>
      <c r="C42" s="12" t="s">
        <v>77</v>
      </c>
      <c r="D42" s="12">
        <v>0.13</v>
      </c>
      <c r="E42" s="13"/>
      <c r="F42" s="14">
        <f t="shared" si="6"/>
        <v>0</v>
      </c>
      <c r="G42" s="4"/>
      <c r="H42" s="4"/>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row>
    <row r="43" spans="1:59" s="2" customFormat="1" ht="39.9" customHeight="1" x14ac:dyDescent="0.25">
      <c r="A43" s="12" t="s">
        <v>84</v>
      </c>
      <c r="B43" s="15" t="s">
        <v>85</v>
      </c>
      <c r="C43" s="12" t="s">
        <v>77</v>
      </c>
      <c r="D43" s="12">
        <v>0.21</v>
      </c>
      <c r="E43" s="13"/>
      <c r="F43" s="14">
        <f t="shared" si="6"/>
        <v>0</v>
      </c>
      <c r="G43" s="4"/>
      <c r="H43" s="4"/>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row>
    <row r="44" spans="1:59" s="2" customFormat="1" ht="39.9" customHeight="1" x14ac:dyDescent="0.25">
      <c r="A44" s="12" t="s">
        <v>86</v>
      </c>
      <c r="B44" s="15" t="s">
        <v>87</v>
      </c>
      <c r="C44" s="12" t="s">
        <v>88</v>
      </c>
      <c r="D44" s="12">
        <v>7.82</v>
      </c>
      <c r="E44" s="13"/>
      <c r="F44" s="14">
        <f t="shared" si="6"/>
        <v>0</v>
      </c>
      <c r="G44" s="4"/>
      <c r="H44" s="4"/>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row>
    <row r="45" spans="1:59" s="2" customFormat="1" ht="39.9" customHeight="1" x14ac:dyDescent="0.25">
      <c r="A45" s="12" t="s">
        <v>89</v>
      </c>
      <c r="B45" s="15" t="s">
        <v>90</v>
      </c>
      <c r="C45" s="12" t="s">
        <v>88</v>
      </c>
      <c r="D45" s="12">
        <v>9.1999999999999993</v>
      </c>
      <c r="E45" s="13"/>
      <c r="F45" s="14">
        <f t="shared" si="6"/>
        <v>0</v>
      </c>
      <c r="G45" s="4"/>
      <c r="H45" s="4"/>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row>
    <row r="46" spans="1:59" s="2" customFormat="1" ht="39.9" customHeight="1" x14ac:dyDescent="0.25">
      <c r="A46" s="12" t="s">
        <v>91</v>
      </c>
      <c r="B46" s="15" t="s">
        <v>92</v>
      </c>
      <c r="C46" s="12" t="s">
        <v>88</v>
      </c>
      <c r="D46" s="12">
        <v>7.36</v>
      </c>
      <c r="E46" s="13"/>
      <c r="F46" s="14">
        <f t="shared" si="6"/>
        <v>0</v>
      </c>
      <c r="G46" s="4"/>
      <c r="H46" s="4"/>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row>
    <row r="47" spans="1:59" ht="39.9" customHeight="1" x14ac:dyDescent="0.25">
      <c r="A47" s="12"/>
      <c r="B47" s="33" t="s">
        <v>93</v>
      </c>
      <c r="C47" s="12"/>
      <c r="D47" s="12"/>
      <c r="E47" s="14"/>
      <c r="F47" s="14">
        <f>SUM(F38:F46)</f>
        <v>0</v>
      </c>
      <c r="G47" s="4"/>
      <c r="H47" s="4"/>
    </row>
    <row r="48" spans="1:59" ht="39.9" customHeight="1" x14ac:dyDescent="0.25">
      <c r="A48" s="18"/>
      <c r="B48" s="17" t="s">
        <v>112</v>
      </c>
      <c r="C48" s="18"/>
      <c r="D48" s="18"/>
      <c r="E48" s="19"/>
      <c r="F48" s="20">
        <f>+F47*8</f>
        <v>0</v>
      </c>
      <c r="G48" s="4"/>
      <c r="H48" s="4"/>
    </row>
    <row r="49" spans="1:59" s="8" customFormat="1" ht="39.9" customHeight="1" x14ac:dyDescent="0.25">
      <c r="A49" s="9">
        <v>7</v>
      </c>
      <c r="B49" s="50" t="s">
        <v>95</v>
      </c>
      <c r="C49" s="9"/>
      <c r="D49" s="9"/>
      <c r="E49" s="34"/>
      <c r="F49" s="34"/>
      <c r="G49" s="7"/>
      <c r="H49" s="7"/>
    </row>
    <row r="50" spans="1:59" ht="39.9" customHeight="1" x14ac:dyDescent="0.25">
      <c r="A50" s="12" t="s">
        <v>96</v>
      </c>
      <c r="B50" s="30" t="s">
        <v>97</v>
      </c>
      <c r="C50" s="12" t="s">
        <v>98</v>
      </c>
      <c r="D50" s="12">
        <v>2.1</v>
      </c>
      <c r="E50" s="13"/>
      <c r="F50" s="14">
        <f>+D50*E50</f>
        <v>0</v>
      </c>
      <c r="G50" s="4"/>
      <c r="H50" s="4"/>
    </row>
    <row r="51" spans="1:59" ht="39.9" customHeight="1" x14ac:dyDescent="0.25">
      <c r="A51" s="12" t="s">
        <v>99</v>
      </c>
      <c r="B51" s="30" t="s">
        <v>100</v>
      </c>
      <c r="C51" s="12" t="s">
        <v>98</v>
      </c>
      <c r="D51" s="12">
        <v>2.1</v>
      </c>
      <c r="E51" s="13"/>
      <c r="F51" s="14">
        <f>+D51*E51</f>
        <v>0</v>
      </c>
      <c r="G51" s="4"/>
      <c r="H51" s="4"/>
    </row>
    <row r="52" spans="1:59" ht="124.8" x14ac:dyDescent="0.25">
      <c r="A52" s="12" t="s">
        <v>101</v>
      </c>
      <c r="B52" s="15" t="s">
        <v>113</v>
      </c>
      <c r="C52" s="12" t="s">
        <v>54</v>
      </c>
      <c r="D52" s="12">
        <v>597</v>
      </c>
      <c r="E52" s="13"/>
      <c r="F52" s="14">
        <f>+D52*E52</f>
        <v>0</v>
      </c>
      <c r="G52" s="4"/>
      <c r="H52" s="4"/>
    </row>
    <row r="53" spans="1:59" s="2" customFormat="1" ht="39.9" customHeight="1" x14ac:dyDescent="0.25">
      <c r="A53" s="31"/>
      <c r="B53" s="17" t="s">
        <v>103</v>
      </c>
      <c r="C53" s="31"/>
      <c r="D53" s="31"/>
      <c r="E53" s="19"/>
      <c r="F53" s="20">
        <f>SUM(F50:F52)</f>
        <v>0</v>
      </c>
      <c r="G53" s="4"/>
      <c r="H53" s="4"/>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row>
    <row r="54" spans="1:59" ht="39.9" customHeight="1" x14ac:dyDescent="0.25">
      <c r="A54" s="9">
        <v>8</v>
      </c>
      <c r="B54" s="11" t="s">
        <v>114</v>
      </c>
      <c r="C54" s="12"/>
      <c r="D54" s="12"/>
      <c r="E54" s="14"/>
      <c r="F54" s="14"/>
      <c r="G54" s="4"/>
      <c r="H54" s="4"/>
    </row>
    <row r="55" spans="1:59" ht="39.9" customHeight="1" x14ac:dyDescent="0.25">
      <c r="A55" s="12" t="s">
        <v>105</v>
      </c>
      <c r="B55" s="15" t="s">
        <v>106</v>
      </c>
      <c r="C55" s="12" t="s">
        <v>9</v>
      </c>
      <c r="D55" s="12">
        <v>1</v>
      </c>
      <c r="E55" s="13"/>
      <c r="F55" s="14">
        <f>+D55*E55</f>
        <v>0</v>
      </c>
      <c r="G55" s="4"/>
      <c r="H55" s="4"/>
    </row>
    <row r="56" spans="1:59" s="2" customFormat="1" ht="39.9" customHeight="1" x14ac:dyDescent="0.25">
      <c r="A56" s="18"/>
      <c r="B56" s="17" t="s">
        <v>107</v>
      </c>
      <c r="C56" s="31"/>
      <c r="D56" s="31"/>
      <c r="E56" s="19"/>
      <c r="F56" s="20">
        <f>SUM(F54:F55)</f>
        <v>0</v>
      </c>
      <c r="G56" s="4"/>
      <c r="H56" s="4"/>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row>
    <row r="57" spans="1:59" s="3" customFormat="1" ht="39.9" customHeight="1" x14ac:dyDescent="0.3">
      <c r="A57" s="55" t="s">
        <v>140</v>
      </c>
      <c r="B57" s="55"/>
      <c r="C57" s="55"/>
      <c r="D57" s="55"/>
      <c r="E57" s="36"/>
      <c r="F57" s="36">
        <f>+F56+F53+F48+F37+F32+F25+F19+F7</f>
        <v>0</v>
      </c>
      <c r="G57" s="4"/>
      <c r="H57" s="4"/>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row>
  </sheetData>
  <mergeCells count="2">
    <mergeCell ref="A57:D57"/>
    <mergeCell ref="B20:F20"/>
  </mergeCells>
  <phoneticPr fontId="4"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A3547-AAE7-4646-B97A-28EC2B0115B3}">
  <dimension ref="A1:BG68"/>
  <sheetViews>
    <sheetView topLeftCell="A64" zoomScaleNormal="100" workbookViewId="0">
      <selection activeCell="A68" sqref="A68:D68"/>
    </sheetView>
  </sheetViews>
  <sheetFormatPr baseColWidth="10" defaultColWidth="11.5546875" defaultRowHeight="13.8" x14ac:dyDescent="0.25"/>
  <cols>
    <col min="1" max="1" width="10" style="35" bestFit="1" customWidth="1"/>
    <col min="2" max="2" width="92.6640625" style="35" customWidth="1"/>
    <col min="3" max="3" width="12.44140625" style="37" bestFit="1" customWidth="1"/>
    <col min="4" max="4" width="12.5546875" style="37" bestFit="1" customWidth="1"/>
    <col min="5" max="5" width="18.33203125" style="38" customWidth="1"/>
    <col min="6" max="6" width="15.88671875" style="39" bestFit="1" customWidth="1"/>
    <col min="7" max="7" width="16.5546875" style="1" customWidth="1"/>
    <col min="8" max="8" width="17.44140625" style="1" bestFit="1" customWidth="1"/>
    <col min="9" max="16384" width="11.5546875" style="1"/>
  </cols>
  <sheetData>
    <row r="1" spans="1:59" ht="39.9" customHeight="1" x14ac:dyDescent="0.25">
      <c r="A1" s="48" t="s">
        <v>0</v>
      </c>
      <c r="B1" s="48" t="s">
        <v>1</v>
      </c>
      <c r="C1" s="48" t="s">
        <v>2</v>
      </c>
      <c r="D1" s="48" t="s">
        <v>3</v>
      </c>
      <c r="E1" s="49" t="s">
        <v>4</v>
      </c>
      <c r="F1" s="49" t="s">
        <v>5</v>
      </c>
      <c r="G1" s="4"/>
      <c r="H1" s="4"/>
    </row>
    <row r="2" spans="1:59" ht="39.9" customHeight="1" x14ac:dyDescent="0.25">
      <c r="A2" s="9">
        <v>1</v>
      </c>
      <c r="B2" s="11" t="s">
        <v>6</v>
      </c>
      <c r="C2" s="12"/>
      <c r="D2" s="12"/>
      <c r="E2" s="13"/>
      <c r="F2" s="14"/>
      <c r="G2" s="4"/>
      <c r="H2" s="4"/>
    </row>
    <row r="3" spans="1:59" ht="39.9" customHeight="1" x14ac:dyDescent="0.25">
      <c r="A3" s="12" t="s">
        <v>7</v>
      </c>
      <c r="B3" s="15" t="s">
        <v>8</v>
      </c>
      <c r="C3" s="12" t="s">
        <v>9</v>
      </c>
      <c r="D3" s="12">
        <v>1</v>
      </c>
      <c r="E3" s="13"/>
      <c r="F3" s="14">
        <f>+D3*E3</f>
        <v>0</v>
      </c>
      <c r="G3" s="4"/>
      <c r="H3" s="4"/>
    </row>
    <row r="4" spans="1:59" ht="39.9" customHeight="1" x14ac:dyDescent="0.25">
      <c r="A4" s="12" t="s">
        <v>10</v>
      </c>
      <c r="B4" s="15" t="s">
        <v>11</v>
      </c>
      <c r="C4" s="12" t="s">
        <v>9</v>
      </c>
      <c r="D4" s="12">
        <v>1</v>
      </c>
      <c r="E4" s="13"/>
      <c r="F4" s="14">
        <f t="shared" ref="F4:F6" si="0">+D4*E4</f>
        <v>0</v>
      </c>
      <c r="G4" s="4"/>
      <c r="H4" s="4"/>
    </row>
    <row r="5" spans="1:59" ht="39.9" customHeight="1" x14ac:dyDescent="0.25">
      <c r="A5" s="12" t="s">
        <v>12</v>
      </c>
      <c r="B5" s="15" t="s">
        <v>13</v>
      </c>
      <c r="C5" s="12" t="s">
        <v>9</v>
      </c>
      <c r="D5" s="12">
        <v>1</v>
      </c>
      <c r="E5" s="13"/>
      <c r="F5" s="14">
        <f t="shared" si="0"/>
        <v>0</v>
      </c>
      <c r="G5" s="4"/>
      <c r="H5" s="4"/>
    </row>
    <row r="6" spans="1:59" ht="46.8" x14ac:dyDescent="0.25">
      <c r="A6" s="12" t="s">
        <v>14</v>
      </c>
      <c r="B6" s="15" t="s">
        <v>15</v>
      </c>
      <c r="C6" s="12" t="s">
        <v>16</v>
      </c>
      <c r="D6" s="12">
        <v>2</v>
      </c>
      <c r="E6" s="13"/>
      <c r="F6" s="14">
        <f t="shared" si="0"/>
        <v>0</v>
      </c>
      <c r="G6" s="4"/>
      <c r="H6" s="4"/>
    </row>
    <row r="7" spans="1:59" s="2" customFormat="1" ht="39.9" customHeight="1" x14ac:dyDescent="0.25">
      <c r="A7" s="16"/>
      <c r="B7" s="17" t="s">
        <v>17</v>
      </c>
      <c r="C7" s="18"/>
      <c r="D7" s="18"/>
      <c r="E7" s="19"/>
      <c r="F7" s="20">
        <f>SUM(F3:F6)</f>
        <v>0</v>
      </c>
      <c r="G7" s="4"/>
      <c r="H7" s="4"/>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row>
    <row r="8" spans="1:59" ht="39.9" customHeight="1" x14ac:dyDescent="0.25">
      <c r="A8" s="9">
        <v>2</v>
      </c>
      <c r="B8" s="11" t="s">
        <v>18</v>
      </c>
      <c r="C8" s="12"/>
      <c r="D8" s="12"/>
      <c r="E8" s="14"/>
      <c r="F8" s="14"/>
      <c r="G8" s="4"/>
      <c r="H8" s="4"/>
    </row>
    <row r="9" spans="1:59" ht="39.9" customHeight="1" x14ac:dyDescent="0.25">
      <c r="A9" s="9" t="s">
        <v>19</v>
      </c>
      <c r="B9" s="11" t="s">
        <v>20</v>
      </c>
      <c r="C9" s="12"/>
      <c r="D9" s="12"/>
      <c r="E9" s="14"/>
      <c r="F9" s="14"/>
      <c r="G9" s="4"/>
      <c r="H9" s="4"/>
    </row>
    <row r="10" spans="1:59" ht="62.4" x14ac:dyDescent="0.25">
      <c r="A10" s="12" t="s">
        <v>21</v>
      </c>
      <c r="B10" s="15" t="s">
        <v>22</v>
      </c>
      <c r="C10" s="12" t="s">
        <v>23</v>
      </c>
      <c r="D10" s="12">
        <v>1</v>
      </c>
      <c r="E10" s="13"/>
      <c r="F10" s="14">
        <f t="shared" ref="F10:F18" si="1">+D10*E10</f>
        <v>0</v>
      </c>
      <c r="G10" s="4"/>
      <c r="H10" s="4"/>
    </row>
    <row r="11" spans="1:59" ht="39.9" customHeight="1" x14ac:dyDescent="0.25">
      <c r="A11" s="9" t="s">
        <v>108</v>
      </c>
      <c r="B11" s="11" t="s">
        <v>25</v>
      </c>
      <c r="C11" s="12"/>
      <c r="D11" s="21"/>
      <c r="E11" s="13"/>
      <c r="F11" s="14"/>
      <c r="G11" s="4"/>
      <c r="H11" s="4"/>
    </row>
    <row r="12" spans="1:59" ht="39.9" customHeight="1" x14ac:dyDescent="0.25">
      <c r="A12" s="12" t="s">
        <v>26</v>
      </c>
      <c r="B12" s="22" t="s">
        <v>27</v>
      </c>
      <c r="C12" s="12" t="s">
        <v>23</v>
      </c>
      <c r="D12" s="12">
        <v>1</v>
      </c>
      <c r="E12" s="13"/>
      <c r="F12" s="14">
        <f t="shared" si="1"/>
        <v>0</v>
      </c>
      <c r="G12" s="4"/>
      <c r="H12" s="4"/>
    </row>
    <row r="13" spans="1:59" s="6" customFormat="1" ht="46.8" x14ac:dyDescent="0.25">
      <c r="A13" s="12" t="s">
        <v>28</v>
      </c>
      <c r="B13" s="24" t="s">
        <v>115</v>
      </c>
      <c r="C13" s="25" t="s">
        <v>16</v>
      </c>
      <c r="D13" s="23">
        <v>1</v>
      </c>
      <c r="E13" s="26"/>
      <c r="F13" s="27">
        <f t="shared" si="1"/>
        <v>0</v>
      </c>
      <c r="G13" s="5"/>
      <c r="H13" s="5"/>
    </row>
    <row r="14" spans="1:59" ht="39.9" customHeight="1" x14ac:dyDescent="0.25">
      <c r="A14" s="12" t="s">
        <v>30</v>
      </c>
      <c r="B14" s="28" t="s">
        <v>31</v>
      </c>
      <c r="C14" s="29" t="s">
        <v>16</v>
      </c>
      <c r="D14" s="23">
        <v>18</v>
      </c>
      <c r="E14" s="13"/>
      <c r="F14" s="14">
        <f t="shared" si="1"/>
        <v>0</v>
      </c>
      <c r="G14" s="4"/>
      <c r="H14" s="4"/>
    </row>
    <row r="15" spans="1:59" ht="46.8" x14ac:dyDescent="0.25">
      <c r="A15" s="12" t="s">
        <v>32</v>
      </c>
      <c r="B15" s="28" t="s">
        <v>33</v>
      </c>
      <c r="C15" s="29" t="s">
        <v>16</v>
      </c>
      <c r="D15" s="12">
        <v>1</v>
      </c>
      <c r="E15" s="13"/>
      <c r="F15" s="14">
        <f t="shared" si="1"/>
        <v>0</v>
      </c>
      <c r="G15" s="4"/>
      <c r="H15" s="4"/>
    </row>
    <row r="16" spans="1:59" ht="39.9" customHeight="1" x14ac:dyDescent="0.25">
      <c r="A16" s="12" t="s">
        <v>34</v>
      </c>
      <c r="B16" s="28" t="s">
        <v>116</v>
      </c>
      <c r="C16" s="29" t="s">
        <v>16</v>
      </c>
      <c r="D16" s="12">
        <v>1</v>
      </c>
      <c r="E16" s="13"/>
      <c r="F16" s="14">
        <f t="shared" si="1"/>
        <v>0</v>
      </c>
      <c r="G16" s="4"/>
      <c r="H16" s="4"/>
    </row>
    <row r="17" spans="1:59" ht="39.9" customHeight="1" x14ac:dyDescent="0.25">
      <c r="A17" s="12" t="s">
        <v>36</v>
      </c>
      <c r="B17" s="15" t="s">
        <v>37</v>
      </c>
      <c r="C17" s="12" t="s">
        <v>16</v>
      </c>
      <c r="D17" s="12">
        <v>2</v>
      </c>
      <c r="E17" s="13"/>
      <c r="F17" s="14">
        <f t="shared" si="1"/>
        <v>0</v>
      </c>
      <c r="G17" s="4"/>
      <c r="H17" s="4"/>
    </row>
    <row r="18" spans="1:59" ht="46.8" x14ac:dyDescent="0.25">
      <c r="A18" s="12" t="s">
        <v>38</v>
      </c>
      <c r="B18" s="15" t="s">
        <v>39</v>
      </c>
      <c r="C18" s="12" t="s">
        <v>16</v>
      </c>
      <c r="D18" s="12">
        <v>1</v>
      </c>
      <c r="E18" s="13"/>
      <c r="F18" s="14">
        <f t="shared" si="1"/>
        <v>0</v>
      </c>
      <c r="G18" s="4"/>
      <c r="H18" s="4"/>
    </row>
    <row r="19" spans="1:59" s="2" customFormat="1" ht="39.9" customHeight="1" x14ac:dyDescent="0.25">
      <c r="A19" s="16"/>
      <c r="B19" s="17" t="s">
        <v>40</v>
      </c>
      <c r="C19" s="18"/>
      <c r="D19" s="18"/>
      <c r="E19" s="19"/>
      <c r="F19" s="20">
        <f>SUM(F8:F18)</f>
        <v>0</v>
      </c>
      <c r="G19" s="4"/>
      <c r="H19" s="4"/>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row>
    <row r="20" spans="1:59" ht="61.5" customHeight="1" x14ac:dyDescent="0.25">
      <c r="A20" s="9">
        <v>3</v>
      </c>
      <c r="B20" s="52" t="s">
        <v>41</v>
      </c>
      <c r="C20" s="53"/>
      <c r="D20" s="53"/>
      <c r="E20" s="53"/>
      <c r="F20" s="54"/>
      <c r="G20" s="4"/>
    </row>
    <row r="21" spans="1:59" ht="39.9" customHeight="1" x14ac:dyDescent="0.25">
      <c r="A21" s="12" t="s">
        <v>42</v>
      </c>
      <c r="B21" s="15" t="s">
        <v>43</v>
      </c>
      <c r="C21" s="12" t="s">
        <v>16</v>
      </c>
      <c r="D21" s="12">
        <v>1</v>
      </c>
      <c r="E21" s="13"/>
      <c r="F21" s="14">
        <f>E21*D21</f>
        <v>0</v>
      </c>
      <c r="G21" s="4"/>
    </row>
    <row r="22" spans="1:59" ht="78" x14ac:dyDescent="0.25">
      <c r="A22" s="12" t="s">
        <v>44</v>
      </c>
      <c r="B22" s="15" t="s">
        <v>45</v>
      </c>
      <c r="C22" s="12" t="s">
        <v>23</v>
      </c>
      <c r="D22" s="12">
        <v>1</v>
      </c>
      <c r="E22" s="13"/>
      <c r="F22" s="14">
        <f t="shared" ref="F22" si="2">E22*D22</f>
        <v>0</v>
      </c>
      <c r="G22" s="4"/>
    </row>
    <row r="23" spans="1:59" ht="31.2" x14ac:dyDescent="0.25">
      <c r="A23" s="12" t="s">
        <v>46</v>
      </c>
      <c r="B23" s="15" t="s">
        <v>47</v>
      </c>
      <c r="C23" s="12" t="s">
        <v>16</v>
      </c>
      <c r="D23" s="12">
        <v>1</v>
      </c>
      <c r="E23" s="13"/>
      <c r="F23" s="14">
        <f t="shared" ref="F23:F24" si="3">+D23*E23</f>
        <v>0</v>
      </c>
      <c r="G23" s="4"/>
    </row>
    <row r="24" spans="1:59" ht="39.9" customHeight="1" x14ac:dyDescent="0.25">
      <c r="A24" s="12" t="s">
        <v>48</v>
      </c>
      <c r="B24" s="15" t="s">
        <v>49</v>
      </c>
      <c r="C24" s="12" t="s">
        <v>16</v>
      </c>
      <c r="D24" s="12">
        <v>1</v>
      </c>
      <c r="E24" s="13"/>
      <c r="F24" s="14">
        <f t="shared" si="3"/>
        <v>0</v>
      </c>
      <c r="G24" s="4"/>
    </row>
    <row r="25" spans="1:59" s="2" customFormat="1" ht="39.9" customHeight="1" x14ac:dyDescent="0.25">
      <c r="A25" s="31"/>
      <c r="B25" s="17" t="s">
        <v>50</v>
      </c>
      <c r="C25" s="18"/>
      <c r="D25" s="18"/>
      <c r="E25" s="19"/>
      <c r="F25" s="20">
        <f>SUM(F21:F24)</f>
        <v>0</v>
      </c>
      <c r="G25" s="4"/>
      <c r="H25" s="4"/>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row>
    <row r="26" spans="1:59" ht="39.9" customHeight="1" x14ac:dyDescent="0.25">
      <c r="A26" s="9">
        <v>4</v>
      </c>
      <c r="B26" s="11" t="s">
        <v>51</v>
      </c>
      <c r="C26" s="12"/>
      <c r="D26" s="12"/>
      <c r="E26" s="14"/>
      <c r="F26" s="14"/>
      <c r="G26" s="4"/>
      <c r="H26" s="4"/>
    </row>
    <row r="27" spans="1:59" ht="62.4" x14ac:dyDescent="0.25">
      <c r="A27" s="12" t="s">
        <v>52</v>
      </c>
      <c r="B27" s="30" t="s">
        <v>117</v>
      </c>
      <c r="C27" s="23" t="s">
        <v>54</v>
      </c>
      <c r="D27" s="23">
        <v>72</v>
      </c>
      <c r="E27" s="13"/>
      <c r="F27" s="14">
        <f>+D27*E27</f>
        <v>0</v>
      </c>
      <c r="G27" s="4"/>
      <c r="H27" s="4"/>
    </row>
    <row r="28" spans="1:59" ht="39.9" customHeight="1" x14ac:dyDescent="0.25">
      <c r="A28" s="12" t="s">
        <v>55</v>
      </c>
      <c r="B28" s="30" t="s">
        <v>56</v>
      </c>
      <c r="C28" s="23" t="s">
        <v>54</v>
      </c>
      <c r="D28" s="12">
        <v>443</v>
      </c>
      <c r="E28" s="13"/>
      <c r="F28" s="14">
        <f>+D28*E28</f>
        <v>0</v>
      </c>
      <c r="G28" s="4"/>
      <c r="H28" s="4"/>
    </row>
    <row r="29" spans="1:59" ht="39.9" customHeight="1" x14ac:dyDescent="0.25">
      <c r="A29" s="12" t="s">
        <v>57</v>
      </c>
      <c r="B29" s="30" t="s">
        <v>58</v>
      </c>
      <c r="C29" s="23" t="s">
        <v>54</v>
      </c>
      <c r="D29" s="12">
        <v>335</v>
      </c>
      <c r="E29" s="13"/>
      <c r="F29" s="14">
        <f>+D29*E29</f>
        <v>0</v>
      </c>
      <c r="G29" s="4"/>
      <c r="H29" s="4"/>
    </row>
    <row r="30" spans="1:59" ht="39.9" customHeight="1" x14ac:dyDescent="0.25">
      <c r="A30" s="12" t="s">
        <v>59</v>
      </c>
      <c r="B30" s="30" t="s">
        <v>60</v>
      </c>
      <c r="C30" s="23" t="s">
        <v>61</v>
      </c>
      <c r="D30" s="23">
        <f>+D36</f>
        <v>16</v>
      </c>
      <c r="E30" s="13"/>
      <c r="F30" s="14">
        <f t="shared" ref="F30" si="4">+D30*E30</f>
        <v>0</v>
      </c>
      <c r="G30" s="4"/>
      <c r="H30" s="4"/>
    </row>
    <row r="31" spans="1:59" ht="39.9" customHeight="1" x14ac:dyDescent="0.25">
      <c r="A31" s="12" t="s">
        <v>62</v>
      </c>
      <c r="B31" s="30" t="s">
        <v>63</v>
      </c>
      <c r="C31" s="23" t="s">
        <v>9</v>
      </c>
      <c r="D31" s="12">
        <v>1</v>
      </c>
      <c r="E31" s="13"/>
      <c r="F31" s="14">
        <f>+D31*E31</f>
        <v>0</v>
      </c>
      <c r="G31" s="4"/>
      <c r="H31" s="4"/>
    </row>
    <row r="32" spans="1:59" s="2" customFormat="1" ht="39.9" customHeight="1" x14ac:dyDescent="0.25">
      <c r="A32" s="16"/>
      <c r="B32" s="17" t="s">
        <v>64</v>
      </c>
      <c r="C32" s="18"/>
      <c r="D32" s="18"/>
      <c r="E32" s="19"/>
      <c r="F32" s="20">
        <f>SUM(F26:F31)</f>
        <v>0</v>
      </c>
      <c r="G32" s="4"/>
      <c r="H32" s="4"/>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row>
    <row r="33" spans="1:59" ht="39.9" customHeight="1" x14ac:dyDescent="0.25">
      <c r="A33" s="9">
        <v>5</v>
      </c>
      <c r="B33" s="11" t="s">
        <v>65</v>
      </c>
      <c r="C33" s="12"/>
      <c r="D33" s="12"/>
      <c r="E33" s="14"/>
      <c r="F33" s="14">
        <f>+D33*E33</f>
        <v>0</v>
      </c>
      <c r="G33" s="4"/>
      <c r="H33" s="4"/>
    </row>
    <row r="34" spans="1:59" ht="39.9" customHeight="1" x14ac:dyDescent="0.25">
      <c r="A34" s="12" t="s">
        <v>66</v>
      </c>
      <c r="B34" s="15" t="s">
        <v>67</v>
      </c>
      <c r="C34" s="12" t="s">
        <v>68</v>
      </c>
      <c r="D34" s="12">
        <v>9</v>
      </c>
      <c r="E34" s="13"/>
      <c r="F34" s="14">
        <f>+D34*E34</f>
        <v>0</v>
      </c>
      <c r="G34" s="4"/>
      <c r="H34" s="4"/>
    </row>
    <row r="35" spans="1:59" ht="39.9" customHeight="1" x14ac:dyDescent="0.25">
      <c r="A35" s="12" t="s">
        <v>69</v>
      </c>
      <c r="B35" s="15" t="s">
        <v>70</v>
      </c>
      <c r="C35" s="12" t="s">
        <v>68</v>
      </c>
      <c r="D35" s="12">
        <v>9</v>
      </c>
      <c r="E35" s="13"/>
      <c r="F35" s="14">
        <f>+D35*E35</f>
        <v>0</v>
      </c>
      <c r="G35" s="4"/>
      <c r="H35" s="4"/>
    </row>
    <row r="36" spans="1:59" ht="39.9" customHeight="1" x14ac:dyDescent="0.25">
      <c r="A36" s="12" t="s">
        <v>71</v>
      </c>
      <c r="B36" s="32" t="s">
        <v>72</v>
      </c>
      <c r="C36" s="23" t="s">
        <v>16</v>
      </c>
      <c r="D36" s="23">
        <v>16</v>
      </c>
      <c r="E36" s="27"/>
      <c r="F36" s="27">
        <f>+D36*E36</f>
        <v>0</v>
      </c>
      <c r="G36" s="4"/>
      <c r="H36" s="4"/>
    </row>
    <row r="37" spans="1:59" s="2" customFormat="1" ht="39.9" customHeight="1" x14ac:dyDescent="0.25">
      <c r="A37" s="31"/>
      <c r="B37" s="17" t="s">
        <v>73</v>
      </c>
      <c r="C37" s="31"/>
      <c r="D37" s="31"/>
      <c r="E37" s="19"/>
      <c r="F37" s="20">
        <f>SUM(F34:F36)</f>
        <v>0</v>
      </c>
      <c r="G37" s="4"/>
      <c r="H37" s="4"/>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row>
    <row r="38" spans="1:59" s="2" customFormat="1" ht="39.9" customHeight="1" x14ac:dyDescent="0.25">
      <c r="A38" s="9">
        <v>6</v>
      </c>
      <c r="B38" s="11" t="s">
        <v>74</v>
      </c>
      <c r="C38" s="9"/>
      <c r="D38" s="9"/>
      <c r="E38" s="14"/>
      <c r="F38" s="14"/>
      <c r="G38" s="4"/>
      <c r="H38" s="4"/>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row>
    <row r="39" spans="1:59" s="2" customFormat="1" ht="39.9" customHeight="1" x14ac:dyDescent="0.25">
      <c r="A39" s="12" t="s">
        <v>75</v>
      </c>
      <c r="B39" s="15" t="s">
        <v>76</v>
      </c>
      <c r="C39" s="12" t="s">
        <v>77</v>
      </c>
      <c r="D39" s="12">
        <v>1.99</v>
      </c>
      <c r="E39" s="13"/>
      <c r="F39" s="14">
        <f t="shared" ref="F39:F46" si="5">+D39*E39</f>
        <v>0</v>
      </c>
      <c r="G39" s="4"/>
      <c r="H39" s="4"/>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row>
    <row r="40" spans="1:59" s="2" customFormat="1" ht="39.9" customHeight="1" x14ac:dyDescent="0.25">
      <c r="A40" s="12" t="s">
        <v>78</v>
      </c>
      <c r="B40" s="15" t="s">
        <v>79</v>
      </c>
      <c r="C40" s="12" t="s">
        <v>77</v>
      </c>
      <c r="D40" s="12">
        <v>0.23</v>
      </c>
      <c r="E40" s="13"/>
      <c r="F40" s="14">
        <f t="shared" si="5"/>
        <v>0</v>
      </c>
      <c r="G40" s="4"/>
      <c r="H40" s="4"/>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row>
    <row r="41" spans="1:59" s="2" customFormat="1" ht="39.9" customHeight="1" x14ac:dyDescent="0.25">
      <c r="A41" s="12" t="s">
        <v>80</v>
      </c>
      <c r="B41" s="15" t="s">
        <v>81</v>
      </c>
      <c r="C41" s="12" t="s">
        <v>77</v>
      </c>
      <c r="D41" s="12">
        <v>0.69</v>
      </c>
      <c r="E41" s="13"/>
      <c r="F41" s="14">
        <f t="shared" si="5"/>
        <v>0</v>
      </c>
      <c r="G41" s="4"/>
      <c r="H41" s="4"/>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row>
    <row r="42" spans="1:59" s="2" customFormat="1" ht="39.9" customHeight="1" x14ac:dyDescent="0.25">
      <c r="A42" s="12" t="s">
        <v>82</v>
      </c>
      <c r="B42" s="15" t="s">
        <v>83</v>
      </c>
      <c r="C42" s="12" t="s">
        <v>77</v>
      </c>
      <c r="D42" s="12">
        <v>0.13</v>
      </c>
      <c r="E42" s="13"/>
      <c r="F42" s="14">
        <f t="shared" si="5"/>
        <v>0</v>
      </c>
      <c r="G42" s="4"/>
      <c r="H42" s="4"/>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row>
    <row r="43" spans="1:59" s="2" customFormat="1" ht="39.9" customHeight="1" x14ac:dyDescent="0.25">
      <c r="A43" s="12" t="s">
        <v>84</v>
      </c>
      <c r="B43" s="15" t="s">
        <v>85</v>
      </c>
      <c r="C43" s="12" t="s">
        <v>77</v>
      </c>
      <c r="D43" s="12">
        <v>0.21</v>
      </c>
      <c r="E43" s="13"/>
      <c r="F43" s="14">
        <f t="shared" si="5"/>
        <v>0</v>
      </c>
      <c r="G43" s="4"/>
      <c r="H43" s="4"/>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row>
    <row r="44" spans="1:59" s="2" customFormat="1" ht="39.9" customHeight="1" x14ac:dyDescent="0.25">
      <c r="A44" s="12" t="s">
        <v>86</v>
      </c>
      <c r="B44" s="15" t="s">
        <v>87</v>
      </c>
      <c r="C44" s="12" t="s">
        <v>88</v>
      </c>
      <c r="D44" s="12">
        <v>7.82</v>
      </c>
      <c r="E44" s="13"/>
      <c r="F44" s="14">
        <f t="shared" si="5"/>
        <v>0</v>
      </c>
      <c r="G44" s="4"/>
      <c r="H44" s="4"/>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row>
    <row r="45" spans="1:59" s="2" customFormat="1" ht="39.9" customHeight="1" x14ac:dyDescent="0.25">
      <c r="A45" s="12" t="s">
        <v>89</v>
      </c>
      <c r="B45" s="15" t="s">
        <v>90</v>
      </c>
      <c r="C45" s="12" t="s">
        <v>88</v>
      </c>
      <c r="D45" s="12">
        <v>9.1999999999999993</v>
      </c>
      <c r="E45" s="13"/>
      <c r="F45" s="14">
        <f t="shared" si="5"/>
        <v>0</v>
      </c>
      <c r="G45" s="4"/>
      <c r="H45" s="4"/>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row>
    <row r="46" spans="1:59" s="2" customFormat="1" ht="39.9" customHeight="1" x14ac:dyDescent="0.25">
      <c r="A46" s="12" t="s">
        <v>91</v>
      </c>
      <c r="B46" s="15" t="s">
        <v>92</v>
      </c>
      <c r="C46" s="12" t="s">
        <v>88</v>
      </c>
      <c r="D46" s="12">
        <v>7.36</v>
      </c>
      <c r="E46" s="13"/>
      <c r="F46" s="14">
        <f t="shared" si="5"/>
        <v>0</v>
      </c>
      <c r="G46" s="4"/>
      <c r="H46" s="4"/>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row>
    <row r="47" spans="1:59" ht="39.9" customHeight="1" x14ac:dyDescent="0.25">
      <c r="A47" s="12"/>
      <c r="B47" s="33" t="s">
        <v>93</v>
      </c>
      <c r="C47" s="12"/>
      <c r="D47" s="12"/>
      <c r="E47" s="14"/>
      <c r="F47" s="14">
        <f>SUM(F38:F46)</f>
        <v>0</v>
      </c>
      <c r="G47" s="4"/>
      <c r="H47" s="4"/>
    </row>
    <row r="48" spans="1:59" ht="39.9" customHeight="1" x14ac:dyDescent="0.25">
      <c r="A48" s="18"/>
      <c r="B48" s="17" t="s">
        <v>112</v>
      </c>
      <c r="C48" s="18"/>
      <c r="D48" s="18"/>
      <c r="E48" s="19"/>
      <c r="F48" s="19">
        <f>+F47*8</f>
        <v>0</v>
      </c>
      <c r="G48" s="4"/>
      <c r="H48" s="4"/>
    </row>
    <row r="49" spans="1:59" ht="39.9" customHeight="1" x14ac:dyDescent="0.25">
      <c r="A49" s="40">
        <v>7</v>
      </c>
      <c r="B49" s="41" t="s">
        <v>118</v>
      </c>
      <c r="C49" s="42"/>
      <c r="D49" s="42"/>
      <c r="E49" s="43"/>
      <c r="F49" s="43"/>
      <c r="G49" s="4"/>
      <c r="H49" s="4"/>
    </row>
    <row r="50" spans="1:59" ht="39.9" customHeight="1" x14ac:dyDescent="0.25">
      <c r="A50" s="23" t="s">
        <v>96</v>
      </c>
      <c r="B50" s="42" t="s">
        <v>119</v>
      </c>
      <c r="C50" s="44" t="s">
        <v>77</v>
      </c>
      <c r="D50" s="45">
        <f>5*5*0.2+0.4*0.3*(5*3+5*2)</f>
        <v>8</v>
      </c>
      <c r="E50" s="43"/>
      <c r="F50" s="43">
        <f>E50*D50</f>
        <v>0</v>
      </c>
      <c r="G50" s="4"/>
      <c r="H50" s="4"/>
    </row>
    <row r="51" spans="1:59" ht="39.9" customHeight="1" x14ac:dyDescent="0.25">
      <c r="A51" s="23" t="s">
        <v>99</v>
      </c>
      <c r="B51" s="42" t="s">
        <v>120</v>
      </c>
      <c r="C51" s="44" t="s">
        <v>77</v>
      </c>
      <c r="D51" s="45">
        <f>0.4*0.4*0.3*13</f>
        <v>0.62400000000000011</v>
      </c>
      <c r="E51" s="43"/>
      <c r="F51" s="43">
        <f t="shared" ref="F51:F58" si="6">E51*D51</f>
        <v>0</v>
      </c>
      <c r="G51" s="4"/>
      <c r="H51" s="4"/>
    </row>
    <row r="52" spans="1:59" ht="39.9" customHeight="1" x14ac:dyDescent="0.25">
      <c r="A52" s="23" t="s">
        <v>101</v>
      </c>
      <c r="B52" s="42" t="s">
        <v>121</v>
      </c>
      <c r="C52" s="44" t="s">
        <v>77</v>
      </c>
      <c r="D52" s="45">
        <f>0.4*0.3*(5*3+5*2)-D51</f>
        <v>2.3759999999999999</v>
      </c>
      <c r="E52" s="43"/>
      <c r="F52" s="43">
        <f t="shared" si="6"/>
        <v>0</v>
      </c>
      <c r="G52" s="4"/>
      <c r="H52" s="4"/>
    </row>
    <row r="53" spans="1:59" ht="39.9" customHeight="1" x14ac:dyDescent="0.25">
      <c r="A53" s="23" t="s">
        <v>122</v>
      </c>
      <c r="B53" s="42" t="s">
        <v>123</v>
      </c>
      <c r="C53" s="44" t="s">
        <v>77</v>
      </c>
      <c r="D53" s="45">
        <f>5*5*0.1</f>
        <v>2.5</v>
      </c>
      <c r="E53" s="43"/>
      <c r="F53" s="43">
        <f t="shared" si="6"/>
        <v>0</v>
      </c>
      <c r="G53" s="4"/>
      <c r="H53" s="4"/>
    </row>
    <row r="54" spans="1:59" ht="39.9" customHeight="1" x14ac:dyDescent="0.25">
      <c r="A54" s="23" t="s">
        <v>124</v>
      </c>
      <c r="B54" s="42" t="s">
        <v>125</v>
      </c>
      <c r="C54" s="44" t="s">
        <v>88</v>
      </c>
      <c r="D54" s="45">
        <f>1.3*(4.85*3+2.7*2*2)</f>
        <v>32.955000000000005</v>
      </c>
      <c r="E54" s="43"/>
      <c r="F54" s="43">
        <f t="shared" si="6"/>
        <v>0</v>
      </c>
      <c r="G54" s="4"/>
      <c r="H54" s="4"/>
    </row>
    <row r="55" spans="1:59" ht="39.9" customHeight="1" x14ac:dyDescent="0.25">
      <c r="A55" s="23" t="s">
        <v>126</v>
      </c>
      <c r="B55" s="42" t="s">
        <v>127</v>
      </c>
      <c r="C55" s="44" t="s">
        <v>77</v>
      </c>
      <c r="D55" s="45">
        <f>0.15*0.15*1.45*13</f>
        <v>0.42412500000000003</v>
      </c>
      <c r="E55" s="43"/>
      <c r="F55" s="43">
        <f t="shared" si="6"/>
        <v>0</v>
      </c>
      <c r="G55" s="4"/>
      <c r="H55" s="4"/>
    </row>
    <row r="56" spans="1:59" ht="39.9" customHeight="1" x14ac:dyDescent="0.25">
      <c r="A56" s="23" t="s">
        <v>128</v>
      </c>
      <c r="B56" s="42" t="s">
        <v>129</v>
      </c>
      <c r="C56" s="44" t="s">
        <v>77</v>
      </c>
      <c r="D56" s="45">
        <f>0.15*0.15*(4.85*3+2.7*2*2)</f>
        <v>0.57037499999999997</v>
      </c>
      <c r="E56" s="43"/>
      <c r="F56" s="43">
        <f t="shared" si="6"/>
        <v>0</v>
      </c>
      <c r="G56" s="4"/>
      <c r="H56" s="4"/>
    </row>
    <row r="57" spans="1:59" ht="39.9" customHeight="1" x14ac:dyDescent="0.25">
      <c r="A57" s="23" t="s">
        <v>130</v>
      </c>
      <c r="B57" s="42" t="s">
        <v>131</v>
      </c>
      <c r="C57" s="44" t="s">
        <v>88</v>
      </c>
      <c r="D57" s="45">
        <f>1.45*(5*4+3*2*2)</f>
        <v>46.4</v>
      </c>
      <c r="E57" s="43"/>
      <c r="F57" s="43">
        <f t="shared" si="6"/>
        <v>0</v>
      </c>
      <c r="G57" s="4"/>
      <c r="H57" s="4"/>
    </row>
    <row r="58" spans="1:59" ht="39.9" customHeight="1" x14ac:dyDescent="0.25">
      <c r="A58" s="23" t="s">
        <v>132</v>
      </c>
      <c r="B58" s="42" t="s">
        <v>133</v>
      </c>
      <c r="C58" s="44" t="s">
        <v>88</v>
      </c>
      <c r="D58" s="45">
        <f>1.55*(5*2+5*2)</f>
        <v>31</v>
      </c>
      <c r="E58" s="43"/>
      <c r="F58" s="43">
        <f t="shared" si="6"/>
        <v>0</v>
      </c>
      <c r="G58" s="4"/>
      <c r="H58" s="4"/>
    </row>
    <row r="59" spans="1:59" ht="39.9" customHeight="1" x14ac:dyDescent="0.25">
      <c r="A59" s="23"/>
      <c r="B59" s="46" t="s">
        <v>134</v>
      </c>
      <c r="C59" s="47"/>
      <c r="D59" s="47"/>
      <c r="E59" s="47"/>
      <c r="F59" s="47">
        <f>SUM(F50:F58)</f>
        <v>0</v>
      </c>
      <c r="G59" s="4"/>
      <c r="H59" s="4"/>
    </row>
    <row r="60" spans="1:59" s="8" customFormat="1" ht="39.9" customHeight="1" x14ac:dyDescent="0.25">
      <c r="A60" s="9">
        <v>8</v>
      </c>
      <c r="B60" s="9" t="s">
        <v>95</v>
      </c>
      <c r="C60" s="9"/>
      <c r="D60" s="9"/>
      <c r="E60" s="34"/>
      <c r="F60" s="34"/>
      <c r="G60" s="7"/>
      <c r="H60" s="7"/>
    </row>
    <row r="61" spans="1:59" ht="39.9" customHeight="1" x14ac:dyDescent="0.25">
      <c r="A61" s="12" t="s">
        <v>105</v>
      </c>
      <c r="B61" s="30" t="s">
        <v>97</v>
      </c>
      <c r="C61" s="12" t="s">
        <v>98</v>
      </c>
      <c r="D61" s="12">
        <v>2.33</v>
      </c>
      <c r="E61" s="13"/>
      <c r="F61" s="14">
        <f>+D61*E61</f>
        <v>0</v>
      </c>
      <c r="G61" s="4"/>
      <c r="H61" s="4"/>
    </row>
    <row r="62" spans="1:59" ht="39.9" customHeight="1" x14ac:dyDescent="0.25">
      <c r="A62" s="12" t="s">
        <v>135</v>
      </c>
      <c r="B62" s="30" t="s">
        <v>100</v>
      </c>
      <c r="C62" s="12" t="s">
        <v>98</v>
      </c>
      <c r="D62" s="12">
        <v>2.33</v>
      </c>
      <c r="E62" s="13"/>
      <c r="F62" s="14">
        <f>+D62*E62</f>
        <v>0</v>
      </c>
      <c r="G62" s="4"/>
      <c r="H62" s="4"/>
    </row>
    <row r="63" spans="1:59" ht="109.2" x14ac:dyDescent="0.25">
      <c r="A63" s="12" t="s">
        <v>136</v>
      </c>
      <c r="B63" s="15" t="s">
        <v>102</v>
      </c>
      <c r="C63" s="12" t="s">
        <v>54</v>
      </c>
      <c r="D63" s="12">
        <v>641</v>
      </c>
      <c r="E63" s="13"/>
      <c r="F63" s="14">
        <f>+D63*E63</f>
        <v>0</v>
      </c>
      <c r="G63" s="4"/>
      <c r="H63" s="4"/>
    </row>
    <row r="64" spans="1:59" s="2" customFormat="1" ht="39.9" customHeight="1" x14ac:dyDescent="0.25">
      <c r="A64" s="31"/>
      <c r="B64" s="17" t="s">
        <v>107</v>
      </c>
      <c r="C64" s="31"/>
      <c r="D64" s="31"/>
      <c r="E64" s="19"/>
      <c r="F64" s="20">
        <f>SUM(F61:F63)</f>
        <v>0</v>
      </c>
      <c r="G64" s="4"/>
      <c r="H64" s="4"/>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row>
    <row r="65" spans="1:59" ht="39.9" customHeight="1" x14ac:dyDescent="0.25">
      <c r="A65" s="9">
        <v>9</v>
      </c>
      <c r="B65" s="11" t="s">
        <v>104</v>
      </c>
      <c r="C65" s="12"/>
      <c r="D65" s="12"/>
      <c r="E65" s="14"/>
      <c r="F65" s="14"/>
      <c r="G65" s="4"/>
      <c r="H65" s="4"/>
    </row>
    <row r="66" spans="1:59" ht="39.9" customHeight="1" x14ac:dyDescent="0.25">
      <c r="A66" s="12" t="s">
        <v>137</v>
      </c>
      <c r="B66" s="15" t="s">
        <v>106</v>
      </c>
      <c r="C66" s="12" t="s">
        <v>9</v>
      </c>
      <c r="D66" s="12">
        <v>1</v>
      </c>
      <c r="E66" s="13"/>
      <c r="F66" s="14">
        <f>+D66*E66</f>
        <v>0</v>
      </c>
      <c r="G66" s="4"/>
      <c r="H66" s="4"/>
    </row>
    <row r="67" spans="1:59" s="2" customFormat="1" ht="39.9" customHeight="1" x14ac:dyDescent="0.25">
      <c r="A67" s="18"/>
      <c r="B67" s="17" t="s">
        <v>107</v>
      </c>
      <c r="C67" s="31"/>
      <c r="D67" s="31"/>
      <c r="E67" s="19"/>
      <c r="F67" s="20">
        <f>SUM(F65:F66)</f>
        <v>0</v>
      </c>
      <c r="G67" s="4"/>
      <c r="H67" s="4"/>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row>
    <row r="68" spans="1:59" s="3" customFormat="1" ht="39.9" customHeight="1" x14ac:dyDescent="0.3">
      <c r="A68" s="55" t="s">
        <v>140</v>
      </c>
      <c r="B68" s="55"/>
      <c r="C68" s="55"/>
      <c r="D68" s="55"/>
      <c r="E68" s="36"/>
      <c r="F68" s="36">
        <f>+F67+F64+F48+F37+F32+F25+F19+F7+F59</f>
        <v>0</v>
      </c>
      <c r="G68" s="4"/>
      <c r="H68" s="4"/>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row>
  </sheetData>
  <mergeCells count="2">
    <mergeCell ref="A68:D68"/>
    <mergeCell ref="B20:F20"/>
  </mergeCells>
  <phoneticPr fontId="4"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A56D7-A7F7-4B24-AADC-0C0C238914DE}">
  <dimension ref="A1:BG57"/>
  <sheetViews>
    <sheetView topLeftCell="A52" zoomScaleNormal="100" workbookViewId="0">
      <selection activeCell="A57" sqref="A57:D57"/>
    </sheetView>
  </sheetViews>
  <sheetFormatPr baseColWidth="10" defaultColWidth="11.5546875" defaultRowHeight="39.9" customHeight="1" x14ac:dyDescent="0.25"/>
  <cols>
    <col min="1" max="1" width="9.6640625" style="35" bestFit="1" customWidth="1"/>
    <col min="2" max="2" width="70.88671875" style="35" customWidth="1"/>
    <col min="3" max="3" width="10.88671875" style="37" bestFit="1" customWidth="1"/>
    <col min="4" max="4" width="11.88671875" style="37" bestFit="1" customWidth="1"/>
    <col min="5" max="5" width="17.33203125" style="38" bestFit="1" customWidth="1"/>
    <col min="6" max="6" width="15.88671875" style="39" bestFit="1" customWidth="1"/>
    <col min="7" max="7" width="16.5546875" style="1" customWidth="1"/>
    <col min="8" max="8" width="17.44140625" style="1" bestFit="1" customWidth="1"/>
    <col min="9" max="16384" width="11.5546875" style="1"/>
  </cols>
  <sheetData>
    <row r="1" spans="1:59" ht="39.9" customHeight="1" x14ac:dyDescent="0.25">
      <c r="A1" s="9" t="s">
        <v>0</v>
      </c>
      <c r="B1" s="9" t="s">
        <v>1</v>
      </c>
      <c r="C1" s="9" t="s">
        <v>2</v>
      </c>
      <c r="D1" s="9" t="s">
        <v>3</v>
      </c>
      <c r="E1" s="10" t="s">
        <v>4</v>
      </c>
      <c r="F1" s="10" t="s">
        <v>5</v>
      </c>
      <c r="G1" s="4"/>
      <c r="H1" s="4"/>
    </row>
    <row r="2" spans="1:59" ht="39.9" customHeight="1" x14ac:dyDescent="0.25">
      <c r="A2" s="9">
        <v>1</v>
      </c>
      <c r="B2" s="11" t="s">
        <v>6</v>
      </c>
      <c r="C2" s="12"/>
      <c r="D2" s="12"/>
      <c r="E2" s="13"/>
      <c r="F2" s="14"/>
      <c r="G2" s="4"/>
      <c r="H2" s="4"/>
    </row>
    <row r="3" spans="1:59" ht="39.9" customHeight="1" x14ac:dyDescent="0.25">
      <c r="A3" s="12" t="s">
        <v>7</v>
      </c>
      <c r="B3" s="15" t="s">
        <v>8</v>
      </c>
      <c r="C3" s="12" t="s">
        <v>9</v>
      </c>
      <c r="D3" s="12">
        <v>1</v>
      </c>
      <c r="E3" s="13"/>
      <c r="F3" s="14">
        <f>+D3*E3</f>
        <v>0</v>
      </c>
      <c r="G3" s="4"/>
      <c r="H3" s="4"/>
    </row>
    <row r="4" spans="1:59" ht="39.9" customHeight="1" x14ac:dyDescent="0.25">
      <c r="A4" s="12" t="s">
        <v>10</v>
      </c>
      <c r="B4" s="15" t="s">
        <v>11</v>
      </c>
      <c r="C4" s="12" t="s">
        <v>9</v>
      </c>
      <c r="D4" s="12">
        <v>1</v>
      </c>
      <c r="E4" s="13"/>
      <c r="F4" s="14">
        <f>+D4*E4</f>
        <v>0</v>
      </c>
      <c r="G4" s="4"/>
      <c r="H4" s="4"/>
    </row>
    <row r="5" spans="1:59" ht="39.9" customHeight="1" x14ac:dyDescent="0.25">
      <c r="A5" s="12" t="s">
        <v>12</v>
      </c>
      <c r="B5" s="15" t="s">
        <v>13</v>
      </c>
      <c r="C5" s="12" t="s">
        <v>9</v>
      </c>
      <c r="D5" s="12">
        <v>1</v>
      </c>
      <c r="E5" s="13"/>
      <c r="F5" s="14">
        <f>+D5*E5</f>
        <v>0</v>
      </c>
      <c r="G5" s="4"/>
      <c r="H5" s="4"/>
    </row>
    <row r="6" spans="1:59" ht="62.4" x14ac:dyDescent="0.25">
      <c r="A6" s="12" t="s">
        <v>14</v>
      </c>
      <c r="B6" s="15" t="s">
        <v>15</v>
      </c>
      <c r="C6" s="12" t="s">
        <v>16</v>
      </c>
      <c r="D6" s="12">
        <v>2</v>
      </c>
      <c r="E6" s="13"/>
      <c r="F6" s="14">
        <f>+D6*E6</f>
        <v>0</v>
      </c>
      <c r="G6" s="4"/>
      <c r="H6" s="4"/>
    </row>
    <row r="7" spans="1:59" s="2" customFormat="1" ht="39.9" customHeight="1" x14ac:dyDescent="0.25">
      <c r="A7" s="16"/>
      <c r="B7" s="17" t="s">
        <v>17</v>
      </c>
      <c r="C7" s="18"/>
      <c r="D7" s="18"/>
      <c r="E7" s="19"/>
      <c r="F7" s="20">
        <f>SUM(F3:F6)</f>
        <v>0</v>
      </c>
      <c r="G7" s="4"/>
      <c r="H7" s="4"/>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row>
    <row r="8" spans="1:59" ht="39.9" customHeight="1" x14ac:dyDescent="0.25">
      <c r="A8" s="9">
        <v>2</v>
      </c>
      <c r="B8" s="11" t="s">
        <v>18</v>
      </c>
      <c r="C8" s="12"/>
      <c r="D8" s="12"/>
      <c r="E8" s="14"/>
      <c r="F8" s="14"/>
      <c r="G8" s="4"/>
      <c r="H8" s="4"/>
    </row>
    <row r="9" spans="1:59" ht="39.9" customHeight="1" x14ac:dyDescent="0.25">
      <c r="A9" s="9" t="s">
        <v>19</v>
      </c>
      <c r="B9" s="11" t="s">
        <v>20</v>
      </c>
      <c r="C9" s="12"/>
      <c r="D9" s="12"/>
      <c r="E9" s="14"/>
      <c r="F9" s="14"/>
      <c r="G9" s="4"/>
      <c r="H9" s="4"/>
    </row>
    <row r="10" spans="1:59" ht="62.4" x14ac:dyDescent="0.25">
      <c r="A10" s="12" t="s">
        <v>21</v>
      </c>
      <c r="B10" s="15" t="s">
        <v>22</v>
      </c>
      <c r="C10" s="12" t="s">
        <v>23</v>
      </c>
      <c r="D10" s="12">
        <v>1</v>
      </c>
      <c r="E10" s="13"/>
      <c r="F10" s="14">
        <f t="shared" ref="F10:F18" si="0">+D10*E10</f>
        <v>0</v>
      </c>
      <c r="G10" s="4"/>
      <c r="H10" s="4"/>
    </row>
    <row r="11" spans="1:59" ht="39.9" customHeight="1" x14ac:dyDescent="0.25">
      <c r="A11" s="9" t="s">
        <v>108</v>
      </c>
      <c r="B11" s="11" t="s">
        <v>25</v>
      </c>
      <c r="C11" s="12"/>
      <c r="D11" s="21"/>
      <c r="E11" s="13"/>
      <c r="F11" s="14">
        <f t="shared" si="0"/>
        <v>0</v>
      </c>
      <c r="G11" s="4"/>
      <c r="H11" s="4"/>
    </row>
    <row r="12" spans="1:59" ht="39.9" customHeight="1" x14ac:dyDescent="0.25">
      <c r="A12" s="12" t="s">
        <v>26</v>
      </c>
      <c r="B12" s="22" t="s">
        <v>27</v>
      </c>
      <c r="C12" s="12" t="s">
        <v>23</v>
      </c>
      <c r="D12" s="12">
        <v>1</v>
      </c>
      <c r="E12" s="13"/>
      <c r="F12" s="14">
        <f t="shared" si="0"/>
        <v>0</v>
      </c>
      <c r="G12" s="4"/>
      <c r="H12" s="4"/>
    </row>
    <row r="13" spans="1:59" s="6" customFormat="1" ht="62.4" x14ac:dyDescent="0.25">
      <c r="A13" s="12" t="s">
        <v>28</v>
      </c>
      <c r="B13" s="24" t="s">
        <v>138</v>
      </c>
      <c r="C13" s="25" t="s">
        <v>16</v>
      </c>
      <c r="D13" s="23">
        <v>1</v>
      </c>
      <c r="E13" s="26"/>
      <c r="F13" s="27">
        <f t="shared" si="0"/>
        <v>0</v>
      </c>
      <c r="G13" s="5"/>
      <c r="H13" s="5"/>
    </row>
    <row r="14" spans="1:59" ht="39.9" customHeight="1" x14ac:dyDescent="0.25">
      <c r="A14" s="12" t="s">
        <v>30</v>
      </c>
      <c r="B14" s="28" t="s">
        <v>31</v>
      </c>
      <c r="C14" s="29" t="s">
        <v>16</v>
      </c>
      <c r="D14" s="23">
        <v>14</v>
      </c>
      <c r="E14" s="13"/>
      <c r="F14" s="14">
        <f t="shared" si="0"/>
        <v>0</v>
      </c>
      <c r="G14" s="4"/>
      <c r="H14" s="4"/>
    </row>
    <row r="15" spans="1:59" ht="62.4" x14ac:dyDescent="0.25">
      <c r="A15" s="12" t="s">
        <v>32</v>
      </c>
      <c r="B15" s="28" t="s">
        <v>33</v>
      </c>
      <c r="C15" s="29" t="s">
        <v>16</v>
      </c>
      <c r="D15" s="12">
        <v>1</v>
      </c>
      <c r="E15" s="13"/>
      <c r="F15" s="14">
        <f t="shared" si="0"/>
        <v>0</v>
      </c>
      <c r="G15" s="4"/>
      <c r="H15" s="4"/>
    </row>
    <row r="16" spans="1:59" ht="39.9" customHeight="1" x14ac:dyDescent="0.25">
      <c r="A16" s="12" t="s">
        <v>34</v>
      </c>
      <c r="B16" s="28" t="s">
        <v>139</v>
      </c>
      <c r="C16" s="29" t="s">
        <v>16</v>
      </c>
      <c r="D16" s="12">
        <v>1</v>
      </c>
      <c r="E16" s="13"/>
      <c r="F16" s="14">
        <f t="shared" si="0"/>
        <v>0</v>
      </c>
      <c r="G16" s="4"/>
      <c r="H16" s="4"/>
    </row>
    <row r="17" spans="1:59" ht="39.9" customHeight="1" x14ac:dyDescent="0.25">
      <c r="A17" s="12" t="s">
        <v>36</v>
      </c>
      <c r="B17" s="15" t="s">
        <v>37</v>
      </c>
      <c r="C17" s="12" t="s">
        <v>16</v>
      </c>
      <c r="D17" s="12">
        <v>2</v>
      </c>
      <c r="E17" s="13"/>
      <c r="F17" s="14">
        <f t="shared" si="0"/>
        <v>0</v>
      </c>
      <c r="G17" s="4"/>
      <c r="H17" s="4"/>
    </row>
    <row r="18" spans="1:59" ht="62.4" x14ac:dyDescent="0.25">
      <c r="A18" s="12" t="s">
        <v>38</v>
      </c>
      <c r="B18" s="15" t="s">
        <v>39</v>
      </c>
      <c r="C18" s="12" t="s">
        <v>16</v>
      </c>
      <c r="D18" s="12">
        <v>1</v>
      </c>
      <c r="E18" s="13"/>
      <c r="F18" s="14">
        <f t="shared" si="0"/>
        <v>0</v>
      </c>
      <c r="G18" s="4"/>
      <c r="H18" s="4"/>
    </row>
    <row r="19" spans="1:59" s="2" customFormat="1" ht="39.9" customHeight="1" x14ac:dyDescent="0.25">
      <c r="A19" s="16"/>
      <c r="B19" s="17" t="s">
        <v>40</v>
      </c>
      <c r="C19" s="18"/>
      <c r="D19" s="18"/>
      <c r="E19" s="19"/>
      <c r="F19" s="20">
        <f>SUM(F8:F18)</f>
        <v>0</v>
      </c>
      <c r="G19" s="4"/>
      <c r="H19" s="4"/>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row>
    <row r="20" spans="1:59" ht="67.5" customHeight="1" x14ac:dyDescent="0.25">
      <c r="A20" s="9">
        <v>3</v>
      </c>
      <c r="B20" s="52" t="s">
        <v>41</v>
      </c>
      <c r="C20" s="53"/>
      <c r="D20" s="53"/>
      <c r="E20" s="53"/>
      <c r="F20" s="54"/>
      <c r="G20" s="4"/>
    </row>
    <row r="21" spans="1:59" ht="39.9" customHeight="1" x14ac:dyDescent="0.25">
      <c r="A21" s="12" t="s">
        <v>42</v>
      </c>
      <c r="B21" s="15" t="s">
        <v>43</v>
      </c>
      <c r="C21" s="12" t="s">
        <v>16</v>
      </c>
      <c r="D21" s="12">
        <v>1</v>
      </c>
      <c r="E21" s="13"/>
      <c r="F21" s="14">
        <f>E21*D21</f>
        <v>0</v>
      </c>
      <c r="G21" s="4"/>
    </row>
    <row r="22" spans="1:59" ht="93.6" x14ac:dyDescent="0.25">
      <c r="A22" s="12" t="s">
        <v>44</v>
      </c>
      <c r="B22" s="15" t="s">
        <v>45</v>
      </c>
      <c r="C22" s="12" t="s">
        <v>23</v>
      </c>
      <c r="D22" s="12">
        <v>1</v>
      </c>
      <c r="E22" s="13"/>
      <c r="F22" s="14">
        <f t="shared" ref="F22" si="1">E22*D22</f>
        <v>0</v>
      </c>
      <c r="G22" s="4"/>
    </row>
    <row r="23" spans="1:59" ht="46.8" x14ac:dyDescent="0.25">
      <c r="A23" s="12" t="s">
        <v>46</v>
      </c>
      <c r="B23" s="15" t="s">
        <v>47</v>
      </c>
      <c r="C23" s="12" t="s">
        <v>16</v>
      </c>
      <c r="D23" s="12">
        <v>1</v>
      </c>
      <c r="E23" s="13"/>
      <c r="F23" s="14">
        <f t="shared" ref="F23:F24" si="2">+D23*E23</f>
        <v>0</v>
      </c>
      <c r="G23" s="4"/>
    </row>
    <row r="24" spans="1:59" ht="46.8" x14ac:dyDescent="0.25">
      <c r="A24" s="12" t="s">
        <v>48</v>
      </c>
      <c r="B24" s="15" t="s">
        <v>49</v>
      </c>
      <c r="C24" s="12" t="s">
        <v>16</v>
      </c>
      <c r="D24" s="12">
        <v>1</v>
      </c>
      <c r="E24" s="13"/>
      <c r="F24" s="14">
        <f t="shared" si="2"/>
        <v>0</v>
      </c>
      <c r="G24" s="4"/>
    </row>
    <row r="25" spans="1:59" s="2" customFormat="1" ht="39.9" customHeight="1" x14ac:dyDescent="0.25">
      <c r="A25" s="31"/>
      <c r="B25" s="17" t="s">
        <v>50</v>
      </c>
      <c r="C25" s="18"/>
      <c r="D25" s="18"/>
      <c r="E25" s="19"/>
      <c r="F25" s="20">
        <f>SUM(F21:F24)</f>
        <v>0</v>
      </c>
      <c r="G25" s="4"/>
      <c r="H25" s="4"/>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row>
    <row r="26" spans="1:59" ht="39.9" customHeight="1" x14ac:dyDescent="0.25">
      <c r="A26" s="9">
        <v>4</v>
      </c>
      <c r="B26" s="11" t="s">
        <v>51</v>
      </c>
      <c r="C26" s="12"/>
      <c r="D26" s="12"/>
      <c r="E26" s="14"/>
      <c r="F26" s="14"/>
      <c r="G26" s="4"/>
      <c r="H26" s="4"/>
    </row>
    <row r="27" spans="1:59" ht="78" x14ac:dyDescent="0.25">
      <c r="A27" s="12" t="s">
        <v>52</v>
      </c>
      <c r="B27" s="30" t="s">
        <v>117</v>
      </c>
      <c r="C27" s="23" t="s">
        <v>54</v>
      </c>
      <c r="D27" s="23">
        <v>148</v>
      </c>
      <c r="E27" s="13"/>
      <c r="F27" s="14">
        <f>+D27*E27</f>
        <v>0</v>
      </c>
      <c r="G27" s="4"/>
      <c r="H27" s="4"/>
    </row>
    <row r="28" spans="1:59" ht="31.2" x14ac:dyDescent="0.25">
      <c r="A28" s="12" t="s">
        <v>55</v>
      </c>
      <c r="B28" s="30" t="s">
        <v>56</v>
      </c>
      <c r="C28" s="23" t="s">
        <v>54</v>
      </c>
      <c r="D28" s="23">
        <v>227</v>
      </c>
      <c r="E28" s="13"/>
      <c r="F28" s="14">
        <f t="shared" ref="F28" si="3">+D28*E28</f>
        <v>0</v>
      </c>
      <c r="G28" s="4"/>
      <c r="H28" s="4"/>
    </row>
    <row r="29" spans="1:59" ht="39.9" customHeight="1" x14ac:dyDescent="0.25">
      <c r="A29" s="12" t="s">
        <v>57</v>
      </c>
      <c r="B29" s="30" t="s">
        <v>58</v>
      </c>
      <c r="C29" s="23" t="s">
        <v>54</v>
      </c>
      <c r="D29" s="23">
        <v>130</v>
      </c>
      <c r="E29" s="13"/>
      <c r="F29" s="14">
        <f>+D29*E29</f>
        <v>0</v>
      </c>
      <c r="G29" s="4"/>
      <c r="H29" s="4"/>
    </row>
    <row r="30" spans="1:59" ht="39.9" customHeight="1" x14ac:dyDescent="0.25">
      <c r="A30" s="12" t="s">
        <v>59</v>
      </c>
      <c r="B30" s="30" t="s">
        <v>60</v>
      </c>
      <c r="C30" s="23" t="s">
        <v>61</v>
      </c>
      <c r="D30" s="23">
        <f>+D36</f>
        <v>8</v>
      </c>
      <c r="E30" s="13"/>
      <c r="F30" s="14">
        <f t="shared" ref="F30" si="4">+D30*E30</f>
        <v>0</v>
      </c>
      <c r="G30" s="4"/>
      <c r="H30" s="4"/>
    </row>
    <row r="31" spans="1:59" ht="39.9" customHeight="1" x14ac:dyDescent="0.25">
      <c r="A31" s="12" t="s">
        <v>62</v>
      </c>
      <c r="B31" s="15" t="s">
        <v>63</v>
      </c>
      <c r="C31" s="12" t="s">
        <v>9</v>
      </c>
      <c r="D31" s="12">
        <v>1</v>
      </c>
      <c r="E31" s="13"/>
      <c r="F31" s="14">
        <f>+D31*E31</f>
        <v>0</v>
      </c>
      <c r="G31" s="4"/>
      <c r="H31" s="4"/>
    </row>
    <row r="32" spans="1:59" s="2" customFormat="1" ht="39.9" customHeight="1" x14ac:dyDescent="0.25">
      <c r="A32" s="16"/>
      <c r="B32" s="17" t="s">
        <v>64</v>
      </c>
      <c r="C32" s="18"/>
      <c r="D32" s="18"/>
      <c r="E32" s="19"/>
      <c r="F32" s="20">
        <f>SUM(F26:F31)</f>
        <v>0</v>
      </c>
      <c r="G32" s="4"/>
      <c r="H32" s="4"/>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row>
    <row r="33" spans="1:59" ht="39.9" customHeight="1" x14ac:dyDescent="0.25">
      <c r="A33" s="9">
        <v>5</v>
      </c>
      <c r="B33" s="11" t="s">
        <v>65</v>
      </c>
      <c r="C33" s="12"/>
      <c r="D33" s="12"/>
      <c r="E33" s="14"/>
      <c r="F33" s="14">
        <f>+D33*E33</f>
        <v>0</v>
      </c>
      <c r="G33" s="4"/>
      <c r="H33" s="4"/>
    </row>
    <row r="34" spans="1:59" ht="46.8" x14ac:dyDescent="0.25">
      <c r="A34" s="12" t="s">
        <v>66</v>
      </c>
      <c r="B34" s="15" t="s">
        <v>67</v>
      </c>
      <c r="C34" s="12" t="s">
        <v>68</v>
      </c>
      <c r="D34" s="12">
        <v>4</v>
      </c>
      <c r="E34" s="13"/>
      <c r="F34" s="14">
        <f>+D34*E34</f>
        <v>0</v>
      </c>
      <c r="G34" s="4"/>
      <c r="H34" s="4"/>
    </row>
    <row r="35" spans="1:59" ht="46.8" x14ac:dyDescent="0.25">
      <c r="A35" s="12" t="s">
        <v>69</v>
      </c>
      <c r="B35" s="15" t="s">
        <v>70</v>
      </c>
      <c r="C35" s="12" t="s">
        <v>68</v>
      </c>
      <c r="D35" s="12">
        <v>4</v>
      </c>
      <c r="E35" s="13"/>
      <c r="F35" s="14">
        <f>+D35*E35</f>
        <v>0</v>
      </c>
      <c r="G35" s="4"/>
      <c r="H35" s="4"/>
    </row>
    <row r="36" spans="1:59" ht="39.9" customHeight="1" x14ac:dyDescent="0.25">
      <c r="A36" s="12" t="s">
        <v>71</v>
      </c>
      <c r="B36" s="32" t="s">
        <v>111</v>
      </c>
      <c r="C36" s="23" t="s">
        <v>16</v>
      </c>
      <c r="D36" s="23">
        <v>8</v>
      </c>
      <c r="E36" s="27"/>
      <c r="F36" s="27">
        <f>+D36*E36</f>
        <v>0</v>
      </c>
      <c r="G36" s="4"/>
      <c r="H36" s="4"/>
    </row>
    <row r="37" spans="1:59" s="2" customFormat="1" ht="39.9" customHeight="1" x14ac:dyDescent="0.25">
      <c r="A37" s="31"/>
      <c r="B37" s="17" t="s">
        <v>73</v>
      </c>
      <c r="C37" s="31"/>
      <c r="D37" s="31"/>
      <c r="E37" s="19"/>
      <c r="F37" s="20">
        <f>SUM(F34:F36)</f>
        <v>0</v>
      </c>
      <c r="G37" s="4"/>
      <c r="H37" s="4"/>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row>
    <row r="38" spans="1:59" s="2" customFormat="1" ht="39.9" customHeight="1" x14ac:dyDescent="0.25">
      <c r="A38" s="9">
        <v>6</v>
      </c>
      <c r="B38" s="11" t="s">
        <v>74</v>
      </c>
      <c r="C38" s="9"/>
      <c r="D38" s="9"/>
      <c r="E38" s="14"/>
      <c r="F38" s="14"/>
      <c r="G38" s="4"/>
      <c r="H38" s="4"/>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row>
    <row r="39" spans="1:59" s="2" customFormat="1" ht="39.9" customHeight="1" x14ac:dyDescent="0.25">
      <c r="A39" s="12" t="s">
        <v>75</v>
      </c>
      <c r="B39" s="15" t="s">
        <v>76</v>
      </c>
      <c r="C39" s="12" t="s">
        <v>77</v>
      </c>
      <c r="D39" s="12">
        <v>1.99</v>
      </c>
      <c r="E39" s="13"/>
      <c r="F39" s="14">
        <f t="shared" ref="F39:F46" si="5">+D39*E39</f>
        <v>0</v>
      </c>
      <c r="G39" s="4"/>
      <c r="H39" s="4"/>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row>
    <row r="40" spans="1:59" s="2" customFormat="1" ht="39.9" customHeight="1" x14ac:dyDescent="0.25">
      <c r="A40" s="12" t="s">
        <v>78</v>
      </c>
      <c r="B40" s="15" t="s">
        <v>79</v>
      </c>
      <c r="C40" s="12" t="s">
        <v>77</v>
      </c>
      <c r="D40" s="12">
        <v>0.23</v>
      </c>
      <c r="E40" s="13"/>
      <c r="F40" s="14">
        <f t="shared" si="5"/>
        <v>0</v>
      </c>
      <c r="G40" s="4"/>
      <c r="H40" s="4"/>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row>
    <row r="41" spans="1:59" s="2" customFormat="1" ht="39.9" customHeight="1" x14ac:dyDescent="0.25">
      <c r="A41" s="12" t="s">
        <v>80</v>
      </c>
      <c r="B41" s="15" t="s">
        <v>81</v>
      </c>
      <c r="C41" s="12" t="s">
        <v>77</v>
      </c>
      <c r="D41" s="12">
        <v>0.69</v>
      </c>
      <c r="E41" s="13"/>
      <c r="F41" s="14">
        <f t="shared" si="5"/>
        <v>0</v>
      </c>
      <c r="G41" s="4"/>
      <c r="H41" s="4"/>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row>
    <row r="42" spans="1:59" s="2" customFormat="1" ht="39.9" customHeight="1" x14ac:dyDescent="0.25">
      <c r="A42" s="12" t="s">
        <v>82</v>
      </c>
      <c r="B42" s="15" t="s">
        <v>83</v>
      </c>
      <c r="C42" s="12" t="s">
        <v>77</v>
      </c>
      <c r="D42" s="12">
        <v>0.13</v>
      </c>
      <c r="E42" s="13"/>
      <c r="F42" s="14">
        <f t="shared" si="5"/>
        <v>0</v>
      </c>
      <c r="G42" s="4"/>
      <c r="H42" s="4"/>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row>
    <row r="43" spans="1:59" s="2" customFormat="1" ht="39.9" customHeight="1" x14ac:dyDescent="0.25">
      <c r="A43" s="12" t="s">
        <v>84</v>
      </c>
      <c r="B43" s="15" t="s">
        <v>85</v>
      </c>
      <c r="C43" s="12" t="s">
        <v>77</v>
      </c>
      <c r="D43" s="12">
        <v>0.21</v>
      </c>
      <c r="E43" s="13"/>
      <c r="F43" s="14">
        <f t="shared" si="5"/>
        <v>0</v>
      </c>
      <c r="G43" s="4"/>
      <c r="H43" s="4"/>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row>
    <row r="44" spans="1:59" s="2" customFormat="1" ht="39.9" customHeight="1" x14ac:dyDescent="0.25">
      <c r="A44" s="12" t="s">
        <v>86</v>
      </c>
      <c r="B44" s="15" t="s">
        <v>87</v>
      </c>
      <c r="C44" s="12" t="s">
        <v>88</v>
      </c>
      <c r="D44" s="12">
        <v>7.82</v>
      </c>
      <c r="E44" s="13"/>
      <c r="F44" s="14">
        <f t="shared" si="5"/>
        <v>0</v>
      </c>
      <c r="G44" s="4"/>
      <c r="H44" s="4"/>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row>
    <row r="45" spans="1:59" s="2" customFormat="1" ht="39.9" customHeight="1" x14ac:dyDescent="0.25">
      <c r="A45" s="12" t="s">
        <v>89</v>
      </c>
      <c r="B45" s="15" t="s">
        <v>90</v>
      </c>
      <c r="C45" s="12" t="s">
        <v>88</v>
      </c>
      <c r="D45" s="12">
        <v>9.1999999999999993</v>
      </c>
      <c r="E45" s="13"/>
      <c r="F45" s="14">
        <f t="shared" si="5"/>
        <v>0</v>
      </c>
      <c r="G45" s="4"/>
      <c r="H45" s="4"/>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row>
    <row r="46" spans="1:59" s="2" customFormat="1" ht="39.9" customHeight="1" x14ac:dyDescent="0.25">
      <c r="A46" s="12" t="s">
        <v>91</v>
      </c>
      <c r="B46" s="15" t="s">
        <v>92</v>
      </c>
      <c r="C46" s="12" t="s">
        <v>88</v>
      </c>
      <c r="D46" s="12">
        <v>7.36</v>
      </c>
      <c r="E46" s="13"/>
      <c r="F46" s="14">
        <f t="shared" si="5"/>
        <v>0</v>
      </c>
      <c r="G46" s="4"/>
      <c r="H46" s="4"/>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row>
    <row r="47" spans="1:59" ht="39.9" customHeight="1" x14ac:dyDescent="0.25">
      <c r="A47" s="12"/>
      <c r="B47" s="33" t="s">
        <v>93</v>
      </c>
      <c r="C47" s="12"/>
      <c r="D47" s="12"/>
      <c r="E47" s="14"/>
      <c r="F47" s="14">
        <f>SUM(F38:F46)</f>
        <v>0</v>
      </c>
      <c r="G47" s="4"/>
      <c r="H47" s="4"/>
    </row>
    <row r="48" spans="1:59" ht="39.9" customHeight="1" x14ac:dyDescent="0.25">
      <c r="A48" s="18"/>
      <c r="B48" s="17" t="s">
        <v>94</v>
      </c>
      <c r="C48" s="18"/>
      <c r="D48" s="18"/>
      <c r="E48" s="19"/>
      <c r="F48" s="20">
        <f>+F47*4</f>
        <v>0</v>
      </c>
      <c r="G48" s="4"/>
      <c r="H48" s="4"/>
    </row>
    <row r="49" spans="1:59" s="8" customFormat="1" ht="39.9" customHeight="1" x14ac:dyDescent="0.25">
      <c r="A49" s="9">
        <v>7</v>
      </c>
      <c r="B49" s="9" t="s">
        <v>95</v>
      </c>
      <c r="C49" s="9"/>
      <c r="D49" s="9"/>
      <c r="E49" s="34"/>
      <c r="F49" s="34"/>
      <c r="G49" s="7"/>
      <c r="H49" s="7"/>
    </row>
    <row r="50" spans="1:59" ht="39.9" customHeight="1" x14ac:dyDescent="0.25">
      <c r="A50" s="12" t="s">
        <v>96</v>
      </c>
      <c r="B50" s="15" t="s">
        <v>97</v>
      </c>
      <c r="C50" s="12" t="s">
        <v>98</v>
      </c>
      <c r="D50" s="12">
        <v>1.21</v>
      </c>
      <c r="E50" s="13"/>
      <c r="F50" s="14">
        <f>+D50*E50</f>
        <v>0</v>
      </c>
      <c r="G50" s="4"/>
      <c r="H50" s="4"/>
    </row>
    <row r="51" spans="1:59" ht="39.9" customHeight="1" x14ac:dyDescent="0.25">
      <c r="A51" s="12" t="s">
        <v>99</v>
      </c>
      <c r="B51" s="30" t="s">
        <v>100</v>
      </c>
      <c r="C51" s="12" t="s">
        <v>98</v>
      </c>
      <c r="D51" s="12">
        <v>1.21</v>
      </c>
      <c r="E51" s="13"/>
      <c r="F51" s="14">
        <f>+D51*E51</f>
        <v>0</v>
      </c>
      <c r="G51" s="4"/>
      <c r="H51" s="4"/>
    </row>
    <row r="52" spans="1:59" ht="140.4" x14ac:dyDescent="0.25">
      <c r="A52" s="12" t="s">
        <v>101</v>
      </c>
      <c r="B52" s="15" t="s">
        <v>102</v>
      </c>
      <c r="C52" s="12" t="s">
        <v>54</v>
      </c>
      <c r="D52" s="12">
        <v>524</v>
      </c>
      <c r="E52" s="13"/>
      <c r="F52" s="14">
        <f>+D52*E52</f>
        <v>0</v>
      </c>
      <c r="G52" s="4"/>
      <c r="H52" s="4"/>
    </row>
    <row r="53" spans="1:59" s="2" customFormat="1" ht="39.9" customHeight="1" x14ac:dyDescent="0.25">
      <c r="A53" s="31"/>
      <c r="B53" s="17" t="s">
        <v>103</v>
      </c>
      <c r="C53" s="31"/>
      <c r="D53" s="31"/>
      <c r="E53" s="19"/>
      <c r="F53" s="20">
        <f>SUM(F50:F52)</f>
        <v>0</v>
      </c>
      <c r="G53" s="4"/>
      <c r="H53" s="4"/>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row>
    <row r="54" spans="1:59" ht="39.9" customHeight="1" x14ac:dyDescent="0.25">
      <c r="A54" s="9">
        <v>8</v>
      </c>
      <c r="B54" s="11" t="s">
        <v>104</v>
      </c>
      <c r="C54" s="12"/>
      <c r="D54" s="12"/>
      <c r="E54" s="14"/>
      <c r="F54" s="14"/>
      <c r="G54" s="4"/>
      <c r="H54" s="4"/>
    </row>
    <row r="55" spans="1:59" ht="39.9" customHeight="1" x14ac:dyDescent="0.25">
      <c r="A55" s="12" t="s">
        <v>105</v>
      </c>
      <c r="B55" s="15" t="s">
        <v>106</v>
      </c>
      <c r="C55" s="12" t="s">
        <v>9</v>
      </c>
      <c r="D55" s="12">
        <v>1</v>
      </c>
      <c r="E55" s="13"/>
      <c r="F55" s="14">
        <f>+D55*E55</f>
        <v>0</v>
      </c>
      <c r="G55" s="4"/>
      <c r="H55" s="4"/>
    </row>
    <row r="56" spans="1:59" s="2" customFormat="1" ht="39.9" customHeight="1" x14ac:dyDescent="0.25">
      <c r="A56" s="18"/>
      <c r="B56" s="17" t="s">
        <v>107</v>
      </c>
      <c r="C56" s="31"/>
      <c r="D56" s="31"/>
      <c r="E56" s="19"/>
      <c r="F56" s="20">
        <f>SUM(F54:F55)</f>
        <v>0</v>
      </c>
      <c r="G56" s="4"/>
      <c r="H56" s="4"/>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row>
    <row r="57" spans="1:59" s="3" customFormat="1" ht="39.9" customHeight="1" x14ac:dyDescent="0.3">
      <c r="A57" s="55" t="s">
        <v>140</v>
      </c>
      <c r="B57" s="55"/>
      <c r="C57" s="55"/>
      <c r="D57" s="55"/>
      <c r="E57" s="36"/>
      <c r="F57" s="36">
        <f>+F56+F53+F48+F37+F32+F25+F19+F7</f>
        <v>0</v>
      </c>
      <c r="G57" s="4"/>
      <c r="H57" s="4"/>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row>
  </sheetData>
  <mergeCells count="2">
    <mergeCell ref="A57:D57"/>
    <mergeCell ref="B20:F20"/>
  </mergeCells>
  <phoneticPr fontId="4"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FR</TermName>
          <TermId xmlns="http://schemas.microsoft.com/office/infopath/2007/PartnerControls">e5b11214-e6fc-4287-b1cb-b050c041462c</TermId>
        </TermInfo>
      </Terms>
    </o99d250c03344da181939f0145dbc023>
    <e2b781e9cad840cd89b90f5a7e989839 xmlns="14a9c00f-d9e3-4eb9-aad3-f69239d17d9c">
      <Terms xmlns="http://schemas.microsoft.com/office/infopath/2007/PartnerControls"/>
    </e2b781e9cad840cd89b90f5a7e989839>
    <lcf76f155ced4ddcb4097134ff3c332f xmlns="017ef222-b715-482d-b25e-e029bead7086">
      <Terms xmlns="http://schemas.microsoft.com/office/infopath/2007/PartnerControls"/>
    </lcf76f155ced4ddcb4097134ff3c332f>
    <TaxCatchAll xmlns="1c89b6ff-5735-4b3c-9dca-50e80957a65b">
      <Value>2</Value>
      <Value>1</Value>
    </TaxCatchAll>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BFA</TermName>
          <TermId xmlns="http://schemas.microsoft.com/office/infopath/2007/PartnerControls">5c109890-987f-4e01-800e-8d3dbccbd13c</TermId>
        </TermInfo>
      </Terms>
    </jcd7455606374210a964e5d7a999097a>
    <_ip_UnifiedCompliancePolicyProperties xmlns="http://schemas.microsoft.com/sharepoint/v3" xsi:nil="true"/>
    <j50cb40f2a0941d2947e6bcbd5d19dce xmlns="14a9c00f-d9e3-4eb9-aad3-f69239d17d9c">
      <Terms xmlns="http://schemas.microsoft.com/office/infopath/2007/PartnerControls"/>
    </j50cb40f2a0941d2947e6bcbd5d19dce>
    <kecc0e8a0a3349c79c5d1d6e51bea7c3 xmlns="14a9c00f-d9e3-4eb9-aad3-f69239d17d9c">
      <Terms xmlns="http://schemas.microsoft.com/office/infopath/2007/PartnerControls"/>
    </kecc0e8a0a3349c79c5d1d6e51bea7c3>
    <l9d65098618b4a8fbbe87718e7187e6b xmlns="14a9c00f-d9e3-4eb9-aad3-f69239d17d9c">
      <Terms xmlns="http://schemas.microsoft.com/office/infopath/2007/PartnerControls"/>
    </l9d65098618b4a8fbbe87718e7187e6b>
    <_dlc_DocId xmlns="508ba6eb-9e09-4fd5-92f2-2d9921329f2d">BFAENABEL-680963957-119545</_dlc_DocId>
    <_dlc_DocIdUrl xmlns="508ba6eb-9e09-4fd5-92f2-2d9921329f2d">
      <Url>https://enabelbe.sharepoint.com/sites/BFA/_layouts/15/DocIdRedir.aspx?ID=BFAENABEL-680963957-119545</Url>
      <Description>BFAENABEL-680963957-119545</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Contract_document" ma:contentTypeID="0x01010084FDA68FEA25C847A6128BBA7C1A6EC100DB6DE8DA9F5B134CB8F62B604C7D5447" ma:contentTypeVersion="30" ma:contentTypeDescription="" ma:contentTypeScope="" ma:versionID="a6c189a245ca907dc0478d9e7fd75e73">
  <xsd:schema xmlns:xsd="http://www.w3.org/2001/XMLSchema" xmlns:xs="http://www.w3.org/2001/XMLSchema" xmlns:p="http://schemas.microsoft.com/office/2006/metadata/properties" xmlns:ns1="http://schemas.microsoft.com/sharepoint/v3" xmlns:ns2="1c89b6ff-5735-4b3c-9dca-50e80957a65b" xmlns:ns3="14a9c00f-d9e3-4eb9-aad3-f69239d17d9c" xmlns:ns4="508ba6eb-9e09-4fd5-92f2-2d9921329f2d" xmlns:ns5="017ef222-b715-482d-b25e-e029bead7086" targetNamespace="http://schemas.microsoft.com/office/2006/metadata/properties" ma:root="true" ma:fieldsID="33bd391590ac018aac957529e3a5b339" ns1:_="" ns2:_="" ns3:_="" ns4:_="" ns5:_="">
    <xsd:import namespace="http://schemas.microsoft.com/sharepoint/v3"/>
    <xsd:import namespace="1c89b6ff-5735-4b3c-9dca-50e80957a65b"/>
    <xsd:import namespace="14a9c00f-d9e3-4eb9-aad3-f69239d17d9c"/>
    <xsd:import namespace="508ba6eb-9e09-4fd5-92f2-2d9921329f2d"/>
    <xsd:import namespace="017ef222-b715-482d-b25e-e029bead7086"/>
    <xsd:element name="properties">
      <xsd:complexType>
        <xsd:sequence>
          <xsd:element name="documentManagement">
            <xsd:complexType>
              <xsd:all>
                <xsd:element ref="ns2:TaxCatchAll" minOccurs="0"/>
                <xsd:element ref="ns2:TaxCatchAllLabel" minOccurs="0"/>
                <xsd:element ref="ns3:o99d250c03344da181939f0145dbc023" minOccurs="0"/>
                <xsd:element ref="ns3:j50cb40f2a0941d2947e6bcbd5d19dce" minOccurs="0"/>
                <xsd:element ref="ns3:kecc0e8a0a3349c79c5d1d6e51bea7c3" minOccurs="0"/>
                <xsd:element ref="ns3:l9d65098618b4a8fbbe87718e7187e6b" minOccurs="0"/>
                <xsd:element ref="ns3:jcd7455606374210a964e5d7a999097a" minOccurs="0"/>
                <xsd:element ref="ns3:e2b781e9cad840cd89b90f5a7e989839" minOccurs="0"/>
                <xsd:element ref="ns4:_dlc_DocId" minOccurs="0"/>
                <xsd:element ref="ns4:_dlc_DocIdUrl" minOccurs="0"/>
                <xsd:element ref="ns4:_dlc_DocIdPersistId" minOccurs="0"/>
                <xsd:element ref="ns2:SharedWithUsers" minOccurs="0"/>
                <xsd:element ref="ns2:SharedWithDetails" minOccurs="0"/>
                <xsd:element ref="ns5:MediaServiceMetadata" minOccurs="0"/>
                <xsd:element ref="ns5:MediaServiceFastMetadata" minOccurs="0"/>
                <xsd:element ref="ns5:MediaServiceAutoKeyPoints" minOccurs="0"/>
                <xsd:element ref="ns5:MediaServiceKeyPoints" minOccurs="0"/>
                <xsd:element ref="ns5:MediaServiceDateTaken" minOccurs="0"/>
                <xsd:element ref="ns5:MediaLengthInSeconds" minOccurs="0"/>
                <xsd:element ref="ns5:lcf76f155ced4ddcb4097134ff3c332f" minOccurs="0"/>
                <xsd:element ref="ns5:MediaServiceGenerationTime" minOccurs="0"/>
                <xsd:element ref="ns5:MediaServiceEventHashCode" minOccurs="0"/>
                <xsd:element ref="ns5:MediaServiceLocation" minOccurs="0"/>
                <xsd:element ref="ns5:MediaServiceOCR" minOccurs="0"/>
                <xsd:element ref="ns1:_ip_UnifiedCompliancePolicyProperties" minOccurs="0"/>
                <xsd:element ref="ns1:_ip_UnifiedCompliancePolicyUIAction" minOccurs="0"/>
                <xsd:element ref="ns5:MediaServiceObjectDetectorVersions" minOccurs="0"/>
                <xsd:element ref="ns5:MediaServiceSearchProperties" minOccurs="0"/>
                <xsd:element ref="ns5: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9" nillable="true" ma:displayName="Propriétés de la stratégie de conformité unifiée" ma:hidden="true" ma:internalName="_ip_UnifiedCompliancePolicyProperties">
      <xsd:simpleType>
        <xsd:restriction base="dms:Note"/>
      </xsd:simpleType>
    </xsd:element>
    <xsd:element name="_ip_UnifiedCompliancePolicyUIAction" ma:index="40"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c89b6ff-5735-4b3c-9dca-50e80957a65b"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4c7a6b74-e0c3-46af-9e55-7dedf737cce8}" ma:internalName="TaxCatchAll" ma:showField="CatchAllData"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4c7a6b74-e0c3-46af-9e55-7dedf737cce8}" ma:internalName="TaxCatchAllLabel" ma:readOnly="true" ma:showField="CatchAllDataLabel"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Partagé avec dé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10" nillable="true" ma:taxonomy="true" ma:internalName="o99d250c03344da181939f0145dbc023" ma:taxonomyFieldName="Document_Language" ma:displayName="Document_Language" ma:readOnly="false" ma:default="2;#FR|e5b11214-e6fc-4287-b1cb-b050c041462c"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j50cb40f2a0941d2947e6bcbd5d19dce" ma:index="12"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kecc0e8a0a3349c79c5d1d6e51bea7c3" ma:index="14"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l9d65098618b4a8fbbe87718e7187e6b" ma:index="15"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BFA|5c109890-987f-4e01-800e-8d3dbccbd13c"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e2b781e9cad840cd89b90f5a7e989839" ma:index="19"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17ef222-b715-482d-b25e-e029bead7086"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MediaServiceDateTaken" ma:index="31" nillable="true" ma:displayName="MediaServiceDateTaken" ma:hidden="true" ma:internalName="MediaServiceDateTaken" ma:readOnly="true">
      <xsd:simpleType>
        <xsd:restriction base="dms:Text"/>
      </xsd:simpleType>
    </xsd:element>
    <xsd:element name="MediaLengthInSeconds" ma:index="32" nillable="true" ma:displayName="MediaLengthInSeconds" ma:hidden="true" ma:internalName="MediaLengthInSeconds" ma:readOnly="true">
      <xsd:simpleType>
        <xsd:restriction base="dms:Unknown"/>
      </xsd:simpleType>
    </xsd:element>
    <xsd:element name="lcf76f155ced4ddcb4097134ff3c332f" ma:index="34" nillable="true" ma:taxonomy="true" ma:internalName="lcf76f155ced4ddcb4097134ff3c332f" ma:taxonomyFieldName="MediaServiceImageTags" ma:displayName="Balises d’image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MediaServiceOCR" ma:index="38" nillable="true" ma:displayName="Extracted Text" ma:internalName="MediaServiceOCR" ma:readOnly="true">
      <xsd:simpleType>
        <xsd:restriction base="dms:Note">
          <xsd:maxLength value="255"/>
        </xsd:restriction>
      </xsd:simpleType>
    </xsd:element>
    <xsd:element name="MediaServiceObjectDetectorVersions" ma:index="4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2" nillable="true" ma:displayName="MediaServiceSearchProperties" ma:hidden="true" ma:internalName="MediaServiceSearchProperties" ma:readOnly="true">
      <xsd:simpleType>
        <xsd:restriction base="dms:Note"/>
      </xsd:simpleType>
    </xsd:element>
    <xsd:element name="MediaServiceBillingMetadata" ma:index="4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Type de contenu"/>
        <xsd:element ref="dc:title" minOccurs="0" maxOccurs="1"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2AC169E-C94B-472C-9CEE-A457CDC6FBB2}">
  <ds:schemaRefs>
    <ds:schemaRef ds:uri="http://schemas.microsoft.com/office/2006/metadata/properties"/>
    <ds:schemaRef ds:uri="http://schemas.microsoft.com/office/infopath/2007/PartnerControls"/>
    <ds:schemaRef ds:uri="http://schemas.microsoft.com/sharepoint/v3"/>
    <ds:schemaRef ds:uri="14a9c00f-d9e3-4eb9-aad3-f69239d17d9c"/>
    <ds:schemaRef ds:uri="017ef222-b715-482d-b25e-e029bead7086"/>
    <ds:schemaRef ds:uri="1c89b6ff-5735-4b3c-9dca-50e80957a65b"/>
    <ds:schemaRef ds:uri="508ba6eb-9e09-4fd5-92f2-2d9921329f2d"/>
  </ds:schemaRefs>
</ds:datastoreItem>
</file>

<file path=customXml/itemProps2.xml><?xml version="1.0" encoding="utf-8"?>
<ds:datastoreItem xmlns:ds="http://schemas.openxmlformats.org/officeDocument/2006/customXml" ds:itemID="{CD365F3D-4175-4C78-BE5A-78C11598DB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c89b6ff-5735-4b3c-9dca-50e80957a65b"/>
    <ds:schemaRef ds:uri="14a9c00f-d9e3-4eb9-aad3-f69239d17d9c"/>
    <ds:schemaRef ds:uri="508ba6eb-9e09-4fd5-92f2-2d9921329f2d"/>
    <ds:schemaRef ds:uri="017ef222-b715-482d-b25e-e029bead70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5A66EEC-18C1-49C3-9416-B8072D0292DD}">
  <ds:schemaRefs>
    <ds:schemaRef ds:uri="http://schemas.microsoft.com/sharepoint/events"/>
  </ds:schemaRefs>
</ds:datastoreItem>
</file>

<file path=customXml/itemProps4.xml><?xml version="1.0" encoding="utf-8"?>
<ds:datastoreItem xmlns:ds="http://schemas.openxmlformats.org/officeDocument/2006/customXml" ds:itemID="{0D70CF28-C54C-4E47-B017-D61E9F19BD0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KOMBEOLE</vt:lpstr>
      <vt:lpstr>NAFTENGA</vt:lpstr>
      <vt:lpstr>KOUPELA</vt:lpstr>
      <vt:lpstr>BOATENGA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2025-11-13T11:42:35Z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0x01010084FDA68FEA25C847A6128BBA7C1A6EC100DB6DE8DA9F5B134CB8F62B604C7D5447</vt:lpwstr>
  </property>
  <property fmtid="{D5CDD505-2E9C-101B-9397-08002B2CF9AE}" pid="3" name="Document_Language">
    <vt:lpwstr>2;#FR|e5b11214-e6fc-4287-b1cb-b050c041462c</vt:lpwstr>
  </property>
  <property fmtid="{D5CDD505-2E9C-101B-9397-08002B2CF9AE}" pid="4" name="Country">
    <vt:lpwstr>1;#BFA|5c109890-987f-4e01-800e-8d3dbccbd13c</vt:lpwstr>
  </property>
  <property fmtid="{D5CDD505-2E9C-101B-9397-08002B2CF9AE}" pid="5" name="_dlc_DocIdItemGuid">
    <vt:lpwstr>47979a31-1e0f-4fe5-9bde-9ba27b8226a9</vt:lpwstr>
  </property>
  <property fmtid="{D5CDD505-2E9C-101B-9397-08002B2CF9AE}" pid="6" name="MediaServiceImageTags">
    <vt:lpwstr/>
  </property>
  <property fmtid="{D5CDD505-2E9C-101B-9397-08002B2CF9AE}" pid="7" name="Document_Type">
    <vt:lpwstr/>
  </property>
  <property fmtid="{D5CDD505-2E9C-101B-9397-08002B2CF9AE}" pid="8" name="Document_Status">
    <vt:lpwstr/>
  </property>
  <property fmtid="{D5CDD505-2E9C-101B-9397-08002B2CF9AE}" pid="9" name="Contract_reference">
    <vt:lpwstr/>
  </property>
  <property fmtid="{D5CDD505-2E9C-101B-9397-08002B2CF9AE}" pid="10" name="Project_code">
    <vt:lpwstr/>
  </property>
</Properties>
</file>