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enabelbe.sharepoint.com/sites/BFA/Contracts/21_Marchés_Publics/BFA2300511_Resil_Kaya/BFA23005-10149 Infrastructures Services Publics/2_CSC/"/>
    </mc:Choice>
  </mc:AlternateContent>
  <xr:revisionPtr revIDLastSave="0" documentId="8_{2209C01A-DB6E-4D39-8577-46B8B1DFA5FE}" xr6:coauthVersionLast="47" xr6:coauthVersionMax="47" xr10:uidLastSave="{00000000-0000-0000-0000-000000000000}"/>
  <bookViews>
    <workbookView xWindow="-108" yWindow="-108" windowWidth="23256" windowHeight="12456" tabRatio="743" xr2:uid="{00000000-000D-0000-FFFF-FFFF00000000}"/>
  </bookViews>
  <sheets>
    <sheet name="DQE MAT.NOUVELLE ZORGHO" sheetId="1" r:id="rId1"/>
    <sheet name="DQE REHAB BLOC MAT.EXISTANTE" sheetId="2" r:id="rId2"/>
    <sheet name="Recap" sheetId="3" r:id="rId3"/>
  </sheets>
  <definedNames>
    <definedName name="_xlnm.Print_Area" localSheetId="0">'DQE MAT.NOUVELLE ZORGHO'!$A$1:$F$244</definedName>
    <definedName name="_xlnm.Print_Area" localSheetId="1">'DQE REHAB BLOC MAT.EXISTANTE'!$A$1:$F$181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14" i="3"/>
  <c r="E13" i="3"/>
  <c r="D15" i="3"/>
  <c r="D14" i="3"/>
  <c r="D13" i="3"/>
  <c r="C15" i="3"/>
  <c r="C14" i="3"/>
  <c r="C13" i="3"/>
  <c r="F228" i="1"/>
  <c r="F92" i="1"/>
  <c r="F176" i="2"/>
  <c r="F175" i="2"/>
  <c r="F173" i="2"/>
  <c r="F80" i="2"/>
  <c r="F73" i="2"/>
  <c r="F53" i="2"/>
  <c r="F49" i="2"/>
  <c r="F44" i="2"/>
  <c r="F38" i="2"/>
  <c r="F28" i="2"/>
  <c r="F162" i="2"/>
  <c r="F161" i="2"/>
  <c r="F160" i="2"/>
  <c r="F159" i="2"/>
  <c r="F158" i="2"/>
  <c r="F157" i="2"/>
  <c r="F156" i="2"/>
  <c r="F155" i="2"/>
  <c r="F154" i="2"/>
  <c r="F153" i="2"/>
  <c r="F164" i="2" s="1"/>
  <c r="F139" i="2"/>
  <c r="F138" i="2"/>
  <c r="F137" i="2"/>
  <c r="D136" i="2"/>
  <c r="F136" i="2" s="1"/>
  <c r="D135" i="2"/>
  <c r="F135" i="2" s="1"/>
  <c r="D134" i="2"/>
  <c r="F134" i="2" s="1"/>
  <c r="D133" i="2"/>
  <c r="F133" i="2" s="1"/>
  <c r="F149" i="2" s="1"/>
  <c r="F130" i="2"/>
  <c r="F129" i="2"/>
  <c r="F128" i="2"/>
  <c r="F127" i="2"/>
  <c r="F126" i="2"/>
  <c r="F131" i="2" s="1"/>
  <c r="F123" i="2"/>
  <c r="F122" i="2"/>
  <c r="F121" i="2"/>
  <c r="F120" i="2"/>
  <c r="F119" i="2"/>
  <c r="F118" i="2"/>
  <c r="F124" i="2" s="1"/>
  <c r="F115" i="2"/>
  <c r="F114" i="2"/>
  <c r="F113" i="2"/>
  <c r="F112" i="2"/>
  <c r="F116" i="2" s="1"/>
  <c r="F109" i="2"/>
  <c r="F108" i="2"/>
  <c r="F107" i="2"/>
  <c r="F106" i="2"/>
  <c r="F105" i="2"/>
  <c r="F104" i="2"/>
  <c r="F103" i="2"/>
  <c r="F102" i="2"/>
  <c r="F101" i="2"/>
  <c r="F100" i="2"/>
  <c r="F99" i="2"/>
  <c r="F110" i="2" s="1"/>
  <c r="F94" i="2"/>
  <c r="F93" i="2"/>
  <c r="F92" i="2"/>
  <c r="F91" i="2"/>
  <c r="F90" i="2"/>
  <c r="F95" i="2" s="1"/>
  <c r="F177" i="2" s="1"/>
  <c r="F86" i="2"/>
  <c r="F85" i="2"/>
  <c r="F84" i="2"/>
  <c r="F87" i="2" s="1"/>
  <c r="F79" i="2"/>
  <c r="F78" i="2"/>
  <c r="F77" i="2"/>
  <c r="F76" i="2"/>
  <c r="F72" i="2"/>
  <c r="F71" i="2"/>
  <c r="F70" i="2"/>
  <c r="F69" i="2"/>
  <c r="F68" i="2"/>
  <c r="F67" i="2"/>
  <c r="F65" i="2"/>
  <c r="F64" i="2"/>
  <c r="F60" i="2"/>
  <c r="F59" i="2"/>
  <c r="F58" i="2"/>
  <c r="F61" i="2" s="1"/>
  <c r="F52" i="2"/>
  <c r="F174" i="2" s="1"/>
  <c r="F48" i="2"/>
  <c r="F47" i="2"/>
  <c r="F43" i="2"/>
  <c r="F42" i="2"/>
  <c r="F41" i="2"/>
  <c r="F172" i="2" s="1"/>
  <c r="F37" i="2"/>
  <c r="F36" i="2"/>
  <c r="F35" i="2"/>
  <c r="F34" i="2"/>
  <c r="F33" i="2"/>
  <c r="F32" i="2"/>
  <c r="F31" i="2"/>
  <c r="F171" i="2" s="1"/>
  <c r="F27" i="2"/>
  <c r="F26" i="2"/>
  <c r="F25" i="2"/>
  <c r="F24" i="2"/>
  <c r="F23" i="2"/>
  <c r="F22" i="2"/>
  <c r="F21" i="2"/>
  <c r="F20" i="2"/>
  <c r="F19" i="2"/>
  <c r="F18" i="2"/>
  <c r="F17" i="2"/>
  <c r="F16" i="2"/>
  <c r="F15" i="2"/>
  <c r="F14" i="2"/>
  <c r="F13" i="2"/>
  <c r="F9" i="2"/>
  <c r="F8" i="2"/>
  <c r="F7" i="2"/>
  <c r="F6" i="2"/>
  <c r="F5" i="2"/>
  <c r="F10" i="2" s="1"/>
  <c r="F169" i="2" s="1"/>
  <c r="F226" i="1"/>
  <c r="F225" i="1"/>
  <c r="F224" i="1"/>
  <c r="F223" i="1"/>
  <c r="F222" i="1"/>
  <c r="F221" i="1"/>
  <c r="F220" i="1"/>
  <c r="F219" i="1"/>
  <c r="F218" i="1"/>
  <c r="F217" i="1"/>
  <c r="F227" i="1" s="1"/>
  <c r="F203" i="1"/>
  <c r="D200" i="1"/>
  <c r="F200" i="1" s="1"/>
  <c r="D199" i="1"/>
  <c r="F199" i="1" s="1"/>
  <c r="D198" i="1"/>
  <c r="F198" i="1" s="1"/>
  <c r="D197" i="1"/>
  <c r="F197" i="1" s="1"/>
  <c r="F214" i="1" s="1"/>
  <c r="F194" i="1"/>
  <c r="F193" i="1"/>
  <c r="F191" i="1"/>
  <c r="F189" i="1"/>
  <c r="F195" i="1" s="1"/>
  <c r="F184" i="1"/>
  <c r="F183" i="1"/>
  <c r="F182" i="1"/>
  <c r="F181" i="1"/>
  <c r="F180" i="1"/>
  <c r="F179" i="1"/>
  <c r="F178" i="1"/>
  <c r="F177" i="1"/>
  <c r="F185" i="1" s="1"/>
  <c r="F174" i="1"/>
  <c r="F173" i="1"/>
  <c r="F172" i="1"/>
  <c r="F171" i="1"/>
  <c r="F170" i="1"/>
  <c r="F169" i="1"/>
  <c r="F175" i="1" s="1"/>
  <c r="F166" i="1"/>
  <c r="F165" i="1"/>
  <c r="F164" i="1"/>
  <c r="F163" i="1"/>
  <c r="F162" i="1"/>
  <c r="F161" i="1"/>
  <c r="F160" i="1"/>
  <c r="F159" i="1"/>
  <c r="F158" i="1"/>
  <c r="F156" i="1"/>
  <c r="F154" i="1"/>
  <c r="F153" i="1"/>
  <c r="F152" i="1"/>
  <c r="F151" i="1"/>
  <c r="F167" i="1" s="1"/>
  <c r="F146" i="1"/>
  <c r="F145" i="1"/>
  <c r="F144" i="1"/>
  <c r="F143" i="1"/>
  <c r="F142" i="1"/>
  <c r="F141" i="1"/>
  <c r="F147" i="1" s="1"/>
  <c r="F240" i="1" s="1"/>
  <c r="F137" i="1"/>
  <c r="F136" i="1"/>
  <c r="F135" i="1"/>
  <c r="F134" i="1"/>
  <c r="F138" i="1" s="1"/>
  <c r="F239" i="1" s="1"/>
  <c r="F129" i="1"/>
  <c r="F128" i="1"/>
  <c r="F127" i="1"/>
  <c r="F126" i="1"/>
  <c r="F125" i="1"/>
  <c r="F124" i="1"/>
  <c r="F123" i="1"/>
  <c r="F122" i="1"/>
  <c r="F121" i="1"/>
  <c r="F120" i="1"/>
  <c r="F130" i="1" s="1"/>
  <c r="F115" i="1"/>
  <c r="F114" i="1"/>
  <c r="F113" i="1"/>
  <c r="D111" i="1"/>
  <c r="D110" i="1"/>
  <c r="F110" i="1" s="1"/>
  <c r="F108" i="1"/>
  <c r="F107" i="1"/>
  <c r="F106" i="1"/>
  <c r="F105" i="1"/>
  <c r="F104" i="1"/>
  <c r="F98" i="1"/>
  <c r="F97" i="1"/>
  <c r="F96" i="1"/>
  <c r="F99" i="1" s="1"/>
  <c r="F91" i="1"/>
  <c r="F90" i="1"/>
  <c r="F89" i="1"/>
  <c r="F88" i="1"/>
  <c r="F87" i="1"/>
  <c r="F86" i="1"/>
  <c r="F85" i="1"/>
  <c r="F84" i="1"/>
  <c r="F78" i="1"/>
  <c r="F74" i="1"/>
  <c r="F73" i="1"/>
  <c r="F72" i="1"/>
  <c r="F79" i="1" s="1"/>
  <c r="F237" i="1" s="1"/>
  <c r="F67" i="1"/>
  <c r="F66" i="1"/>
  <c r="F65" i="1"/>
  <c r="F64" i="1"/>
  <c r="F63" i="1"/>
  <c r="F69" i="1" s="1"/>
  <c r="F236" i="1" s="1"/>
  <c r="F59" i="1"/>
  <c r="D58" i="1"/>
  <c r="F58" i="1" s="1"/>
  <c r="D57" i="1"/>
  <c r="F57" i="1" s="1"/>
  <c r="F56" i="1"/>
  <c r="F55" i="1"/>
  <c r="F54" i="1"/>
  <c r="F53" i="1"/>
  <c r="F60" i="1" s="1"/>
  <c r="F235" i="1" s="1"/>
  <c r="F49" i="1"/>
  <c r="F48" i="1"/>
  <c r="F47" i="1"/>
  <c r="F46" i="1"/>
  <c r="F45" i="1"/>
  <c r="F44" i="1"/>
  <c r="F43" i="1"/>
  <c r="F42" i="1"/>
  <c r="F41" i="1"/>
  <c r="F50" i="1" s="1"/>
  <c r="F234" i="1" s="1"/>
  <c r="F37" i="1"/>
  <c r="F36" i="1"/>
  <c r="F35" i="1"/>
  <c r="F34" i="1"/>
  <c r="F33" i="1"/>
  <c r="F32" i="1"/>
  <c r="F31" i="1"/>
  <c r="F30" i="1"/>
  <c r="F29" i="1"/>
  <c r="F28" i="1"/>
  <c r="F27" i="1"/>
  <c r="F26" i="1"/>
  <c r="F25" i="1"/>
  <c r="F24" i="1"/>
  <c r="F23" i="1"/>
  <c r="F22" i="1"/>
  <c r="F21" i="1"/>
  <c r="F20" i="1"/>
  <c r="F19" i="1"/>
  <c r="F38" i="1" s="1"/>
  <c r="F233" i="1" s="1"/>
  <c r="F15" i="1"/>
  <c r="F14" i="1"/>
  <c r="F13" i="1"/>
  <c r="F12" i="1"/>
  <c r="F11" i="1"/>
  <c r="F10" i="1"/>
  <c r="F9" i="1"/>
  <c r="F16" i="1" s="1"/>
  <c r="F232" i="1" s="1"/>
  <c r="F5" i="1"/>
  <c r="F4" i="1"/>
  <c r="F6" i="1" s="1"/>
  <c r="F231" i="1" s="1"/>
  <c r="F170" i="2" l="1"/>
  <c r="D112" i="1"/>
  <c r="F112" i="1" s="1"/>
  <c r="F111" i="1"/>
  <c r="F116" i="1" s="1"/>
  <c r="F131" i="1" s="1"/>
  <c r="F238" i="1" s="1"/>
  <c r="F241" i="1"/>
  <c r="F81" i="2"/>
  <c r="F165" i="2"/>
  <c r="F178" i="2" s="1"/>
  <c r="F179" i="2" l="1"/>
  <c r="F242" i="1"/>
  <c r="F243" i="1" l="1"/>
  <c r="F244" i="1" s="1"/>
  <c r="F180" i="2"/>
  <c r="F181" i="2" s="1"/>
</calcChain>
</file>

<file path=xl/sharedStrings.xml><?xml version="1.0" encoding="utf-8"?>
<sst xmlns="http://schemas.openxmlformats.org/spreadsheetml/2006/main" count="998" uniqueCount="477">
  <si>
    <t>DEVIS  QUANTITATIF ET ESTIMATIF POUR LA CONSTRUCTION D'UNE MATERNITE AU CMA DE ZORGHO</t>
  </si>
  <si>
    <t>N°</t>
  </si>
  <si>
    <t>Désignation des taches</t>
  </si>
  <si>
    <t xml:space="preserve">Unité </t>
  </si>
  <si>
    <t xml:space="preserve">Quantité </t>
  </si>
  <si>
    <t>Prix unitaire</t>
  </si>
  <si>
    <t>Prix total</t>
  </si>
  <si>
    <t>FRAIS GENERAUX</t>
  </si>
  <si>
    <t>0.1</t>
  </si>
  <si>
    <t>Installation du chantier</t>
  </si>
  <si>
    <t>ff</t>
  </si>
  <si>
    <t>0.2</t>
  </si>
  <si>
    <t>Panneaux de chantier(nombre de 2) et de signalisation</t>
  </si>
  <si>
    <t>I</t>
  </si>
  <si>
    <t>PREPARATION DU TERRAIN- TERRASSEMENT</t>
  </si>
  <si>
    <t>1.1</t>
  </si>
  <si>
    <t>Décapage et nivellement</t>
  </si>
  <si>
    <t>m2</t>
  </si>
  <si>
    <t>1.2</t>
  </si>
  <si>
    <t>Implantation du bâtiment a l'aide d'un appareil topographique</t>
  </si>
  <si>
    <t>1.3</t>
  </si>
  <si>
    <t xml:space="preserve">Fouilles en rigoles pour semelles filantes </t>
  </si>
  <si>
    <t>m3</t>
  </si>
  <si>
    <t>1.4</t>
  </si>
  <si>
    <t>Fouilles en puits pour semelles isolées</t>
  </si>
  <si>
    <t>1.5</t>
  </si>
  <si>
    <t>Remblai sans apport provenant des fouilles</t>
  </si>
  <si>
    <t>1.6</t>
  </si>
  <si>
    <t>Remblai avec apport latéritique ,compacté par couche successive de 20 cm + traitement anti-termites</t>
  </si>
  <si>
    <t>1.7</t>
  </si>
  <si>
    <t>Démolition des hangars des passerelles sur l'emprise avec leurs stockage dans les meilleures conditions pour leurs réemplois</t>
  </si>
  <si>
    <t>II</t>
  </si>
  <si>
    <t>BETONS - BETONS ARMES</t>
  </si>
  <si>
    <t>2.1</t>
  </si>
  <si>
    <t xml:space="preserve">Béton de propreté dosé à 150 kg/m3 de ciment </t>
  </si>
  <si>
    <t>2.2</t>
  </si>
  <si>
    <t xml:space="preserve">Béton armé pour semelles dosé à 350 kg/m3 de ciment </t>
  </si>
  <si>
    <t>2.3</t>
  </si>
  <si>
    <t>Béton cyclopéen dosé à 300 kg/m3 de ciment pour fondations sous murs</t>
  </si>
  <si>
    <t>2.4</t>
  </si>
  <si>
    <t xml:space="preserve">Béton armé pour souches de poteaux et voiles de façade  dosé à 350 kg/m3 de ciment </t>
  </si>
  <si>
    <t>2.5</t>
  </si>
  <si>
    <t xml:space="preserve">Béton armé pour longrines dosé à 350 kg/m3 de ciment </t>
  </si>
  <si>
    <t>2.6</t>
  </si>
  <si>
    <t xml:space="preserve">Béton armé pour chainage bas dosé à 350 kg/m3 de ciment </t>
  </si>
  <si>
    <t>2.7</t>
  </si>
  <si>
    <t xml:space="preserve">Béton armé pour poteaux et voiles de façade  dosé à 350 kg/m3 de ciment </t>
  </si>
  <si>
    <t>2.8</t>
  </si>
  <si>
    <t xml:space="preserve">Béton armé pour raidisseurs dosé à 350 kg/m3 de ciment </t>
  </si>
  <si>
    <t>2.9</t>
  </si>
  <si>
    <t xml:space="preserve">Béton armé pour marches et rampes d'accès dosé à 350 kg/m3 de ciment </t>
  </si>
  <si>
    <t>2.10</t>
  </si>
  <si>
    <t>Béton armé pour dallage ép:10 cm dosé à 300 kg/m3 de ciment</t>
  </si>
  <si>
    <t>2.11</t>
  </si>
  <si>
    <t xml:space="preserve">Béton armé pour appui de baies  dosé à 350 kg/m3 de ciment </t>
  </si>
  <si>
    <t>2.12</t>
  </si>
  <si>
    <t xml:space="preserve">Béton armé pour chainage haut  dosé à 350 kg/m3 de ciment </t>
  </si>
  <si>
    <t>2.13</t>
  </si>
  <si>
    <t xml:space="preserve">Béton armé pour poutres dosé à 350 kg/m3 de ciment </t>
  </si>
  <si>
    <t>2.14</t>
  </si>
  <si>
    <t xml:space="preserve">Béton armé pour dalle de chéneau dosé à 350 kg/m3 de ciment </t>
  </si>
  <si>
    <t>2.15</t>
  </si>
  <si>
    <t xml:space="preserve">Béton armé pour chainage rampant dosé à 350 kg/m3 de ciment </t>
  </si>
  <si>
    <t>2.16</t>
  </si>
  <si>
    <t xml:space="preserve">Béton armé pour  acrotère et couronnement dosé à 350 kg/m3 de ciment </t>
  </si>
  <si>
    <t>2.17</t>
  </si>
  <si>
    <t>Béton armé pour paillasses et banquettes  dosé à 350 kg/m3 de ciment</t>
  </si>
  <si>
    <t>2.18</t>
  </si>
  <si>
    <t xml:space="preserve">Béton armé pour couronnement dosé à 350 kg/m3 </t>
  </si>
  <si>
    <t>2.19</t>
  </si>
  <si>
    <t>Forme de pente</t>
  </si>
  <si>
    <t>III</t>
  </si>
  <si>
    <t>MACONNERIES</t>
  </si>
  <si>
    <t>3.1</t>
  </si>
  <si>
    <t>Maçonnerie d'agglomérés pleins de 20 x 20 x 40 pour mur de soubassement et blocs opératoires</t>
  </si>
  <si>
    <t>3.2</t>
  </si>
  <si>
    <t>Maçonnerie d'agglomérés creux de 20 x 20 x 40 pour mur de soubassement et blocs opératoires</t>
  </si>
  <si>
    <t>3.4</t>
  </si>
  <si>
    <t>Maçonnerie d'agglomérés creux de 10 x 20 x 40</t>
  </si>
  <si>
    <t>3.6</t>
  </si>
  <si>
    <t>Claustras de ventilation des combles munis de grillage anti-insectes</t>
  </si>
  <si>
    <t>u</t>
  </si>
  <si>
    <t>3.7</t>
  </si>
  <si>
    <t>Enduits intérieur lissés</t>
  </si>
  <si>
    <t>3.8</t>
  </si>
  <si>
    <t xml:space="preserve">Enduits extérieur talochés </t>
  </si>
  <si>
    <t>3.9</t>
  </si>
  <si>
    <t>Enduits sous face dalle</t>
  </si>
  <si>
    <t>3.10</t>
  </si>
  <si>
    <t>Raccordement et calfeutrement des ouvertures</t>
  </si>
  <si>
    <t>ml</t>
  </si>
  <si>
    <t>3.11</t>
  </si>
  <si>
    <t>Enduit étanche sur mur de soubassement</t>
  </si>
  <si>
    <t>IV</t>
  </si>
  <si>
    <t>CHARPENTE METALLIQUE ET COUVERTURE</t>
  </si>
  <si>
    <t>4.1</t>
  </si>
  <si>
    <t>Fourniture et pose de tôle alu zinc pré laquée de couleur verte 35/100è premier choix y compris toutes sujétions</t>
  </si>
  <si>
    <t>4.2</t>
  </si>
  <si>
    <t>Faitière de 60 en tôle alu zinc de 45/100è</t>
  </si>
  <si>
    <t>4.3</t>
  </si>
  <si>
    <t>Support en IPN de 120</t>
  </si>
  <si>
    <t>4.4</t>
  </si>
  <si>
    <t>Pannes en tube rectangulaire lourd de 40 x 80 Ep: 2mm</t>
  </si>
  <si>
    <t>4.5</t>
  </si>
  <si>
    <t>Platines ,pré platines de fixation sous tubes avec toutes sujétions de scellements</t>
  </si>
  <si>
    <t>4.6</t>
  </si>
  <si>
    <t>Platines ,pré platines de fixation sous IPN 120 avec toutes sujétions de scellements</t>
  </si>
  <si>
    <t>4.7</t>
  </si>
  <si>
    <t>Bardage métallique en tôle de 20/10ème avec le dimensions conforme au plan fourni</t>
  </si>
  <si>
    <t>V</t>
  </si>
  <si>
    <t>MENUISERIE METALLIQUE et ALUMINIUM</t>
  </si>
  <si>
    <t>5.1</t>
  </si>
  <si>
    <t>PMV: Porte Métallique Vitrée a deux battants ouvrant à la française, cadre double H en tôle de 20/10è, double face avec tôle de 20/10è avec grille de protection PMP 1(160x220).</t>
  </si>
  <si>
    <t>5.2</t>
  </si>
  <si>
    <t>CMV 1: Châssis Métallique Vitrée de 200 x 120 à double battants ouvrant à la française muni de barreaudage métallique et de grille antimoustiques</t>
  </si>
  <si>
    <t>5.3</t>
  </si>
  <si>
    <t>CMV 2: Châssis Métallique Vitrée de 160 x 60 à double battants ouvrant à la française muni de barreaudage métallique et de grille antimoustiques</t>
  </si>
  <si>
    <t>5.4</t>
  </si>
  <si>
    <t xml:space="preserve">IMV: Imposte Métallique Vitrée de 60 x 60 à un vantail ouvrant à l'italienne muni de barreaudage métallique et de grille antimoustique </t>
  </si>
  <si>
    <t>5.5</t>
  </si>
  <si>
    <t>Cloison Alu vitré et pleine en partie basse (Ht:2,20m)</t>
  </si>
  <si>
    <t>5.6</t>
  </si>
  <si>
    <t>Portes de rangements sous paillasses(100x80)</t>
  </si>
  <si>
    <t>PM</t>
  </si>
  <si>
    <t>VI</t>
  </si>
  <si>
    <t>MENUISERIE BOIS ET FAUX PLAFOND</t>
  </si>
  <si>
    <t>6.1</t>
  </si>
  <si>
    <t>Porte Isoplane  Pleine PIP.1 (70x220) à un battant sur cadre métallique en H.</t>
  </si>
  <si>
    <t>6.2</t>
  </si>
  <si>
    <t>Porte Isoplane  Pleine PIP.2 (90x220) à un battant sur cadre métallique en H.</t>
  </si>
  <si>
    <t>6.3</t>
  </si>
  <si>
    <t>Porte Isoplane  Pleine PIP.V-V (140x220) à deux battants ouvrant à la française sur cadre métallique en H.</t>
  </si>
  <si>
    <t>6.4</t>
  </si>
  <si>
    <t>EPL 1: Ensemble placard en contreplaqué Ep: 20mm de 95x300 à deux battants</t>
  </si>
  <si>
    <t>6.5</t>
  </si>
  <si>
    <t>EPL 2: Ensemble placard en contreplaqué Ep: 20mm de 100x300 à deux battants</t>
  </si>
  <si>
    <t>6.6</t>
  </si>
  <si>
    <t>EPL 3: Ensemble placard en contreplaqué Ep: 20mm de 165x300 à deux battants</t>
  </si>
  <si>
    <t>6.7</t>
  </si>
  <si>
    <t>Faux plafond en contre plaqué de 5 mm avec solives espacés de 60 cm</t>
  </si>
  <si>
    <t>VII</t>
  </si>
  <si>
    <t>PLOMBERIE SANITAIRE</t>
  </si>
  <si>
    <t xml:space="preserve">RESEAU EXTERIEUR D'ALIMENTATION EN EAU </t>
  </si>
  <si>
    <t>Fourniture et pose de la tuyauterie d'alimentation en PEHD, PN 10 ou équivalent y compris accessoires de pose et de raccordement (coude, té, manchon taraudé, réducteurs, …), ouverture et fermeture de tranche, grillage avertisseur et toutes suggestions</t>
  </si>
  <si>
    <t>D25</t>
  </si>
  <si>
    <t>D32</t>
  </si>
  <si>
    <t>D40</t>
  </si>
  <si>
    <t>Travaux de fouille : ouverture et fermeture de tranchée avec la pose du grillage avertisseur</t>
  </si>
  <si>
    <t>Regard à vannes de dimensions 80 x80 cm²</t>
  </si>
  <si>
    <t>U</t>
  </si>
  <si>
    <t>Fourniture et pose d'un surpresseur de 75 L y compris accessoires de pose et raccordement</t>
  </si>
  <si>
    <t>Fourniture et pose d'un poly tank de 3000 L y compris le socle en béton et raccordement</t>
  </si>
  <si>
    <t>Raccordement au réseau existant</t>
  </si>
  <si>
    <t>ens</t>
  </si>
  <si>
    <t>VII.1</t>
  </si>
  <si>
    <t>RESEAU D'ALIMENTATION</t>
  </si>
  <si>
    <t xml:space="preserve">Fournitures et pose de tuyauterie PPR pour l'alimentation intérieure des salles d'eau y compris accessoires de pose de raccordement et toutes sujétions </t>
  </si>
  <si>
    <t>Diamètre 32</t>
  </si>
  <si>
    <t>Diamètre 25</t>
  </si>
  <si>
    <t>Vanne d'arrêt DN 25</t>
  </si>
  <si>
    <t>APPAREILS ET ACCESSOIRES SANITAIRES</t>
  </si>
  <si>
    <t>Fournitures et pose des appareils sanitaires y compris raccordement et toutes sujétions</t>
  </si>
  <si>
    <t>Lavabo sur colonne en porcelaine vitrifiée blanche, 1er choix, dim. 560×450 mm minimum, trou robinet centré, siphon bouché inclus, conforme NF EN 14688 ; y compris robinet mélangeur eau froide/chaude chromé, conforme NF EN 817, garantie 10 ans</t>
  </si>
  <si>
    <t>Evier à un bac en porcelaine y compris robinet eau froide</t>
  </si>
  <si>
    <t>Evier à un bac en porcelaine y compris  robinet eau mitigeur</t>
  </si>
  <si>
    <t>WC à l’anglaise compact en porcelaine vitrifiée blanche, sortie horizontale ou verticale, réservoir attenant double débit 3/6 L, abattant polypropylène, résistance à la charge statique ≥ 400 kg, conforme NF EN 997</t>
  </si>
  <si>
    <t xml:space="preserve">Vidoir complet compris sa chasse </t>
  </si>
  <si>
    <t>Fournitures et pose d'accessoires sanitaires</t>
  </si>
  <si>
    <t>Miroir mural en verre trempé de sécurité, épaisseur ≥ 5 mm, dimensions 500×700 mm, bords polis, fixation inox, résistant à l’humidité (IP44 minimum)</t>
  </si>
  <si>
    <t>Porte-papier hygiénique en ABS ou inox 304, fixation murale double point, compatible rouleaux standard Ø 100 mm, finition chromée ou blanc, résistant à l’humidité IP44</t>
  </si>
  <si>
    <t>Porte balaie pour WC</t>
  </si>
  <si>
    <t>Porte-savon mural en ABS ou inox 304, fixation murale encastrée ou en saillie, capacité ≥ 150 mL, finition chromée ou blanc, résistant à l’humidité IP44</t>
  </si>
  <si>
    <t>Tablette de lavabo en céramique ou résine sanitaire blanche, dim. 600×150 mm minimum, fixation murale cachée, charge admissible ≥ 20 kg, finition émaillée lisse</t>
  </si>
  <si>
    <t>siphon de sol DN 40 en inox</t>
  </si>
  <si>
    <t>VII.2</t>
  </si>
  <si>
    <t>RESEAU D'EVACUATION DES EU EV ET EP</t>
  </si>
  <si>
    <t>Tuyauteries d'évacuation des eaux usées et des eaux vannes y compris accessoires de pose,  raccordements et toutes sujétions</t>
  </si>
  <si>
    <t>PVC diamètre 125</t>
  </si>
  <si>
    <t>PVC diamètre 110</t>
  </si>
  <si>
    <t>PVC diamètre 100</t>
  </si>
  <si>
    <t>PVC diamètre 75</t>
  </si>
  <si>
    <t>PVC diamètre 32</t>
  </si>
  <si>
    <t>Ensemble des regards siphoïdes pour les eaux usées</t>
  </si>
  <si>
    <t>Ensemble des regards pour les eaux vannes</t>
  </si>
  <si>
    <t>Travaux de fouille : ouverture et fermeture de tranchée avec la pose du grillage avertisseur couleur marron</t>
  </si>
  <si>
    <t>Fosse sceptique armé pour 30 usagers</t>
  </si>
  <si>
    <t>Puits perdu de diamètre 3m et de profondeur 2.5m</t>
  </si>
  <si>
    <t>Sous-total plomberie sanitaire</t>
  </si>
  <si>
    <t>VIII</t>
  </si>
  <si>
    <t>REVETEMENT-CARRELAGE-ETANCHEITE</t>
  </si>
  <si>
    <t>8.1</t>
  </si>
  <si>
    <t>Carrelage au sol en grès cérame de 60x60 ordinaire et plinthes sur sol de la maternité</t>
  </si>
  <si>
    <t>8.2</t>
  </si>
  <si>
    <t>Carrelage au-dessus des banquettes et paillasses en grès cérame poli de 60x60</t>
  </si>
  <si>
    <t>8.3</t>
  </si>
  <si>
    <t>Carreaux de faïence de 20x40 sur murs hauteur 1,8m dans les salles et couloir et 2,20 m dans le bloc opératoire</t>
  </si>
  <si>
    <t>8.4</t>
  </si>
  <si>
    <t>Etanchéité sur chéneaux en lyrène  40+solin et les relevés sur appui de tôles= toutes sujétions</t>
  </si>
  <si>
    <t>IX</t>
  </si>
  <si>
    <t xml:space="preserve">PEINTURE </t>
  </si>
  <si>
    <t>9.1</t>
  </si>
  <si>
    <t>Badigeon à la chaux vive sur enduits intérieurs</t>
  </si>
  <si>
    <t>9.2</t>
  </si>
  <si>
    <t>Peinture glycérophtalique sur enduits intérieurs</t>
  </si>
  <si>
    <t>9.3</t>
  </si>
  <si>
    <t>Peinture glycérophtalique sur menuiseries métallique et bois</t>
  </si>
  <si>
    <t>9.4</t>
  </si>
  <si>
    <t>Peinture enduit plastique (marmorex) sur enduits extérieurs</t>
  </si>
  <si>
    <t>9.5</t>
  </si>
  <si>
    <t>Peinture fom sur faux plafond et sous face dalle</t>
  </si>
  <si>
    <t>9.6</t>
  </si>
  <si>
    <t>Peinture enduit plastique (marmorex) sous dalle de chéneaux</t>
  </si>
  <si>
    <t>X</t>
  </si>
  <si>
    <t>ELECTRICITE</t>
  </si>
  <si>
    <t>RÉSEAU GÉNÉRAL</t>
  </si>
  <si>
    <t>Mise à la terre générale des masses des installations par pose de conducteur nu 29mm² en fond de fouilles et/ou exécution d'un puits de terre avec valeur de la résistance de terre inférieure ou égale à 10 ohms + barrette de contrôle, conducteur isolé jaune vert jusqu'au droit du collecteur de terre du tableau électrique TD0 y compris toutes sujétions</t>
  </si>
  <si>
    <t>FF</t>
  </si>
  <si>
    <t xml:space="preserve">Fourniture et pose d'un tableau électrique principal de protection des différents départs vers les bâtiment  (TEP) suivant schéma joint et comprenant:- un interrupteur sectionneur général pour l'établissement et/ou la coupure de l'électricité dans tout le centre ,  - des disjoncteurs triphasés calibrés suivant les normes pour la protection en tête, -- une enveloppe métallique modulaire, des plastrons, des jeux de barres, un collecteur de terre, etc... </t>
  </si>
  <si>
    <t>ens.</t>
  </si>
  <si>
    <t xml:space="preserve">Fourniture et pose d'un tableau électrique de protection des équipements   (TD-M) suivant schéma joint et comprenant:- un interrupteur sectionneur général pour l'établissement et/ou la coupure de l'électricité dans tout le bâtiment,  - des disjoncteurs différentiels triphasés calibrés suivant les normes pour la protection en tête, - des disjoncteurs monophasés et triphasés pour les différents circuits - une enveloppe métallique modulaire, des plastrons, un collecteur de terre, etc... </t>
  </si>
  <si>
    <t xml:space="preserve">Fourniture et pose d'un tableau électrique de protection des équipements  en IT médical   (TD-IM) suivant schéma joint et comprenant:- un interrupteur sectionneur général pour l'établissement et/ou la coupure de l'électricité dans tout le bâtiment,  -un contrôleur permanent d'isolement CPI - des disjoncteurs différentiels monophasés calibrés suivant les normes pour la protection des différents circuits - une enveloppe métallique modulaire, des plastrons, un collecteur de terre, etc... </t>
  </si>
  <si>
    <t>Transformateur d'isolement tri/mono de10kVA y compris toute sujétion de pose de liaison électrique</t>
  </si>
  <si>
    <t>Mise à la terre du transformateur d'isolement suivant schéma de liaison à la terre IT comprenant une résistance de mise à la terre</t>
  </si>
  <si>
    <t>Onduleur Tri / Tri + N 10 KVA pour alimentation du transformateur d'isolement en vu de réaliser le schéma à la terre IT MEDICAL</t>
  </si>
  <si>
    <t>Liaison local comptage/ TD-M par câble U 1000 RO2V 5 X35mm² y compris  fourreau en tube PVC 63, tranchées, regards de visite et grillage avertisseur rouge</t>
  </si>
  <si>
    <t>ML</t>
  </si>
  <si>
    <t>Fourreautage en tube ICTA 20  pour l'alimentation de point lumineux</t>
  </si>
  <si>
    <t>Filerie  H07 V-U 1x1,5mm² pour l'alimentation de point lumineux</t>
  </si>
  <si>
    <t>Boites de dérivation et d'encastrements,</t>
  </si>
  <si>
    <t>Dominos, vis et chevilles</t>
  </si>
  <si>
    <t>Fourreautage en tube ICTA 20 pour l'alimentation de prises de courant</t>
  </si>
  <si>
    <t>Filerie en H07 V-U 1x2,5mm² pour l'alimentation de prises de courant</t>
  </si>
  <si>
    <t xml:space="preserve">Fourreautage en tube ICT 25 pour l'alimentation de climatiseur </t>
  </si>
  <si>
    <t xml:space="preserve">Filerie en H07 V-U 1x4mm², pour l'alimentation de climatiseur </t>
  </si>
  <si>
    <t>APPAREILS D'ECLAIRAGE</t>
  </si>
  <si>
    <t>Fourniture  et pose de réglettes fluorescentes 120 LED</t>
  </si>
  <si>
    <t>Fourniture  et pose de réglettes fluorescentes 120 LED  étanche</t>
  </si>
  <si>
    <t>Fourniture et pose et pose de hublots étanche sLED</t>
  </si>
  <si>
    <t>Bloc autonome d'éclairage de sécurité (BAES)</t>
  </si>
  <si>
    <t>Bloc autonome d'éclairage d'ambiance (BAEA)</t>
  </si>
  <si>
    <t xml:space="preserve">Fourniture  et pose d'applique sanitaire + Interrupteur </t>
  </si>
  <si>
    <t>PETIT APPAREILLAGE</t>
  </si>
  <si>
    <t xml:space="preserve">Fourniture et pose d'Interrupteur simple allumage </t>
  </si>
  <si>
    <t>Fourniture et pose d'Interrupteur simple allumage étanche</t>
  </si>
  <si>
    <t>3.3</t>
  </si>
  <si>
    <t>Fourniture  et pose d'Interrupteur va et vient</t>
  </si>
  <si>
    <t>Fourniture et pose d'Interrupteur double va et vient type</t>
  </si>
  <si>
    <t>3.5</t>
  </si>
  <si>
    <t>Fourniture et pose  de bouton poussoir lumineux</t>
  </si>
  <si>
    <t>Fourniture et pose  de prise de courant 2P+T type</t>
  </si>
  <si>
    <t xml:space="preserve">Fourniture et pose de prise de courant 2P+T type étanche </t>
  </si>
  <si>
    <t>Fourniture et pose de dismatic 16A/220V</t>
  </si>
  <si>
    <t xml:space="preserve"> CLIMATISATION-VENTILATION</t>
  </si>
  <si>
    <t>Fourniture et pose de split system type  INVERTER puissance frigo de 24000 BTU / h accessoire de pose et commande</t>
  </si>
  <si>
    <t xml:space="preserve">Fourniture de tuyauterie fluidique, câble  électrique, évacuation de condensat accessoire de pose et commande pour split system type  INVERTER puissance frigo de 24000 BTU / h </t>
  </si>
  <si>
    <t>Fourniture et pose de split system type  INVERTER puissance frigo de 18 000 BTU / h + tuyauterie fluidique, évacuation de condensat accessoire de pose et commande</t>
  </si>
  <si>
    <t xml:space="preserve">Fourniture de tuyauterie fluidique, évacuation de condensat accessoire de pose et commande pour split system type  INVERTER puissance frigo de 18000 BTU / h </t>
  </si>
  <si>
    <t>Fourniture et pose de split system type  INVERTER puissance frigo de 13500 BTU / h + tuyauterie fluidique, évacuation de condensat accessoire de pose et commande</t>
  </si>
  <si>
    <t xml:space="preserve">Fourniture de tuyauterie fluidique, évacuation de condensat accessoire de pose et commande pour split system type  INVERTER puissance frigo de 13500 BTU / h </t>
  </si>
  <si>
    <t>Fourniture et pose de brasseur d'air y compris rhéostat</t>
  </si>
  <si>
    <t>TELEPHONE-INFORMATIQUE &amp; TELEVISION</t>
  </si>
  <si>
    <t>Fourreautage en tube ICTA 20 pour l'alimentation de prises de courant ondulé</t>
  </si>
  <si>
    <t>Filerie en H07 V-U 1x2,5mm² pour l'alimentation de prises de courant ondulé</t>
  </si>
  <si>
    <t>Fourreautage en tube ICTA 25 pour l'alimentation de prises de téléphone  et informatique</t>
  </si>
  <si>
    <t>Filerie en câble UTP CAT6  pour l'alimentation de prises de téléphone et informatique</t>
  </si>
  <si>
    <t>Tableau Divisionnaire Courant Ondulé (TCO) équipé d'interrupteurs, de répartiteur et de disjoncteurs différentiels pour la commande et la protection des différents départ basse tension pour l'alimentation de tous les prises de courant ondulé et équipements spécifiques du bâtiment ainsi qu'un parafoudre type 2 y compris toutes sujétions</t>
  </si>
  <si>
    <t>Onduleur Tri / Mono + N 10 KVA conforme au descriptif</t>
  </si>
  <si>
    <t>Kit 4 postes composé de : 1 prise de courant normale 2P+T, 2 prises détrompées 2P+T, 2 prises RJ45 — appareillage modulaire encastré de type spécifié au CCTP, degré de protection IP20, courant assigné 10/16A, conformes NF EN 60669-1 et CEI 60884</t>
  </si>
  <si>
    <t>*Armoire de brassage 9U composé de :</t>
  </si>
  <si>
    <t>Ens</t>
  </si>
  <si>
    <t>*1 Armoire à baie vitré</t>
  </si>
  <si>
    <t>*des Panneaux de brassages 24 ports</t>
  </si>
  <si>
    <t>*des Switch multi ports RJ 45 POE</t>
  </si>
  <si>
    <t>*1 Bloc d'alimentation électrique rackable</t>
  </si>
  <si>
    <t>*1 lot de Cordons de brassages</t>
  </si>
  <si>
    <t>*autres accessoires de raccordement et toutes sujétions</t>
  </si>
  <si>
    <t>Liaison téléphonique et informatique avec Maternité 2</t>
  </si>
  <si>
    <t>Poste téléphonique</t>
  </si>
  <si>
    <t>Fourniture et pose d'un autocommutateur hybriqde 5 lignes réseau 50 postes</t>
  </si>
  <si>
    <t>DETECTION  ET SECURITE INCENDIE</t>
  </si>
  <si>
    <t>Centrale de sécurité incendie conventionnelle type 1  OCEAN C4 y compris toutes sujétions</t>
  </si>
  <si>
    <t>Fourreautage en tube ICTA 20 pour l'alimentation du dispositif de détection incendie</t>
  </si>
  <si>
    <t>Filerie encastré  y compris toute sujétion pour l'alimentation du dispositif de détection incendie</t>
  </si>
  <si>
    <t>Ens.</t>
  </si>
  <si>
    <t>Détecteur automatique à principe  optique de fumée conventionnel y compris indicateur d'action et toute sujétion</t>
  </si>
  <si>
    <t>Détecteur automatique à principe  thermique  conventionnel y compris indicateur d'action et toute sujétion</t>
  </si>
  <si>
    <t>Déclencheur manuel à membrane conventionnel et toute sujétion</t>
  </si>
  <si>
    <t>Diffuseur sonore</t>
  </si>
  <si>
    <t>Fourniture et pose de plan d'évacuation et d'intervention format A3 rigide résistant à l'eau</t>
  </si>
  <si>
    <t>Extincteur portatif au CO2 5Kg</t>
  </si>
  <si>
    <t>Extincteur portatif à Eau Pulvérisée 6Litres</t>
  </si>
  <si>
    <t>RECAPITULATIF</t>
  </si>
  <si>
    <t>DESIGNATION DES TACHES</t>
  </si>
  <si>
    <t>MONTANT</t>
  </si>
  <si>
    <t>PREPARATION DU TERRAIN - TERRASSEMENT</t>
  </si>
  <si>
    <t>CHARPENTE- METALLIQUE ET COUVERTURE</t>
  </si>
  <si>
    <t>MENUISERIE METALLIQUE</t>
  </si>
  <si>
    <t>REVETEMENT - CARRELAGE - ETANCHEITE</t>
  </si>
  <si>
    <t>PEINTURE</t>
  </si>
  <si>
    <t>TOTAL GENERAL HTVA</t>
  </si>
  <si>
    <t>TVA (18%)</t>
  </si>
  <si>
    <t>TOTAL GENERAL TTC</t>
  </si>
  <si>
    <t>DEVIS  QUANTITATIF ET ESTIMATIF POUR LA REHABILITATION DU BLOC DE LA MATERNITEEXISTANTE  AU CMA DE ZORGHO</t>
  </si>
  <si>
    <t>Démolition de mur et paillasse avec transport à la décharge publique</t>
  </si>
  <si>
    <t xml:space="preserve">Béton armé pour semelles filante dosé à 350 kg/m3 de ciment </t>
  </si>
  <si>
    <t xml:space="preserve">Béton armé pour chainage bas et renfort de dallage dosé à 350 kg/m3 de ciment </t>
  </si>
  <si>
    <t xml:space="preserve">Béton armé pour poteaux  dosé à 350 kg/m3 de ciment </t>
  </si>
  <si>
    <t xml:space="preserve">Maçonnerie d'agglomérés pleins de 20 x 20 x 40 pour mur de soubassement </t>
  </si>
  <si>
    <t>Maçonnerie d'agglomérés creux de 15 x 20 x 40</t>
  </si>
  <si>
    <t>Enduits intérieur lissés pour la fermeture des travaux liés a l'électricité</t>
  </si>
  <si>
    <t>Platines ,pré platines de fixation et toitures sujétions de scellements</t>
  </si>
  <si>
    <t>PMG: Porte Métallique avec Grille en partie supérieure pour la ventilation ouvrant à la française, cadre double H en tôle de 20/10è, double face avec tôle de 20/10è  PMG 1(80x220).</t>
  </si>
  <si>
    <t>Portes de rangements sous paillasses</t>
  </si>
  <si>
    <t>Sous total VII.1</t>
  </si>
  <si>
    <t>Sous total VII.2</t>
  </si>
  <si>
    <t>VII.3</t>
  </si>
  <si>
    <t>Sous total VII.3</t>
  </si>
  <si>
    <t>Carrelage au sol en grès cérame de 60x60 ordinaire et plinthes sur sol</t>
  </si>
  <si>
    <t>Carreaux de faïence de 20x40 sur murs de toilettes</t>
  </si>
  <si>
    <t>10.1</t>
  </si>
  <si>
    <t>10.1.1</t>
  </si>
  <si>
    <t>10.1.2</t>
  </si>
  <si>
    <t xml:space="preserve">Fourniture et pose d'un tableau électrique de protection des équipements   (TD) suivant schéma joint et comprenant:- un interrupteur sectionneur général pour l'établissement et/ou la coupure de l'électricité dans tout le bâtiment,  - des disjoncteurs différentiels triphasés calibrés suivant les normes pour la protection en tête, - des disjoncteurs monophasés et triphasés pour les différents circuits - une enveloppe métallique modulaire, des plastrons, un collecteur de terre, etc... </t>
  </si>
  <si>
    <t>10.1.3</t>
  </si>
  <si>
    <t>Liaison local comptage/ TD par câble U 1000 RO2V 5 X25mm² y compris  fourreau en tube PVC 63, tranchés et grillage avertisseur rouge</t>
  </si>
  <si>
    <t>10.1.4</t>
  </si>
  <si>
    <t>10.1.5</t>
  </si>
  <si>
    <t>10.1.6</t>
  </si>
  <si>
    <t>10.1.7</t>
  </si>
  <si>
    <t>10.1.8</t>
  </si>
  <si>
    <t>10.1.9</t>
  </si>
  <si>
    <t>10.1.10</t>
  </si>
  <si>
    <t>10.1.11</t>
  </si>
  <si>
    <t>10.2</t>
  </si>
  <si>
    <t>10.2.1</t>
  </si>
  <si>
    <t>10.2.2</t>
  </si>
  <si>
    <t>10.2.3</t>
  </si>
  <si>
    <t>10.2.4</t>
  </si>
  <si>
    <t>10.3</t>
  </si>
  <si>
    <t>10.3.1</t>
  </si>
  <si>
    <t>10.3.2</t>
  </si>
  <si>
    <t>10.3.3</t>
  </si>
  <si>
    <t>10.3.4</t>
  </si>
  <si>
    <t>10.3.5</t>
  </si>
  <si>
    <t>10.3.6</t>
  </si>
  <si>
    <t>10.4</t>
  </si>
  <si>
    <t>10.4.1</t>
  </si>
  <si>
    <t>Fourniture et pose de split system type  INVERTER puissance frigo de 24000 BTU / h + tuyauterie fluidique, évacuation de condensat accessoire de pose et commande</t>
  </si>
  <si>
    <t>10.4.2</t>
  </si>
  <si>
    <t>10.4.3</t>
  </si>
  <si>
    <t>10.4.4</t>
  </si>
  <si>
    <t>10.4.5</t>
  </si>
  <si>
    <t>10.5</t>
  </si>
  <si>
    <t>10.5.1</t>
  </si>
  <si>
    <t>10.5.2</t>
  </si>
  <si>
    <t>10.5.3</t>
  </si>
  <si>
    <t>10.5.4</t>
  </si>
  <si>
    <t>10.5.5</t>
  </si>
  <si>
    <t>10.5.6</t>
  </si>
  <si>
    <t>10.5.7</t>
  </si>
  <si>
    <t>10.5.8</t>
  </si>
  <si>
    <t>Liaison téléphonique et informatique avec la maternité 1</t>
  </si>
  <si>
    <t>10.6</t>
  </si>
  <si>
    <t>Détection incendie</t>
  </si>
  <si>
    <t>10.6.1</t>
  </si>
  <si>
    <t>10.6.2</t>
  </si>
  <si>
    <t>10.6.3</t>
  </si>
  <si>
    <t>10.6.4</t>
  </si>
  <si>
    <t>10.6.5</t>
  </si>
  <si>
    <t>10.6.6</t>
  </si>
  <si>
    <t>10.6.7</t>
  </si>
  <si>
    <t>10.6.8</t>
  </si>
  <si>
    <t>10.6.9</t>
  </si>
  <si>
    <t>10.6.10</t>
  </si>
  <si>
    <t>RECAPITULATIF POUR LA CONSTRUCTION DE LA MATERNITE 2 DU CMA DE ZORGHO</t>
  </si>
  <si>
    <t>7.1.1</t>
  </si>
  <si>
    <t>7.1.2</t>
  </si>
  <si>
    <t>7.1.3</t>
  </si>
  <si>
    <t>7.1.4</t>
  </si>
  <si>
    <t>7.1.5</t>
  </si>
  <si>
    <t>7.1.7</t>
  </si>
  <si>
    <t>7.1.6</t>
  </si>
  <si>
    <t>7.1.8</t>
  </si>
  <si>
    <t xml:space="preserve">Sous total VII.1 - RESEAU D'ALIMENTATION EN EAU </t>
  </si>
  <si>
    <t>7.2.1</t>
  </si>
  <si>
    <t>7.2.2</t>
  </si>
  <si>
    <t>7.2.3</t>
  </si>
  <si>
    <t>7.2.4</t>
  </si>
  <si>
    <t>7.3.1.1</t>
  </si>
  <si>
    <t>7.3.1.2</t>
  </si>
  <si>
    <t>7.3.1.3</t>
  </si>
  <si>
    <t>7.3.1.4</t>
  </si>
  <si>
    <t>7.3.1.5</t>
  </si>
  <si>
    <t>VII.3.2</t>
  </si>
  <si>
    <t>7.3.2.1</t>
  </si>
  <si>
    <t>7.3.2.2</t>
  </si>
  <si>
    <t>7.3.2.3</t>
  </si>
  <si>
    <t>7.3.2.4</t>
  </si>
  <si>
    <t>7.3.2.5</t>
  </si>
  <si>
    <t>7.3.2.6</t>
  </si>
  <si>
    <t>VII.4</t>
  </si>
  <si>
    <t>Sous total VII.4</t>
  </si>
  <si>
    <t>7.4.1</t>
  </si>
  <si>
    <t>7.4.2</t>
  </si>
  <si>
    <t>7.4.3</t>
  </si>
  <si>
    <t>7.4.4</t>
  </si>
  <si>
    <t>7.4.5</t>
  </si>
  <si>
    <t>7.4.6</t>
  </si>
  <si>
    <t>7.4.7</t>
  </si>
  <si>
    <t>7.4.8</t>
  </si>
  <si>
    <t>7.4.9</t>
  </si>
  <si>
    <t>7.4.10</t>
  </si>
  <si>
    <t>7.4.11</t>
  </si>
  <si>
    <t>7.3.1</t>
  </si>
  <si>
    <t>7.3.2</t>
  </si>
  <si>
    <t>7.3.3</t>
  </si>
  <si>
    <t>7.3.4</t>
  </si>
  <si>
    <t>7.3.5</t>
  </si>
  <si>
    <t>Sous-total revêtement-carrelage-étanchéité VIII</t>
  </si>
  <si>
    <t>Sous-total peinture IX</t>
  </si>
  <si>
    <t>10.1.12</t>
  </si>
  <si>
    <t>10.1.13</t>
  </si>
  <si>
    <t>10.1.14</t>
  </si>
  <si>
    <t>10.1.15</t>
  </si>
  <si>
    <t>10.1.16</t>
  </si>
  <si>
    <t xml:space="preserve">Sous-total VI- menuiserie bois et faux plafond </t>
  </si>
  <si>
    <t xml:space="preserve">Sous-total V- menuiserie métallique </t>
  </si>
  <si>
    <t>Sous- total IV charpente métallique et couverture</t>
  </si>
  <si>
    <t>Sous-total III- maçonneries</t>
  </si>
  <si>
    <t xml:space="preserve">Sous- total II- bétons - bétons armés </t>
  </si>
  <si>
    <t xml:space="preserve">Sous-total I- préparation du terrain-terrassement </t>
  </si>
  <si>
    <t>Sous-total 0- frais généraux</t>
  </si>
  <si>
    <t>Sous-total X- électricité</t>
  </si>
  <si>
    <t>10.2.5</t>
  </si>
  <si>
    <t>10.2.6</t>
  </si>
  <si>
    <t>10.3.7</t>
  </si>
  <si>
    <t>10.3.8</t>
  </si>
  <si>
    <t>SOUS TOTAL X.1</t>
  </si>
  <si>
    <t>SOUS TOTAL X.2</t>
  </si>
  <si>
    <t>SOUS TOTAL X.3</t>
  </si>
  <si>
    <t>10.4.6</t>
  </si>
  <si>
    <t>10.4.7</t>
  </si>
  <si>
    <t>SOUS TOTAL X.4</t>
  </si>
  <si>
    <t>10.5.9</t>
  </si>
  <si>
    <t>10.5.10</t>
  </si>
  <si>
    <t>10.5.11</t>
  </si>
  <si>
    <t>10.5.12</t>
  </si>
  <si>
    <t>SOUS TOTAL X.5</t>
  </si>
  <si>
    <t>SOUS TOTAL X.6</t>
  </si>
  <si>
    <t>Total X- électricité</t>
  </si>
  <si>
    <t>Sous-total I-Préparation du terrain-terrassement</t>
  </si>
  <si>
    <t>Sous- total II- bétons - bétons armés</t>
  </si>
  <si>
    <t>Sous- total IV- charpente métallique et couverture</t>
  </si>
  <si>
    <t>Sous-total V- menuiserie métallique</t>
  </si>
  <si>
    <t>Sous-total VI-menuiserie bois et faux plafond</t>
  </si>
  <si>
    <t>7.1-2</t>
  </si>
  <si>
    <t>7.2.5</t>
  </si>
  <si>
    <t>7.2.6</t>
  </si>
  <si>
    <t>7.2.7</t>
  </si>
  <si>
    <t>7.2.8</t>
  </si>
  <si>
    <t>7.2.9</t>
  </si>
  <si>
    <t>Sous-total VIII- revêtement-carrelage-étanchéité</t>
  </si>
  <si>
    <t>Sous-total IX- Peinture</t>
  </si>
  <si>
    <t>TOTAL X.1</t>
  </si>
  <si>
    <t>Total X.2</t>
  </si>
  <si>
    <t>Total X.3</t>
  </si>
  <si>
    <t>TOTAL X.4</t>
  </si>
  <si>
    <t>TOTAL X.5</t>
  </si>
  <si>
    <t>TOTAL X.6</t>
  </si>
  <si>
    <t>Désignation des ouvrages</t>
  </si>
  <si>
    <t>Montant des travaux HTVA</t>
  </si>
  <si>
    <t>TVA à 18%</t>
  </si>
  <si>
    <t>Montant des travaux TTC</t>
  </si>
  <si>
    <t>Totaux du lot1</t>
  </si>
  <si>
    <t>Nouvelle maternité Zorgho</t>
  </si>
  <si>
    <t>Réhabilitation maternité existante</t>
  </si>
  <si>
    <t>LOT1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</si>
</sst>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 _F_-;\-* #,##0\ _F_-;_-* &quot;-&quot;??\ _F_-;_-@_-"/>
    <numFmt numFmtId="165" formatCode="_-* #,##0\ _€_-;\-* #,##0\ _€_-;_-* &quot;-&quot;\ _€_-;_-@_-"/>
    <numFmt numFmtId="166" formatCode="#,##0;[Red]#,##0"/>
    <numFmt numFmtId="167" formatCode="_-* #,##0\ _€_-;\-* #,##0\ _€_-;_-* &quot;-&quot;??\ _€_-;_-@_-"/>
    <numFmt numFmtId="168" formatCode="_-* #,##0.00\ _€_-;\-* #,##0.00\ _€_-;_-* &quot;-&quot;??\ _€_-;_-@_-"/>
    <numFmt numFmtId="169" formatCode="_-* #,##0.00\ _F_ _C_F_A_-;\-* #,##0.00\ _F_ _C_F_A_-;_-* &quot;-&quot;??\ _F_ _C_F_A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name val="Arial"/>
      <family val="2"/>
    </font>
    <font>
      <b/>
      <sz val="11"/>
      <name val="Calibri"/>
      <family val="2"/>
      <scheme val="minor"/>
    </font>
    <font>
      <i/>
      <sz val="11"/>
      <name val="Calibri"/>
      <family val="2"/>
      <scheme val="minor"/>
    </font>
    <font>
      <b/>
      <i/>
      <sz val="11"/>
      <name val="Calibri"/>
      <family val="2"/>
      <scheme val="minor"/>
    </font>
    <font>
      <b/>
      <i/>
      <sz val="11"/>
      <color theme="1"/>
      <name val="Calibri"/>
      <family val="2"/>
      <scheme val="minor"/>
    </font>
    <font>
      <sz val="11"/>
      <color indexed="8"/>
      <name val="Calibri"/>
      <family val="2"/>
    </font>
    <font>
      <sz val="8"/>
      <name val="Calibri"/>
      <family val="2"/>
      <scheme val="minor"/>
    </font>
    <font>
      <b/>
      <sz val="12"/>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indexed="64"/>
      </left>
      <right style="double">
        <color indexed="64"/>
      </right>
      <top style="thin">
        <color indexed="64"/>
      </top>
      <bottom style="thin">
        <color indexed="64"/>
      </bottom>
      <diagonal/>
    </border>
    <border>
      <left style="thin">
        <color auto="1"/>
      </left>
      <right style="double">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thin">
        <color auto="1"/>
      </top>
      <bottom/>
      <diagonal/>
    </border>
  </borders>
  <cellStyleXfs count="10">
    <xf numFmtId="0" fontId="0" fillId="0" borderId="0"/>
    <xf numFmtId="43" fontId="1" fillId="0" borderId="0"/>
    <xf numFmtId="0" fontId="4" fillId="0" borderId="0"/>
    <xf numFmtId="0" fontId="4" fillId="0" borderId="0"/>
    <xf numFmtId="165" fontId="1" fillId="0" borderId="0"/>
    <xf numFmtId="168" fontId="4" fillId="0" borderId="0"/>
    <xf numFmtId="0" fontId="1" fillId="0" borderId="0"/>
    <xf numFmtId="168" fontId="9" fillId="0" borderId="0"/>
    <xf numFmtId="165" fontId="4" fillId="0" borderId="0"/>
    <xf numFmtId="0" fontId="4" fillId="0" borderId="0"/>
  </cellStyleXfs>
  <cellXfs count="169">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43" fontId="2" fillId="0" borderId="3" xfId="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43" fontId="1" fillId="0" borderId="3" xfId="1" applyBorder="1" applyAlignment="1">
      <alignment horizontal="center" vertical="center"/>
    </xf>
    <xf numFmtId="0" fontId="2" fillId="0" borderId="3"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wrapText="1"/>
    </xf>
    <xf numFmtId="0" fontId="0" fillId="0" borderId="3" xfId="0" applyBorder="1" applyAlignment="1">
      <alignment horizontal="center" vertical="center"/>
    </xf>
    <xf numFmtId="3" fontId="5" fillId="3" borderId="2" xfId="0" applyNumberFormat="1" applyFont="1" applyFill="1" applyBorder="1" applyAlignment="1">
      <alignment horizontal="center" vertical="center" wrapText="1"/>
    </xf>
    <xf numFmtId="4" fontId="5" fillId="3" borderId="3" xfId="0" applyNumberFormat="1" applyFont="1" applyFill="1" applyBorder="1" applyAlignment="1">
      <alignment vertical="center" wrapText="1"/>
    </xf>
    <xf numFmtId="4" fontId="3" fillId="3" borderId="3" xfId="0" applyNumberFormat="1" applyFont="1" applyFill="1" applyBorder="1" applyAlignment="1">
      <alignment horizontal="center" vertical="center"/>
    </xf>
    <xf numFmtId="3" fontId="3" fillId="3" borderId="2" xfId="0" applyNumberFormat="1" applyFont="1" applyFill="1" applyBorder="1" applyAlignment="1">
      <alignment horizontal="center" vertical="center" wrapText="1"/>
    </xf>
    <xf numFmtId="4" fontId="3" fillId="3" borderId="3" xfId="0" applyNumberFormat="1" applyFont="1" applyFill="1" applyBorder="1" applyAlignment="1">
      <alignment vertical="center" wrapText="1"/>
    </xf>
    <xf numFmtId="0" fontId="0" fillId="0" borderId="3" xfId="0" applyBorder="1" applyAlignment="1">
      <alignment horizontal="center"/>
    </xf>
    <xf numFmtId="3" fontId="0" fillId="0" borderId="3" xfId="0" applyNumberFormat="1" applyBorder="1" applyAlignment="1">
      <alignment horizontal="center" vertical="center"/>
    </xf>
    <xf numFmtId="3" fontId="3" fillId="0" borderId="3" xfId="0" applyNumberFormat="1" applyFont="1" applyBorder="1" applyAlignment="1">
      <alignment horizontal="center" vertical="center"/>
    </xf>
    <xf numFmtId="0" fontId="0" fillId="0" borderId="0" xfId="0"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164" fontId="0" fillId="0" borderId="3" xfId="1"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0" fillId="0" borderId="3" xfId="0"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164" fontId="5" fillId="0" borderId="3" xfId="5" applyNumberFormat="1" applyFont="1" applyBorder="1" applyAlignment="1">
      <alignment vertical="center" wrapText="1"/>
    </xf>
    <xf numFmtId="0" fontId="7" fillId="0" borderId="3" xfId="0" applyFont="1" applyBorder="1" applyAlignment="1">
      <alignment horizontal="right" vertical="center" wrapText="1"/>
    </xf>
    <xf numFmtId="0" fontId="3" fillId="0" borderId="3" xfId="0" applyFont="1" applyBorder="1" applyAlignment="1">
      <alignment vertical="top" wrapText="1"/>
    </xf>
    <xf numFmtId="0" fontId="2" fillId="0" borderId="6" xfId="0" applyFont="1" applyBorder="1" applyAlignment="1">
      <alignment horizontal="center" vertical="center"/>
    </xf>
    <xf numFmtId="0" fontId="2" fillId="0" borderId="6" xfId="0" applyFont="1" applyBorder="1" applyAlignment="1">
      <alignment horizontal="center"/>
    </xf>
    <xf numFmtId="3" fontId="5" fillId="3" borderId="6" xfId="0" applyNumberFormat="1" applyFont="1" applyFill="1" applyBorder="1" applyAlignment="1">
      <alignment horizontal="center" vertical="center"/>
    </xf>
    <xf numFmtId="164" fontId="0" fillId="0" borderId="6" xfId="1" applyNumberFormat="1" applyFont="1" applyBorder="1" applyAlignment="1">
      <alignment horizontal="center" vertical="center" wrapText="1"/>
    </xf>
    <xf numFmtId="164" fontId="7" fillId="0" borderId="6" xfId="5" applyNumberFormat="1" applyFont="1" applyBorder="1" applyAlignment="1">
      <alignment horizontal="center" vertical="center" wrapText="1"/>
    </xf>
    <xf numFmtId="164" fontId="5" fillId="0" borderId="6" xfId="5" applyNumberFormat="1" applyFont="1" applyBorder="1" applyAlignment="1">
      <alignment horizontal="center" vertical="center" wrapText="1"/>
    </xf>
    <xf numFmtId="164" fontId="6" fillId="0" borderId="6" xfId="5" applyNumberFormat="1" applyFont="1" applyBorder="1" applyAlignment="1">
      <alignment horizontal="center" vertical="center" wrapText="1"/>
    </xf>
    <xf numFmtId="4" fontId="3" fillId="0" borderId="3" xfId="0" applyNumberFormat="1" applyFont="1" applyBorder="1" applyAlignment="1">
      <alignment horizontal="center" vertical="center"/>
    </xf>
    <xf numFmtId="4" fontId="5" fillId="0" borderId="3" xfId="0" applyNumberFormat="1" applyFont="1" applyBorder="1" applyAlignment="1">
      <alignment horizontal="center" vertical="center"/>
    </xf>
    <xf numFmtId="3" fontId="3" fillId="0" borderId="3" xfId="0" applyNumberFormat="1" applyFont="1" applyBorder="1" applyAlignment="1">
      <alignment horizontal="right" vertical="center"/>
    </xf>
    <xf numFmtId="3" fontId="5" fillId="0" borderId="3" xfId="0" applyNumberFormat="1" applyFont="1" applyBorder="1" applyAlignment="1">
      <alignment horizontal="right" vertical="center"/>
    </xf>
    <xf numFmtId="164" fontId="3" fillId="0" borderId="3" xfId="5" applyNumberFormat="1" applyFont="1" applyBorder="1" applyAlignment="1">
      <alignment vertical="center" wrapText="1"/>
    </xf>
    <xf numFmtId="3" fontId="5" fillId="0" borderId="2" xfId="0" applyNumberFormat="1" applyFont="1" applyBorder="1" applyAlignment="1">
      <alignment horizontal="center" vertical="center" wrapText="1"/>
    </xf>
    <xf numFmtId="0" fontId="0" fillId="0" borderId="2" xfId="0" applyBorder="1"/>
    <xf numFmtId="0" fontId="0" fillId="0" borderId="3" xfId="0" applyBorder="1" applyAlignment="1">
      <alignment vertical="center"/>
    </xf>
    <xf numFmtId="0" fontId="0" fillId="0" borderId="3" xfId="0" applyBorder="1"/>
    <xf numFmtId="43" fontId="0" fillId="0" borderId="3" xfId="1" applyFont="1" applyBorder="1" applyAlignment="1">
      <alignment horizontal="center"/>
    </xf>
    <xf numFmtId="0" fontId="0" fillId="0" borderId="6" xfId="0" applyBorder="1" applyAlignment="1">
      <alignment horizontal="center"/>
    </xf>
    <xf numFmtId="0" fontId="0" fillId="0" borderId="2" xfId="0" applyBorder="1" applyAlignment="1">
      <alignment horizontal="center" vertical="center"/>
    </xf>
    <xf numFmtId="3" fontId="0" fillId="0" borderId="6" xfId="0" applyNumberFormat="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0" borderId="3" xfId="0" applyBorder="1" applyAlignment="1">
      <alignment horizontal="left" vertical="center" wrapText="1"/>
    </xf>
    <xf numFmtId="43" fontId="0" fillId="0" borderId="3" xfId="1" applyFont="1" applyBorder="1" applyAlignment="1">
      <alignment horizontal="center" vertical="center"/>
    </xf>
    <xf numFmtId="0" fontId="0" fillId="0" borderId="6" xfId="0" applyBorder="1" applyAlignment="1">
      <alignment horizontal="center" vertical="center"/>
    </xf>
    <xf numFmtId="0" fontId="0" fillId="2" borderId="4" xfId="0" applyFill="1" applyBorder="1"/>
    <xf numFmtId="0" fontId="0" fillId="0" borderId="0" xfId="0" applyAlignment="1">
      <alignment vertical="center"/>
    </xf>
    <xf numFmtId="43" fontId="0" fillId="0" borderId="0" xfId="1" applyFont="1" applyAlignment="1">
      <alignment horizontal="center"/>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xf>
    <xf numFmtId="165" fontId="7" fillId="0" borderId="3" xfId="4" applyFont="1" applyBorder="1" applyAlignment="1">
      <alignment vertical="center"/>
    </xf>
    <xf numFmtId="0" fontId="7" fillId="0" borderId="6" xfId="0" applyFont="1" applyBorder="1" applyAlignment="1">
      <alignment horizontal="center" vertical="center"/>
    </xf>
    <xf numFmtId="4" fontId="7" fillId="0" borderId="3" xfId="0" applyNumberFormat="1" applyFont="1" applyBorder="1" applyAlignment="1">
      <alignment vertical="center" wrapText="1"/>
    </xf>
    <xf numFmtId="3" fontId="5" fillId="0" borderId="6" xfId="0" applyNumberFormat="1" applyFont="1" applyBorder="1" applyAlignment="1">
      <alignment horizontal="center" vertical="center" wrapText="1"/>
    </xf>
    <xf numFmtId="4" fontId="3" fillId="0" borderId="3" xfId="0" applyNumberFormat="1" applyFont="1" applyBorder="1" applyAlignment="1">
      <alignment vertical="center" wrapText="1"/>
    </xf>
    <xf numFmtId="4" fontId="5" fillId="0" borderId="3" xfId="0" applyNumberFormat="1" applyFont="1" applyBorder="1" applyAlignment="1">
      <alignment horizontal="right" vertical="center" wrapText="1"/>
    </xf>
    <xf numFmtId="3" fontId="5" fillId="0" borderId="6" xfId="0" applyNumberFormat="1" applyFont="1" applyBorder="1" applyAlignment="1">
      <alignment horizontal="center" vertical="center"/>
    </xf>
    <xf numFmtId="4" fontId="5" fillId="0" borderId="3" xfId="0" applyNumberFormat="1" applyFont="1" applyBorder="1" applyAlignment="1">
      <alignment vertical="center" wrapText="1"/>
    </xf>
    <xf numFmtId="164" fontId="3" fillId="0" borderId="6" xfId="5" applyNumberFormat="1" applyFont="1" applyBorder="1" applyAlignment="1">
      <alignment vertical="center" wrapText="1"/>
    </xf>
    <xf numFmtId="164" fontId="7" fillId="0" borderId="6" xfId="5" applyNumberFormat="1" applyFont="1" applyBorder="1" applyAlignment="1">
      <alignment vertical="center" wrapText="1"/>
    </xf>
    <xf numFmtId="164" fontId="5" fillId="0" borderId="6" xfId="5" applyNumberFormat="1" applyFont="1" applyBorder="1" applyAlignment="1">
      <alignment vertical="center" wrapText="1"/>
    </xf>
    <xf numFmtId="0" fontId="3" fillId="0" borderId="2" xfId="0" applyFont="1" applyBorder="1" applyAlignment="1">
      <alignment vertical="center" wrapText="1"/>
    </xf>
    <xf numFmtId="166" fontId="3" fillId="0" borderId="3" xfId="8" applyNumberFormat="1" applyFont="1" applyBorder="1" applyAlignment="1">
      <alignment horizontal="right" vertical="center" wrapText="1"/>
    </xf>
    <xf numFmtId="164" fontId="6" fillId="0" borderId="6" xfId="5" applyNumberFormat="1" applyFont="1" applyBorder="1" applyAlignment="1">
      <alignment vertical="center" wrapText="1"/>
    </xf>
    <xf numFmtId="165" fontId="3" fillId="0" borderId="3" xfId="4" applyFont="1" applyBorder="1" applyAlignment="1">
      <alignment vertical="center" wrapText="1"/>
    </xf>
    <xf numFmtId="167" fontId="5" fillId="0" borderId="6" xfId="0" applyNumberFormat="1" applyFont="1" applyBorder="1" applyAlignment="1">
      <alignment horizontal="center" vertical="center" wrapText="1"/>
    </xf>
    <xf numFmtId="164" fontId="3" fillId="0" borderId="6" xfId="5" applyNumberFormat="1" applyFont="1" applyBorder="1" applyAlignment="1">
      <alignment horizontal="center" vertical="center" wrapText="1"/>
    </xf>
    <xf numFmtId="167" fontId="3" fillId="0" borderId="6" xfId="5" applyNumberFormat="1" applyFont="1" applyBorder="1" applyAlignment="1">
      <alignment horizontal="center" vertical="center"/>
    </xf>
    <xf numFmtId="0" fontId="5" fillId="0" borderId="6" xfId="0" applyFont="1" applyBorder="1" applyAlignment="1">
      <alignment horizontal="center" vertical="center"/>
    </xf>
    <xf numFmtId="0" fontId="3" fillId="0" borderId="6" xfId="0" applyFont="1" applyBorder="1" applyAlignment="1">
      <alignment horizontal="center" vertical="center" wrapText="1"/>
    </xf>
    <xf numFmtId="165" fontId="3" fillId="0" borderId="3" xfId="4" applyFont="1" applyBorder="1" applyAlignment="1">
      <alignment horizontal="right" vertical="center" wrapText="1"/>
    </xf>
    <xf numFmtId="165" fontId="3" fillId="0" borderId="3" xfId="4" applyFont="1" applyBorder="1" applyAlignment="1">
      <alignment vertical="center"/>
    </xf>
    <xf numFmtId="0" fontId="3" fillId="0" borderId="3" xfId="0" applyFont="1" applyBorder="1" applyAlignment="1">
      <alignment horizontal="right" vertical="center" wrapText="1"/>
    </xf>
    <xf numFmtId="3" fontId="3" fillId="3" borderId="3" xfId="0" applyNumberFormat="1" applyFont="1" applyFill="1" applyBorder="1" applyAlignment="1">
      <alignment horizontal="center" vertical="center"/>
    </xf>
    <xf numFmtId="0" fontId="6" fillId="0" borderId="3" xfId="0" applyFont="1" applyBorder="1" applyAlignment="1">
      <alignment horizontal="right" vertical="center" wrapText="1"/>
    </xf>
    <xf numFmtId="43" fontId="3" fillId="0" borderId="3" xfId="1" applyFont="1" applyBorder="1" applyAlignment="1">
      <alignment horizontal="center" vertical="center"/>
    </xf>
    <xf numFmtId="43" fontId="3" fillId="0" borderId="3" xfId="1" applyFont="1" applyBorder="1" applyAlignment="1">
      <alignment vertical="center" wrapText="1"/>
    </xf>
    <xf numFmtId="43" fontId="3" fillId="0" borderId="3" xfId="1" applyFont="1" applyBorder="1" applyAlignment="1">
      <alignment horizontal="center" vertical="center" wrapText="1"/>
    </xf>
    <xf numFmtId="43" fontId="3" fillId="3" borderId="3" xfId="1" applyFont="1" applyFill="1" applyBorder="1" applyAlignment="1">
      <alignment horizontal="center" vertical="center"/>
    </xf>
    <xf numFmtId="43" fontId="0" fillId="0" borderId="3" xfId="1" applyFont="1" applyBorder="1" applyAlignment="1">
      <alignment horizontal="center" vertical="center" wrapText="1"/>
    </xf>
    <xf numFmtId="43" fontId="5" fillId="0" borderId="3" xfId="1" applyFont="1" applyBorder="1" applyAlignment="1">
      <alignment vertical="center" wrapText="1"/>
    </xf>
    <xf numFmtId="43" fontId="0" fillId="0" borderId="3" xfId="1" applyFont="1" applyBorder="1"/>
    <xf numFmtId="43" fontId="0" fillId="0" borderId="3" xfId="1" applyFont="1" applyBorder="1" applyAlignment="1">
      <alignment horizontal="right" vertical="center"/>
    </xf>
    <xf numFmtId="43" fontId="0" fillId="0" borderId="3" xfId="1" applyFont="1" applyBorder="1" applyAlignment="1">
      <alignment vertical="center" wrapText="1"/>
    </xf>
    <xf numFmtId="43" fontId="0" fillId="0" borderId="0" xfId="1" applyFont="1"/>
    <xf numFmtId="166" fontId="0" fillId="0" borderId="6" xfId="8" applyNumberFormat="1" applyFont="1" applyBorder="1" applyAlignment="1">
      <alignment horizontal="center" vertical="center" wrapText="1"/>
    </xf>
    <xf numFmtId="43" fontId="7" fillId="0" borderId="3" xfId="1" applyFont="1" applyBorder="1" applyAlignment="1">
      <alignment horizontal="center" vertical="center"/>
    </xf>
    <xf numFmtId="43" fontId="5" fillId="0" borderId="3" xfId="1" applyFont="1" applyBorder="1" applyAlignment="1">
      <alignment horizontal="center" vertical="center"/>
    </xf>
    <xf numFmtId="166" fontId="3" fillId="0" borderId="3" xfId="4" applyNumberFormat="1" applyFont="1" applyBorder="1" applyAlignment="1">
      <alignment horizontal="right" vertical="center" wrapText="1"/>
    </xf>
    <xf numFmtId="166" fontId="0" fillId="0" borderId="6" xfId="4" applyNumberFormat="1" applyFont="1" applyBorder="1" applyAlignment="1">
      <alignment horizontal="center" vertical="center" wrapText="1"/>
    </xf>
    <xf numFmtId="43" fontId="0" fillId="0" borderId="6" xfId="1" applyFont="1" applyBorder="1" applyAlignment="1">
      <alignment horizontal="center" vertical="center"/>
    </xf>
    <xf numFmtId="43" fontId="2" fillId="2" borderId="6" xfId="1" applyFont="1" applyFill="1" applyBorder="1" applyAlignment="1">
      <alignment horizontal="center" vertical="center"/>
    </xf>
    <xf numFmtId="43" fontId="2" fillId="0" borderId="6" xfId="1" applyFont="1" applyBorder="1" applyAlignment="1">
      <alignment horizontal="center" vertical="center"/>
    </xf>
    <xf numFmtId="43" fontId="3" fillId="0" borderId="6" xfId="1" applyFont="1" applyBorder="1" applyAlignment="1">
      <alignment horizontal="center" vertical="center"/>
    </xf>
    <xf numFmtId="43" fontId="2" fillId="0" borderId="6" xfId="1" applyFont="1" applyBorder="1" applyAlignment="1">
      <alignment horizontal="center"/>
    </xf>
    <xf numFmtId="43" fontId="2" fillId="2" borderId="6" xfId="1" applyFont="1" applyFill="1" applyBorder="1" applyAlignment="1">
      <alignment horizontal="center"/>
    </xf>
    <xf numFmtId="43" fontId="2" fillId="2" borderId="7" xfId="1" applyFont="1" applyFill="1" applyBorder="1" applyAlignment="1">
      <alignment horizontal="center"/>
    </xf>
    <xf numFmtId="43" fontId="3" fillId="0" borderId="6" xfId="1" applyFont="1" applyBorder="1" applyAlignment="1">
      <alignment horizontal="center" vertical="center" wrapText="1"/>
    </xf>
    <xf numFmtId="43" fontId="5" fillId="0" borderId="6" xfId="1" applyFont="1" applyBorder="1" applyAlignment="1">
      <alignment horizontal="center" vertical="center"/>
    </xf>
    <xf numFmtId="0" fontId="3" fillId="4"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43" fontId="3" fillId="4" borderId="3" xfId="1" applyFont="1" applyFill="1" applyBorder="1" applyAlignment="1">
      <alignment horizontal="center" vertical="center" wrapText="1"/>
    </xf>
    <xf numFmtId="165" fontId="3" fillId="4" borderId="3" xfId="4" applyFont="1" applyFill="1" applyBorder="1" applyAlignment="1">
      <alignment vertical="center" wrapText="1"/>
    </xf>
    <xf numFmtId="167" fontId="5" fillId="4" borderId="6" xfId="0" applyNumberFormat="1" applyFont="1" applyFill="1" applyBorder="1" applyAlignment="1">
      <alignment horizontal="center" vertical="center" wrapText="1"/>
    </xf>
    <xf numFmtId="0" fontId="0" fillId="0" borderId="3" xfId="0" applyBorder="1" applyAlignment="1">
      <alignment vertical="top" wrapText="1"/>
    </xf>
    <xf numFmtId="0" fontId="3" fillId="0" borderId="3" xfId="6" applyFont="1" applyBorder="1" applyAlignment="1" applyProtection="1">
      <alignment horizontal="left" vertical="center" wrapText="1"/>
      <protection locked="0"/>
    </xf>
    <xf numFmtId="4" fontId="3" fillId="0" borderId="3" xfId="0" applyNumberFormat="1" applyFont="1" applyBorder="1" applyAlignment="1">
      <alignment vertical="top" wrapText="1"/>
    </xf>
    <xf numFmtId="0" fontId="5" fillId="0" borderId="3" xfId="0" applyFont="1" applyBorder="1" applyAlignment="1">
      <alignment horizontal="left" vertical="center" wrapText="1"/>
    </xf>
    <xf numFmtId="3" fontId="3" fillId="0" borderId="2" xfId="0" applyNumberFormat="1" applyFont="1" applyBorder="1" applyAlignment="1">
      <alignment horizontal="center" vertical="center" wrapText="1"/>
    </xf>
    <xf numFmtId="4" fontId="5" fillId="0" borderId="3" xfId="0" applyNumberFormat="1" applyFont="1" applyBorder="1" applyAlignment="1">
      <alignment horizontal="left" vertical="center" wrapText="1"/>
    </xf>
    <xf numFmtId="0" fontId="2" fillId="0" borderId="3" xfId="0" applyFont="1" applyBorder="1"/>
    <xf numFmtId="0" fontId="11" fillId="0" borderId="3" xfId="0" applyFont="1" applyBorder="1"/>
    <xf numFmtId="43" fontId="0" fillId="0" borderId="3" xfId="0" applyNumberFormat="1" applyBorder="1"/>
    <xf numFmtId="169" fontId="2" fillId="0" borderId="3" xfId="0" applyNumberFormat="1" applyFont="1" applyBorder="1"/>
    <xf numFmtId="169" fontId="0" fillId="0" borderId="3" xfId="0" applyNumberFormat="1" applyBorder="1"/>
    <xf numFmtId="165" fontId="1" fillId="0" borderId="3" xfId="4" applyBorder="1"/>
    <xf numFmtId="0" fontId="2" fillId="0" borderId="3" xfId="0" applyFont="1" applyBorder="1" applyAlignment="1">
      <alignment horizontal="left"/>
    </xf>
    <xf numFmtId="0" fontId="0" fillId="0" borderId="11" xfId="0" applyBorder="1"/>
    <xf numFmtId="0" fontId="0" fillId="0" borderId="12" xfId="0" applyBorder="1"/>
    <xf numFmtId="0" fontId="0" fillId="2" borderId="3" xfId="0" applyFill="1" applyBorder="1" applyAlignment="1">
      <alignment horizontal="left" vertical="center" wrapText="1"/>
    </xf>
    <xf numFmtId="164" fontId="3" fillId="0" borderId="6" xfId="5" applyNumberFormat="1" applyFont="1" applyBorder="1" applyAlignment="1">
      <alignment horizontal="center" vertical="center" wrapText="1"/>
    </xf>
    <xf numFmtId="0" fontId="0" fillId="0" borderId="16" xfId="0" applyBorder="1"/>
    <xf numFmtId="0" fontId="0" fillId="0" borderId="17" xfId="0" applyBorder="1"/>
    <xf numFmtId="0" fontId="2" fillId="2" borderId="3" xfId="0" applyFont="1" applyFill="1" applyBorder="1" applyAlignment="1">
      <alignment horizontal="left" vertical="center" wrapText="1"/>
    </xf>
    <xf numFmtId="0" fontId="5"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xf numFmtId="0" fontId="0" fillId="0" borderId="8" xfId="0" applyBorder="1"/>
    <xf numFmtId="164" fontId="3" fillId="0" borderId="3" xfId="5" applyNumberFormat="1" applyFont="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2" borderId="5" xfId="0" applyFont="1" applyFill="1" applyBorder="1" applyAlignment="1">
      <alignment horizontal="left"/>
    </xf>
    <xf numFmtId="0" fontId="0" fillId="0" borderId="9" xfId="0" applyBorder="1"/>
    <xf numFmtId="0" fontId="0" fillId="0" borderId="10" xfId="0" applyBorder="1"/>
    <xf numFmtId="0" fontId="2" fillId="0" borderId="1" xfId="0" applyFont="1" applyBorder="1" applyAlignment="1">
      <alignment horizontal="center" vertical="center" wrapText="1"/>
    </xf>
    <xf numFmtId="0" fontId="0" fillId="0" borderId="18" xfId="0" applyBorder="1"/>
    <xf numFmtId="0" fontId="0" fillId="0" borderId="19" xfId="0" applyBorder="1"/>
    <xf numFmtId="0" fontId="2" fillId="2" borderId="3" xfId="0" applyFont="1" applyFill="1" applyBorder="1" applyAlignment="1">
      <alignment horizontal="left" vertical="center"/>
    </xf>
    <xf numFmtId="43" fontId="3" fillId="0" borderId="3" xfId="1" applyFont="1" applyBorder="1" applyAlignment="1">
      <alignment vertical="center" wrapText="1"/>
    </xf>
    <xf numFmtId="0" fontId="2" fillId="2" borderId="3" xfId="0" applyFont="1" applyFill="1" applyBorder="1" applyAlignment="1">
      <alignment horizontal="left"/>
    </xf>
    <xf numFmtId="0" fontId="3" fillId="0" borderId="2" xfId="0" applyFont="1" applyBorder="1" applyAlignment="1">
      <alignment horizontal="center" vertical="center" wrapText="1"/>
    </xf>
    <xf numFmtId="0" fontId="0" fillId="0" borderId="14" xfId="0" applyBorder="1"/>
    <xf numFmtId="0" fontId="0" fillId="0" borderId="15" xfId="0" applyBorder="1"/>
    <xf numFmtId="0" fontId="2" fillId="0" borderId="0" xfId="0" applyFont="1" applyAlignment="1">
      <alignment horizont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43" fontId="3" fillId="0" borderId="3" xfId="1" applyFont="1" applyFill="1" applyBorder="1" applyAlignment="1">
      <alignment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xf>
    <xf numFmtId="43" fontId="1" fillId="0" borderId="3" xfId="1" applyFill="1" applyBorder="1" applyAlignment="1">
      <alignment horizontal="center" vertical="center"/>
    </xf>
    <xf numFmtId="43" fontId="2" fillId="0" borderId="3" xfId="1" applyFont="1" applyFill="1" applyBorder="1" applyAlignment="1">
      <alignment horizontal="center" vertical="center"/>
    </xf>
  </cellXfs>
  <cellStyles count="10">
    <cellStyle name="Milliers" xfId="1" builtinId="3"/>
    <cellStyle name="Milliers [0]" xfId="4" builtinId="6"/>
    <cellStyle name="Milliers [0] 2" xfId="8" xr:uid="{00000000-0005-0000-0000-000008000000}"/>
    <cellStyle name="Milliers 2" xfId="5" xr:uid="{00000000-0005-0000-0000-000005000000}"/>
    <cellStyle name="Milliers 2 2" xfId="7" xr:uid="{00000000-0005-0000-0000-000007000000}"/>
    <cellStyle name="Normal" xfId="0" builtinId="0"/>
    <cellStyle name="Normal 2 2" xfId="3" xr:uid="{00000000-0005-0000-0000-000003000000}"/>
    <cellStyle name="Normal 2 3" xfId="6" xr:uid="{00000000-0005-0000-0000-000006000000}"/>
    <cellStyle name="Normal 2 5" xfId="9" xr:uid="{00000000-0005-0000-0000-000009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245"/>
  <sheetViews>
    <sheetView tabSelected="1" view="pageBreakPreview" zoomScale="140" zoomScaleNormal="100" zoomScaleSheetLayoutView="140" workbookViewId="0">
      <selection activeCell="C198" sqref="C198"/>
    </sheetView>
  </sheetViews>
  <sheetFormatPr baseColWidth="10" defaultColWidth="11.44140625" defaultRowHeight="14.4" x14ac:dyDescent="0.3"/>
  <cols>
    <col min="1" max="1" width="8.33203125" customWidth="1"/>
    <col min="2" max="2" width="45.44140625" style="59" customWidth="1"/>
    <col min="3" max="3" width="6.44140625" bestFit="1" customWidth="1"/>
    <col min="4" max="4" width="10.6640625" style="100" bestFit="1" customWidth="1"/>
    <col min="5" max="5" width="12.44140625" style="21" customWidth="1"/>
    <col min="6" max="6" width="13" style="21" customWidth="1"/>
  </cols>
  <sheetData>
    <row r="1" spans="1:6" ht="15" customHeight="1" thickTop="1" x14ac:dyDescent="0.3">
      <c r="A1" s="152" t="s">
        <v>0</v>
      </c>
      <c r="B1" s="153"/>
      <c r="C1" s="153"/>
      <c r="D1" s="153"/>
      <c r="E1" s="153"/>
      <c r="F1" s="154"/>
    </row>
    <row r="2" spans="1:6" ht="30.75" customHeight="1" x14ac:dyDescent="0.3">
      <c r="A2" s="1" t="s">
        <v>1</v>
      </c>
      <c r="B2" s="2" t="s">
        <v>2</v>
      </c>
      <c r="C2" s="2" t="s">
        <v>3</v>
      </c>
      <c r="D2" s="3" t="s">
        <v>4</v>
      </c>
      <c r="E2" s="4" t="s">
        <v>5</v>
      </c>
      <c r="F2" s="33" t="s">
        <v>6</v>
      </c>
    </row>
    <row r="3" spans="1:6" x14ac:dyDescent="0.3">
      <c r="A3" s="5">
        <v>0</v>
      </c>
      <c r="B3" s="133" t="s">
        <v>7</v>
      </c>
      <c r="C3" s="134"/>
      <c r="D3" s="134"/>
      <c r="E3" s="134"/>
      <c r="F3" s="135"/>
    </row>
    <row r="4" spans="1:6" x14ac:dyDescent="0.3">
      <c r="A4" s="51" t="s">
        <v>8</v>
      </c>
      <c r="B4" s="47" t="s">
        <v>9</v>
      </c>
      <c r="C4" s="12" t="s">
        <v>10</v>
      </c>
      <c r="D4" s="56">
        <v>1</v>
      </c>
      <c r="E4" s="19"/>
      <c r="F4" s="106">
        <f>D4*E4</f>
        <v>0</v>
      </c>
    </row>
    <row r="5" spans="1:6" ht="29.4" customHeight="1" x14ac:dyDescent="0.3">
      <c r="A5" s="51" t="s">
        <v>11</v>
      </c>
      <c r="B5" s="27" t="s">
        <v>12</v>
      </c>
      <c r="C5" s="12" t="s">
        <v>10</v>
      </c>
      <c r="D5" s="56">
        <v>1</v>
      </c>
      <c r="E5" s="19"/>
      <c r="F5" s="106">
        <f>D5*E5</f>
        <v>0</v>
      </c>
    </row>
    <row r="6" spans="1:6" ht="22.5" customHeight="1" x14ac:dyDescent="0.3">
      <c r="A6" s="53"/>
      <c r="B6" s="136" t="s">
        <v>431</v>
      </c>
      <c r="C6" s="134"/>
      <c r="D6" s="134"/>
      <c r="E6" s="135"/>
      <c r="F6" s="107">
        <f>SUM(F4:F5)</f>
        <v>0</v>
      </c>
    </row>
    <row r="7" spans="1:6" x14ac:dyDescent="0.3">
      <c r="A7" s="51"/>
      <c r="B7" s="23"/>
      <c r="C7" s="48"/>
      <c r="D7" s="97"/>
      <c r="E7" s="18"/>
      <c r="F7" s="50"/>
    </row>
    <row r="8" spans="1:6" x14ac:dyDescent="0.3">
      <c r="A8" s="5" t="s">
        <v>13</v>
      </c>
      <c r="B8" s="7" t="s">
        <v>14</v>
      </c>
      <c r="C8" s="12"/>
      <c r="D8" s="97"/>
      <c r="E8" s="18"/>
      <c r="F8" s="50"/>
    </row>
    <row r="9" spans="1:6" ht="16.2" customHeight="1" x14ac:dyDescent="0.3">
      <c r="A9" s="51" t="s">
        <v>15</v>
      </c>
      <c r="B9" s="27" t="s">
        <v>16</v>
      </c>
      <c r="C9" s="12" t="s">
        <v>17</v>
      </c>
      <c r="D9" s="56">
        <v>721.44999999999993</v>
      </c>
      <c r="E9" s="19"/>
      <c r="F9" s="106">
        <f t="shared" ref="F9:F15" si="0">D9*E9</f>
        <v>0</v>
      </c>
    </row>
    <row r="10" spans="1:6" ht="28.95" customHeight="1" x14ac:dyDescent="0.3">
      <c r="A10" s="51" t="s">
        <v>18</v>
      </c>
      <c r="B10" s="27" t="s">
        <v>19</v>
      </c>
      <c r="C10" s="12" t="s">
        <v>10</v>
      </c>
      <c r="D10" s="56">
        <v>1</v>
      </c>
      <c r="E10" s="19"/>
      <c r="F10" s="106">
        <f t="shared" si="0"/>
        <v>0</v>
      </c>
    </row>
    <row r="11" spans="1:6" ht="16.2" customHeight="1" x14ac:dyDescent="0.3">
      <c r="A11" s="51" t="s">
        <v>20</v>
      </c>
      <c r="B11" s="27" t="s">
        <v>21</v>
      </c>
      <c r="C11" s="12" t="s">
        <v>22</v>
      </c>
      <c r="D11" s="56">
        <v>56.960000000000008</v>
      </c>
      <c r="E11" s="19"/>
      <c r="F11" s="106">
        <f t="shared" si="0"/>
        <v>0</v>
      </c>
    </row>
    <row r="12" spans="1:6" ht="16.2" customHeight="1" x14ac:dyDescent="0.3">
      <c r="A12" s="51" t="s">
        <v>23</v>
      </c>
      <c r="B12" s="27" t="s">
        <v>24</v>
      </c>
      <c r="C12" s="12" t="s">
        <v>22</v>
      </c>
      <c r="D12" s="56">
        <v>40.08</v>
      </c>
      <c r="E12" s="19"/>
      <c r="F12" s="106">
        <f t="shared" si="0"/>
        <v>0</v>
      </c>
    </row>
    <row r="13" spans="1:6" ht="16.2" customHeight="1" x14ac:dyDescent="0.3">
      <c r="A13" s="51" t="s">
        <v>25</v>
      </c>
      <c r="B13" s="27" t="s">
        <v>26</v>
      </c>
      <c r="C13" s="12" t="s">
        <v>22</v>
      </c>
      <c r="D13" s="56">
        <v>97.04</v>
      </c>
      <c r="E13" s="19"/>
      <c r="F13" s="106">
        <f t="shared" si="0"/>
        <v>0</v>
      </c>
    </row>
    <row r="14" spans="1:6" ht="43.2" customHeight="1" x14ac:dyDescent="0.3">
      <c r="A14" s="51" t="s">
        <v>27</v>
      </c>
      <c r="B14" s="27" t="s">
        <v>28</v>
      </c>
      <c r="C14" s="12" t="s">
        <v>22</v>
      </c>
      <c r="D14" s="56">
        <v>185.12</v>
      </c>
      <c r="E14" s="19"/>
      <c r="F14" s="106">
        <f t="shared" si="0"/>
        <v>0</v>
      </c>
    </row>
    <row r="15" spans="1:6" ht="43.2" customHeight="1" x14ac:dyDescent="0.3">
      <c r="A15" s="51" t="s">
        <v>29</v>
      </c>
      <c r="B15" s="27" t="s">
        <v>30</v>
      </c>
      <c r="C15" s="12" t="s">
        <v>10</v>
      </c>
      <c r="D15" s="56">
        <v>1</v>
      </c>
      <c r="E15" s="19"/>
      <c r="F15" s="106">
        <f t="shared" si="0"/>
        <v>0</v>
      </c>
    </row>
    <row r="16" spans="1:6" ht="22.5" customHeight="1" x14ac:dyDescent="0.3">
      <c r="A16" s="53"/>
      <c r="B16" s="136" t="s">
        <v>430</v>
      </c>
      <c r="C16" s="134"/>
      <c r="D16" s="134"/>
      <c r="E16" s="135"/>
      <c r="F16" s="107">
        <f>SUM(F9:F15)</f>
        <v>0</v>
      </c>
    </row>
    <row r="17" spans="1:6" x14ac:dyDescent="0.3">
      <c r="A17" s="51"/>
      <c r="B17" s="47"/>
      <c r="C17" s="48"/>
      <c r="D17" s="97"/>
      <c r="E17" s="18"/>
      <c r="F17" s="50"/>
    </row>
    <row r="18" spans="1:6" x14ac:dyDescent="0.3">
      <c r="A18" s="5" t="s">
        <v>31</v>
      </c>
      <c r="B18" s="7" t="s">
        <v>32</v>
      </c>
      <c r="C18" s="48"/>
      <c r="D18" s="97"/>
      <c r="E18" s="18"/>
      <c r="F18" s="50"/>
    </row>
    <row r="19" spans="1:6" ht="16.2" customHeight="1" x14ac:dyDescent="0.3">
      <c r="A19" s="51" t="s">
        <v>33</v>
      </c>
      <c r="B19" s="27" t="s">
        <v>34</v>
      </c>
      <c r="C19" s="12" t="s">
        <v>22</v>
      </c>
      <c r="D19" s="56">
        <v>3.01</v>
      </c>
      <c r="E19" s="19"/>
      <c r="F19" s="106">
        <f t="shared" ref="F19:F37" si="1">D19*E19</f>
        <v>0</v>
      </c>
    </row>
    <row r="20" spans="1:6" ht="30.6" customHeight="1" x14ac:dyDescent="0.3">
      <c r="A20" s="51" t="s">
        <v>35</v>
      </c>
      <c r="B20" s="27" t="s">
        <v>36</v>
      </c>
      <c r="C20" s="12" t="s">
        <v>22</v>
      </c>
      <c r="D20" s="56">
        <v>11.03</v>
      </c>
      <c r="E20" s="19"/>
      <c r="F20" s="106">
        <f t="shared" si="1"/>
        <v>0</v>
      </c>
    </row>
    <row r="21" spans="1:6" ht="30.6" customHeight="1" x14ac:dyDescent="0.3">
      <c r="A21" s="51" t="s">
        <v>37</v>
      </c>
      <c r="B21" s="27" t="s">
        <v>38</v>
      </c>
      <c r="C21" s="12" t="s">
        <v>22</v>
      </c>
      <c r="D21" s="56">
        <v>29.17</v>
      </c>
      <c r="E21" s="19"/>
      <c r="F21" s="106">
        <f t="shared" si="1"/>
        <v>0</v>
      </c>
    </row>
    <row r="22" spans="1:6" ht="30.6" customHeight="1" x14ac:dyDescent="0.3">
      <c r="A22" s="51" t="s">
        <v>39</v>
      </c>
      <c r="B22" s="27" t="s">
        <v>40</v>
      </c>
      <c r="C22" s="12" t="s">
        <v>22</v>
      </c>
      <c r="D22" s="56">
        <v>2.98</v>
      </c>
      <c r="E22" s="19"/>
      <c r="F22" s="106">
        <f t="shared" si="1"/>
        <v>0</v>
      </c>
    </row>
    <row r="23" spans="1:6" ht="30.6" customHeight="1" x14ac:dyDescent="0.3">
      <c r="A23" s="51" t="s">
        <v>41</v>
      </c>
      <c r="B23" s="27" t="s">
        <v>42</v>
      </c>
      <c r="C23" s="12" t="s">
        <v>22</v>
      </c>
      <c r="D23" s="56">
        <v>22.42</v>
      </c>
      <c r="E23" s="19"/>
      <c r="F23" s="106">
        <f t="shared" si="1"/>
        <v>0</v>
      </c>
    </row>
    <row r="24" spans="1:6" ht="30.6" customHeight="1" x14ac:dyDescent="0.3">
      <c r="A24" s="51" t="s">
        <v>43</v>
      </c>
      <c r="B24" s="27" t="s">
        <v>44</v>
      </c>
      <c r="C24" s="12" t="s">
        <v>22</v>
      </c>
      <c r="D24" s="56">
        <v>0.15</v>
      </c>
      <c r="E24" s="19"/>
      <c r="F24" s="106">
        <f t="shared" si="1"/>
        <v>0</v>
      </c>
    </row>
    <row r="25" spans="1:6" ht="30.6" customHeight="1" x14ac:dyDescent="0.3">
      <c r="A25" s="51" t="s">
        <v>45</v>
      </c>
      <c r="B25" s="27" t="s">
        <v>46</v>
      </c>
      <c r="C25" s="12" t="s">
        <v>22</v>
      </c>
      <c r="D25" s="56">
        <v>10.11</v>
      </c>
      <c r="E25" s="19"/>
      <c r="F25" s="106">
        <f t="shared" si="1"/>
        <v>0</v>
      </c>
    </row>
    <row r="26" spans="1:6" ht="30.6" customHeight="1" x14ac:dyDescent="0.3">
      <c r="A26" s="51" t="s">
        <v>47</v>
      </c>
      <c r="B26" s="27" t="s">
        <v>48</v>
      </c>
      <c r="C26" s="12" t="s">
        <v>22</v>
      </c>
      <c r="D26" s="56">
        <v>4.2000000000000011</v>
      </c>
      <c r="E26" s="19"/>
      <c r="F26" s="106">
        <f t="shared" si="1"/>
        <v>0</v>
      </c>
    </row>
    <row r="27" spans="1:6" ht="30.6" customHeight="1" x14ac:dyDescent="0.3">
      <c r="A27" s="51" t="s">
        <v>49</v>
      </c>
      <c r="B27" s="27" t="s">
        <v>50</v>
      </c>
      <c r="C27" s="12" t="s">
        <v>22</v>
      </c>
      <c r="D27" s="56">
        <v>0.89999999999999991</v>
      </c>
      <c r="E27" s="19"/>
      <c r="F27" s="106">
        <f t="shared" si="1"/>
        <v>0</v>
      </c>
    </row>
    <row r="28" spans="1:6" ht="30.6" customHeight="1" x14ac:dyDescent="0.3">
      <c r="A28" s="51" t="s">
        <v>51</v>
      </c>
      <c r="B28" s="27" t="s">
        <v>52</v>
      </c>
      <c r="C28" s="12" t="s">
        <v>22</v>
      </c>
      <c r="D28" s="56">
        <v>53.67</v>
      </c>
      <c r="E28" s="19"/>
      <c r="F28" s="106">
        <f t="shared" si="1"/>
        <v>0</v>
      </c>
    </row>
    <row r="29" spans="1:6" ht="30.6" customHeight="1" x14ac:dyDescent="0.3">
      <c r="A29" s="51" t="s">
        <v>53</v>
      </c>
      <c r="B29" s="27" t="s">
        <v>54</v>
      </c>
      <c r="C29" s="12" t="s">
        <v>22</v>
      </c>
      <c r="D29" s="56">
        <v>1.97</v>
      </c>
      <c r="E29" s="19"/>
      <c r="F29" s="106">
        <f t="shared" si="1"/>
        <v>0</v>
      </c>
    </row>
    <row r="30" spans="1:6" ht="30.6" customHeight="1" x14ac:dyDescent="0.3">
      <c r="A30" s="51" t="s">
        <v>55</v>
      </c>
      <c r="B30" s="27" t="s">
        <v>56</v>
      </c>
      <c r="C30" s="12" t="s">
        <v>22</v>
      </c>
      <c r="D30" s="56">
        <v>11.33</v>
      </c>
      <c r="E30" s="19"/>
      <c r="F30" s="106">
        <f t="shared" si="1"/>
        <v>0</v>
      </c>
    </row>
    <row r="31" spans="1:6" ht="21" customHeight="1" x14ac:dyDescent="0.3">
      <c r="A31" s="51" t="s">
        <v>57</v>
      </c>
      <c r="B31" s="27" t="s">
        <v>58</v>
      </c>
      <c r="C31" s="12" t="s">
        <v>22</v>
      </c>
      <c r="D31" s="56">
        <v>3.56</v>
      </c>
      <c r="E31" s="19"/>
      <c r="F31" s="106">
        <f t="shared" si="1"/>
        <v>0</v>
      </c>
    </row>
    <row r="32" spans="1:6" ht="30.6" customHeight="1" x14ac:dyDescent="0.3">
      <c r="A32" s="51" t="s">
        <v>59</v>
      </c>
      <c r="B32" s="27" t="s">
        <v>60</v>
      </c>
      <c r="C32" s="12" t="s">
        <v>22</v>
      </c>
      <c r="D32" s="56">
        <v>1.75</v>
      </c>
      <c r="E32" s="19"/>
      <c r="F32" s="106">
        <f t="shared" si="1"/>
        <v>0</v>
      </c>
    </row>
    <row r="33" spans="1:6" ht="30.6" customHeight="1" x14ac:dyDescent="0.3">
      <c r="A33" s="51" t="s">
        <v>61</v>
      </c>
      <c r="B33" s="27" t="s">
        <v>62</v>
      </c>
      <c r="C33" s="12" t="s">
        <v>22</v>
      </c>
      <c r="D33" s="56">
        <v>6.69</v>
      </c>
      <c r="E33" s="19"/>
      <c r="F33" s="106">
        <f t="shared" si="1"/>
        <v>0</v>
      </c>
    </row>
    <row r="34" spans="1:6" ht="28.95" customHeight="1" x14ac:dyDescent="0.3">
      <c r="A34" s="51" t="s">
        <v>63</v>
      </c>
      <c r="B34" s="27" t="s">
        <v>64</v>
      </c>
      <c r="C34" s="12" t="s">
        <v>22</v>
      </c>
      <c r="D34" s="56">
        <v>0.33</v>
      </c>
      <c r="E34" s="19"/>
      <c r="F34" s="106">
        <f t="shared" si="1"/>
        <v>0</v>
      </c>
    </row>
    <row r="35" spans="1:6" ht="30.6" customHeight="1" x14ac:dyDescent="0.3">
      <c r="A35" s="51" t="s">
        <v>65</v>
      </c>
      <c r="B35" s="27" t="s">
        <v>66</v>
      </c>
      <c r="C35" s="12" t="s">
        <v>22</v>
      </c>
      <c r="D35" s="56">
        <v>4.375</v>
      </c>
      <c r="E35" s="19"/>
      <c r="F35" s="106">
        <f t="shared" si="1"/>
        <v>0</v>
      </c>
    </row>
    <row r="36" spans="1:6" ht="30" customHeight="1" x14ac:dyDescent="0.3">
      <c r="A36" s="51" t="s">
        <v>67</v>
      </c>
      <c r="B36" s="8" t="s">
        <v>68</v>
      </c>
      <c r="C36" s="9" t="s">
        <v>22</v>
      </c>
      <c r="D36" s="56">
        <v>0.70000000000000007</v>
      </c>
      <c r="E36" s="20"/>
      <c r="F36" s="106">
        <f t="shared" si="1"/>
        <v>0</v>
      </c>
    </row>
    <row r="37" spans="1:6" ht="16.2" customHeight="1" x14ac:dyDescent="0.3">
      <c r="A37" s="51" t="s">
        <v>69</v>
      </c>
      <c r="B37" s="27" t="s">
        <v>70</v>
      </c>
      <c r="C37" s="12" t="s">
        <v>17</v>
      </c>
      <c r="D37" s="56">
        <v>3.94</v>
      </c>
      <c r="E37" s="19"/>
      <c r="F37" s="106">
        <f t="shared" si="1"/>
        <v>0</v>
      </c>
    </row>
    <row r="38" spans="1:6" ht="22.5" customHeight="1" x14ac:dyDescent="0.3">
      <c r="A38" s="54"/>
      <c r="B38" s="136" t="s">
        <v>429</v>
      </c>
      <c r="C38" s="134"/>
      <c r="D38" s="134"/>
      <c r="E38" s="135"/>
      <c r="F38" s="107">
        <f>SUM(F19:F37)</f>
        <v>0</v>
      </c>
    </row>
    <row r="39" spans="1:6" x14ac:dyDescent="0.3">
      <c r="A39" s="46"/>
      <c r="B39" s="47"/>
      <c r="C39" s="48"/>
      <c r="D39" s="97"/>
      <c r="E39" s="18"/>
      <c r="F39" s="50"/>
    </row>
    <row r="40" spans="1:6" x14ac:dyDescent="0.3">
      <c r="A40" s="5" t="s">
        <v>71</v>
      </c>
      <c r="B40" s="7" t="s">
        <v>72</v>
      </c>
      <c r="C40" s="48"/>
      <c r="D40" s="97"/>
      <c r="E40" s="18"/>
      <c r="F40" s="50"/>
    </row>
    <row r="41" spans="1:6" ht="28.95" customHeight="1" x14ac:dyDescent="0.3">
      <c r="A41" s="51" t="s">
        <v>73</v>
      </c>
      <c r="B41" s="27" t="s">
        <v>74</v>
      </c>
      <c r="C41" s="12" t="s">
        <v>17</v>
      </c>
      <c r="D41" s="56">
        <v>121.24</v>
      </c>
      <c r="E41" s="19"/>
      <c r="F41" s="106">
        <f t="shared" ref="F41:F49" si="2">D41*E41</f>
        <v>0</v>
      </c>
    </row>
    <row r="42" spans="1:6" ht="28.95" customHeight="1" x14ac:dyDescent="0.3">
      <c r="A42" s="51" t="s">
        <v>75</v>
      </c>
      <c r="B42" s="27" t="s">
        <v>76</v>
      </c>
      <c r="C42" s="12" t="s">
        <v>17</v>
      </c>
      <c r="D42" s="56">
        <v>1132.3399999999999</v>
      </c>
      <c r="E42" s="19"/>
      <c r="F42" s="106">
        <f t="shared" si="2"/>
        <v>0</v>
      </c>
    </row>
    <row r="43" spans="1:6" ht="24.75" customHeight="1" x14ac:dyDescent="0.3">
      <c r="A43" s="51" t="s">
        <v>77</v>
      </c>
      <c r="B43" s="27" t="s">
        <v>78</v>
      </c>
      <c r="C43" s="12" t="s">
        <v>17</v>
      </c>
      <c r="D43" s="56">
        <v>46.599999999999987</v>
      </c>
      <c r="E43" s="19"/>
      <c r="F43" s="106">
        <f t="shared" si="2"/>
        <v>0</v>
      </c>
    </row>
    <row r="44" spans="1:6" ht="28.95" customHeight="1" x14ac:dyDescent="0.3">
      <c r="A44" s="51" t="s">
        <v>79</v>
      </c>
      <c r="B44" s="27" t="s">
        <v>80</v>
      </c>
      <c r="C44" s="12" t="s">
        <v>81</v>
      </c>
      <c r="D44" s="56">
        <v>50</v>
      </c>
      <c r="E44" s="19"/>
      <c r="F44" s="106">
        <f t="shared" si="2"/>
        <v>0</v>
      </c>
    </row>
    <row r="45" spans="1:6" ht="16.2" customHeight="1" x14ac:dyDescent="0.3">
      <c r="A45" s="51" t="s">
        <v>82</v>
      </c>
      <c r="B45" s="27" t="s">
        <v>83</v>
      </c>
      <c r="C45" s="12" t="s">
        <v>17</v>
      </c>
      <c r="D45" s="56">
        <v>1678.62</v>
      </c>
      <c r="E45" s="19"/>
      <c r="F45" s="106">
        <f t="shared" si="2"/>
        <v>0</v>
      </c>
    </row>
    <row r="46" spans="1:6" ht="16.2" customHeight="1" x14ac:dyDescent="0.3">
      <c r="A46" s="51" t="s">
        <v>84</v>
      </c>
      <c r="B46" s="27" t="s">
        <v>85</v>
      </c>
      <c r="C46" s="12" t="s">
        <v>17</v>
      </c>
      <c r="D46" s="56">
        <v>545.34999999999991</v>
      </c>
      <c r="E46" s="19"/>
      <c r="F46" s="106">
        <f t="shared" si="2"/>
        <v>0</v>
      </c>
    </row>
    <row r="47" spans="1:6" ht="16.2" customHeight="1" x14ac:dyDescent="0.3">
      <c r="A47" s="51" t="s">
        <v>86</v>
      </c>
      <c r="B47" s="27" t="s">
        <v>87</v>
      </c>
      <c r="C47" s="12" t="s">
        <v>17</v>
      </c>
      <c r="D47" s="56">
        <v>9.1</v>
      </c>
      <c r="E47" s="19"/>
      <c r="F47" s="106">
        <f t="shared" si="2"/>
        <v>0</v>
      </c>
    </row>
    <row r="48" spans="1:6" x14ac:dyDescent="0.3">
      <c r="A48" s="51" t="s">
        <v>88</v>
      </c>
      <c r="B48" s="27" t="s">
        <v>89</v>
      </c>
      <c r="C48" s="12" t="s">
        <v>90</v>
      </c>
      <c r="D48" s="56">
        <v>290.5</v>
      </c>
      <c r="E48" s="19"/>
      <c r="F48" s="106">
        <f t="shared" si="2"/>
        <v>0</v>
      </c>
    </row>
    <row r="49" spans="1:6" ht="16.2" customHeight="1" x14ac:dyDescent="0.3">
      <c r="A49" s="51" t="s">
        <v>91</v>
      </c>
      <c r="B49" s="27" t="s">
        <v>92</v>
      </c>
      <c r="C49" s="12" t="s">
        <v>17</v>
      </c>
      <c r="D49" s="56">
        <v>39.74</v>
      </c>
      <c r="E49" s="19"/>
      <c r="F49" s="106">
        <f t="shared" si="2"/>
        <v>0</v>
      </c>
    </row>
    <row r="50" spans="1:6" ht="22.5" customHeight="1" x14ac:dyDescent="0.3">
      <c r="A50" s="53"/>
      <c r="B50" s="136" t="s">
        <v>428</v>
      </c>
      <c r="C50" s="134"/>
      <c r="D50" s="134"/>
      <c r="E50" s="135"/>
      <c r="F50" s="107">
        <f>SUM(F41:F49)</f>
        <v>0</v>
      </c>
    </row>
    <row r="51" spans="1:6" x14ac:dyDescent="0.3">
      <c r="A51" s="46"/>
      <c r="B51" s="47"/>
      <c r="C51" s="48"/>
      <c r="D51" s="97"/>
      <c r="E51" s="18"/>
      <c r="F51" s="50"/>
    </row>
    <row r="52" spans="1:6" x14ac:dyDescent="0.3">
      <c r="A52" s="5" t="s">
        <v>93</v>
      </c>
      <c r="B52" s="27" t="s">
        <v>94</v>
      </c>
      <c r="C52" s="48"/>
      <c r="D52" s="97"/>
      <c r="E52" s="18"/>
      <c r="F52" s="50"/>
    </row>
    <row r="53" spans="1:6" ht="43.2" customHeight="1" x14ac:dyDescent="0.3">
      <c r="A53" s="51" t="s">
        <v>95</v>
      </c>
      <c r="B53" s="55" t="s">
        <v>96</v>
      </c>
      <c r="C53" s="12" t="s">
        <v>17</v>
      </c>
      <c r="D53" s="56">
        <v>665.46</v>
      </c>
      <c r="E53" s="19"/>
      <c r="F53" s="106">
        <f t="shared" ref="F53:F59" si="3">D53*E53</f>
        <v>0</v>
      </c>
    </row>
    <row r="54" spans="1:6" x14ac:dyDescent="0.3">
      <c r="A54" s="51" t="s">
        <v>97</v>
      </c>
      <c r="B54" s="47" t="s">
        <v>98</v>
      </c>
      <c r="C54" s="12" t="s">
        <v>90</v>
      </c>
      <c r="D54" s="56">
        <v>24</v>
      </c>
      <c r="E54" s="19"/>
      <c r="F54" s="106">
        <f t="shared" si="3"/>
        <v>0</v>
      </c>
    </row>
    <row r="55" spans="1:6" ht="18" customHeight="1" x14ac:dyDescent="0.3">
      <c r="A55" s="51" t="s">
        <v>99</v>
      </c>
      <c r="B55" s="47" t="s">
        <v>100</v>
      </c>
      <c r="C55" s="12" t="s">
        <v>90</v>
      </c>
      <c r="D55" s="56">
        <v>125.94</v>
      </c>
      <c r="E55" s="19"/>
      <c r="F55" s="106">
        <f t="shared" si="3"/>
        <v>0</v>
      </c>
    </row>
    <row r="56" spans="1:6" ht="30.75" customHeight="1" x14ac:dyDescent="0.3">
      <c r="A56" s="51" t="s">
        <v>101</v>
      </c>
      <c r="B56" s="27" t="s">
        <v>102</v>
      </c>
      <c r="C56" s="12" t="s">
        <v>90</v>
      </c>
      <c r="D56" s="56">
        <v>686.09999999999991</v>
      </c>
      <c r="E56" s="19"/>
      <c r="F56" s="106">
        <f t="shared" si="3"/>
        <v>0</v>
      </c>
    </row>
    <row r="57" spans="1:6" ht="28.95" customHeight="1" x14ac:dyDescent="0.3">
      <c r="A57" s="51" t="s">
        <v>103</v>
      </c>
      <c r="B57" s="55" t="s">
        <v>104</v>
      </c>
      <c r="C57" s="12" t="s">
        <v>81</v>
      </c>
      <c r="D57" s="56">
        <f>32+3+39+8+35+3+12+5</f>
        <v>137</v>
      </c>
      <c r="E57" s="19"/>
      <c r="F57" s="106">
        <f t="shared" si="3"/>
        <v>0</v>
      </c>
    </row>
    <row r="58" spans="1:6" ht="28.95" customHeight="1" x14ac:dyDescent="0.3">
      <c r="A58" s="51" t="s">
        <v>105</v>
      </c>
      <c r="B58" s="55" t="s">
        <v>106</v>
      </c>
      <c r="C58" s="12" t="s">
        <v>81</v>
      </c>
      <c r="D58" s="56">
        <f>32+10</f>
        <v>42</v>
      </c>
      <c r="E58" s="19"/>
      <c r="F58" s="106">
        <f t="shared" si="3"/>
        <v>0</v>
      </c>
    </row>
    <row r="59" spans="1:6" ht="28.95" customHeight="1" x14ac:dyDescent="0.3">
      <c r="A59" s="51" t="s">
        <v>107</v>
      </c>
      <c r="B59" s="55" t="s">
        <v>108</v>
      </c>
      <c r="C59" s="12" t="s">
        <v>90</v>
      </c>
      <c r="D59" s="56">
        <v>99.9</v>
      </c>
      <c r="E59" s="19"/>
      <c r="F59" s="106">
        <f t="shared" si="3"/>
        <v>0</v>
      </c>
    </row>
    <row r="60" spans="1:6" ht="22.5" customHeight="1" x14ac:dyDescent="0.3">
      <c r="A60" s="54"/>
      <c r="B60" s="136" t="s">
        <v>427</v>
      </c>
      <c r="C60" s="134"/>
      <c r="D60" s="134"/>
      <c r="E60" s="135"/>
      <c r="F60" s="107">
        <f>SUM(F53:F59)</f>
        <v>0</v>
      </c>
    </row>
    <row r="61" spans="1:6" x14ac:dyDescent="0.3">
      <c r="A61" s="46"/>
      <c r="B61" s="47"/>
      <c r="C61" s="12"/>
      <c r="D61" s="98"/>
      <c r="E61" s="12"/>
      <c r="F61" s="52"/>
    </row>
    <row r="62" spans="1:6" x14ac:dyDescent="0.3">
      <c r="A62" s="5" t="s">
        <v>109</v>
      </c>
      <c r="B62" s="10" t="s">
        <v>110</v>
      </c>
      <c r="C62" s="12"/>
      <c r="D62" s="98"/>
      <c r="E62" s="12"/>
      <c r="F62" s="52"/>
    </row>
    <row r="63" spans="1:6" ht="57.6" customHeight="1" x14ac:dyDescent="0.3">
      <c r="A63" s="51" t="s">
        <v>111</v>
      </c>
      <c r="B63" s="55" t="s">
        <v>112</v>
      </c>
      <c r="C63" s="12" t="s">
        <v>81</v>
      </c>
      <c r="D63" s="56">
        <v>3</v>
      </c>
      <c r="E63" s="19"/>
      <c r="F63" s="106">
        <f>D63*E63</f>
        <v>0</v>
      </c>
    </row>
    <row r="64" spans="1:6" ht="55.5" customHeight="1" x14ac:dyDescent="0.3">
      <c r="A64" s="51" t="s">
        <v>113</v>
      </c>
      <c r="B64" s="55" t="s">
        <v>114</v>
      </c>
      <c r="C64" s="12" t="s">
        <v>81</v>
      </c>
      <c r="D64" s="56">
        <v>12</v>
      </c>
      <c r="E64" s="19"/>
      <c r="F64" s="106">
        <f>D64*E64</f>
        <v>0</v>
      </c>
    </row>
    <row r="65" spans="1:6" ht="59.25" customHeight="1" x14ac:dyDescent="0.3">
      <c r="A65" s="51" t="s">
        <v>115</v>
      </c>
      <c r="B65" s="55" t="s">
        <v>116</v>
      </c>
      <c r="C65" s="12" t="s">
        <v>81</v>
      </c>
      <c r="D65" s="56">
        <v>4</v>
      </c>
      <c r="E65" s="19"/>
      <c r="F65" s="106">
        <f>D65*E65</f>
        <v>0</v>
      </c>
    </row>
    <row r="66" spans="1:6" ht="43.2" customHeight="1" x14ac:dyDescent="0.3">
      <c r="A66" s="51" t="s">
        <v>117</v>
      </c>
      <c r="B66" s="55" t="s">
        <v>118</v>
      </c>
      <c r="C66" s="12" t="s">
        <v>81</v>
      </c>
      <c r="D66" s="56">
        <v>4</v>
      </c>
      <c r="E66" s="19"/>
      <c r="F66" s="106">
        <f>D66*E66</f>
        <v>0</v>
      </c>
    </row>
    <row r="67" spans="1:6" ht="24" customHeight="1" x14ac:dyDescent="0.3">
      <c r="A67" s="51" t="s">
        <v>119</v>
      </c>
      <c r="B67" s="55" t="s">
        <v>120</v>
      </c>
      <c r="C67" s="12" t="s">
        <v>90</v>
      </c>
      <c r="D67" s="56">
        <v>13.55</v>
      </c>
      <c r="E67" s="19"/>
      <c r="F67" s="106">
        <f>D67*E67</f>
        <v>0</v>
      </c>
    </row>
    <row r="68" spans="1:6" ht="42" customHeight="1" x14ac:dyDescent="0.3">
      <c r="A68" s="51" t="s">
        <v>121</v>
      </c>
      <c r="B68" s="55" t="s">
        <v>122</v>
      </c>
      <c r="C68" s="12" t="s">
        <v>81</v>
      </c>
      <c r="D68" s="56">
        <v>40</v>
      </c>
      <c r="E68" s="19"/>
      <c r="F68" s="108" t="s">
        <v>123</v>
      </c>
    </row>
    <row r="69" spans="1:6" ht="22.5" customHeight="1" x14ac:dyDescent="0.3">
      <c r="A69" s="53"/>
      <c r="B69" s="136" t="s">
        <v>426</v>
      </c>
      <c r="C69" s="134"/>
      <c r="D69" s="134"/>
      <c r="E69" s="135"/>
      <c r="F69" s="107">
        <f>SUM(F63:F68)</f>
        <v>0</v>
      </c>
    </row>
    <row r="70" spans="1:6" x14ac:dyDescent="0.3">
      <c r="A70" s="46"/>
      <c r="B70" s="47"/>
      <c r="C70" s="12"/>
      <c r="D70" s="97"/>
      <c r="E70" s="18"/>
      <c r="F70" s="50"/>
    </row>
    <row r="71" spans="1:6" x14ac:dyDescent="0.3">
      <c r="A71" s="5" t="s">
        <v>124</v>
      </c>
      <c r="B71" s="55" t="s">
        <v>125</v>
      </c>
      <c r="C71" s="12"/>
      <c r="D71" s="97"/>
      <c r="E71" s="18"/>
      <c r="F71" s="50"/>
    </row>
    <row r="72" spans="1:6" ht="28.95" customHeight="1" x14ac:dyDescent="0.3">
      <c r="A72" s="51" t="s">
        <v>126</v>
      </c>
      <c r="B72" s="55" t="s">
        <v>127</v>
      </c>
      <c r="C72" s="12" t="s">
        <v>81</v>
      </c>
      <c r="D72" s="56">
        <v>3</v>
      </c>
      <c r="E72" s="19"/>
      <c r="F72" s="106">
        <f>D72*E72</f>
        <v>0</v>
      </c>
    </row>
    <row r="73" spans="1:6" ht="28.95" customHeight="1" x14ac:dyDescent="0.3">
      <c r="A73" s="51" t="s">
        <v>128</v>
      </c>
      <c r="B73" s="55" t="s">
        <v>129</v>
      </c>
      <c r="C73" s="12" t="s">
        <v>81</v>
      </c>
      <c r="D73" s="56">
        <v>7</v>
      </c>
      <c r="E73" s="19"/>
      <c r="F73" s="106">
        <f>D73*E73</f>
        <v>0</v>
      </c>
    </row>
    <row r="74" spans="1:6" ht="43.2" customHeight="1" x14ac:dyDescent="0.3">
      <c r="A74" s="51" t="s">
        <v>130</v>
      </c>
      <c r="B74" s="55" t="s">
        <v>131</v>
      </c>
      <c r="C74" s="12" t="s">
        <v>81</v>
      </c>
      <c r="D74" s="56">
        <v>12</v>
      </c>
      <c r="E74" s="19"/>
      <c r="F74" s="106">
        <f>D74*E74</f>
        <v>0</v>
      </c>
    </row>
    <row r="75" spans="1:6" ht="28.95" customHeight="1" x14ac:dyDescent="0.3">
      <c r="A75" s="51" t="s">
        <v>132</v>
      </c>
      <c r="B75" s="55" t="s">
        <v>133</v>
      </c>
      <c r="C75" s="12" t="s">
        <v>81</v>
      </c>
      <c r="D75" s="56">
        <v>2</v>
      </c>
      <c r="E75" s="19"/>
      <c r="F75" s="106" t="s">
        <v>123</v>
      </c>
    </row>
    <row r="76" spans="1:6" ht="28.95" customHeight="1" x14ac:dyDescent="0.3">
      <c r="A76" s="51" t="s">
        <v>134</v>
      </c>
      <c r="B76" s="55" t="s">
        <v>135</v>
      </c>
      <c r="C76" s="12" t="s">
        <v>81</v>
      </c>
      <c r="D76" s="56">
        <v>2</v>
      </c>
      <c r="E76" s="19"/>
      <c r="F76" s="106" t="s">
        <v>123</v>
      </c>
    </row>
    <row r="77" spans="1:6" ht="28.95" customHeight="1" x14ac:dyDescent="0.3">
      <c r="A77" s="51" t="s">
        <v>136</v>
      </c>
      <c r="B77" s="55" t="s">
        <v>137</v>
      </c>
      <c r="C77" s="12" t="s">
        <v>81</v>
      </c>
      <c r="D77" s="56">
        <v>1</v>
      </c>
      <c r="E77" s="19"/>
      <c r="F77" s="106" t="s">
        <v>123</v>
      </c>
    </row>
    <row r="78" spans="1:6" ht="28.95" customHeight="1" x14ac:dyDescent="0.3">
      <c r="A78" s="51" t="s">
        <v>138</v>
      </c>
      <c r="B78" s="55" t="s">
        <v>139</v>
      </c>
      <c r="C78" s="12" t="s">
        <v>17</v>
      </c>
      <c r="D78" s="56">
        <v>536.69000000000005</v>
      </c>
      <c r="E78" s="19"/>
      <c r="F78" s="106">
        <f>D78*E78</f>
        <v>0</v>
      </c>
    </row>
    <row r="79" spans="1:6" ht="22.5" customHeight="1" x14ac:dyDescent="0.3">
      <c r="A79" s="53"/>
      <c r="B79" s="136" t="s">
        <v>425</v>
      </c>
      <c r="C79" s="134"/>
      <c r="D79" s="134"/>
      <c r="E79" s="135"/>
      <c r="F79" s="107">
        <f>SUM(F72:F78)</f>
        <v>0</v>
      </c>
    </row>
    <row r="80" spans="1:6" x14ac:dyDescent="0.3">
      <c r="A80" s="46"/>
      <c r="B80" s="47"/>
      <c r="C80" s="48"/>
      <c r="D80" s="56"/>
      <c r="E80" s="12"/>
      <c r="F80" s="52"/>
    </row>
    <row r="81" spans="1:6" x14ac:dyDescent="0.3">
      <c r="A81" s="5" t="s">
        <v>140</v>
      </c>
      <c r="B81" s="11" t="s">
        <v>141</v>
      </c>
      <c r="C81" s="48"/>
      <c r="D81" s="97"/>
      <c r="E81" s="18"/>
      <c r="F81" s="52"/>
    </row>
    <row r="82" spans="1:6" x14ac:dyDescent="0.3">
      <c r="A82" s="1" t="s">
        <v>154</v>
      </c>
      <c r="B82" s="26" t="s">
        <v>142</v>
      </c>
      <c r="C82" s="9"/>
      <c r="D82" s="91"/>
      <c r="E82" s="87"/>
      <c r="F82" s="84"/>
    </row>
    <row r="83" spans="1:6" ht="72" customHeight="1" x14ac:dyDescent="0.3">
      <c r="A83" s="62"/>
      <c r="B83" s="8" t="s">
        <v>143</v>
      </c>
      <c r="C83" s="25"/>
      <c r="D83" s="93"/>
      <c r="E83" s="80"/>
      <c r="F83" s="85"/>
    </row>
    <row r="84" spans="1:6" x14ac:dyDescent="0.3">
      <c r="A84" s="62" t="s">
        <v>375</v>
      </c>
      <c r="B84" s="8" t="s">
        <v>144</v>
      </c>
      <c r="C84" s="25" t="s">
        <v>90</v>
      </c>
      <c r="D84" s="93">
        <v>60</v>
      </c>
      <c r="E84" s="86"/>
      <c r="F84" s="83">
        <f t="shared" ref="F84:F91" si="4">+D84*E84</f>
        <v>0</v>
      </c>
    </row>
    <row r="85" spans="1:6" x14ac:dyDescent="0.3">
      <c r="A85" s="62" t="s">
        <v>376</v>
      </c>
      <c r="B85" s="8" t="s">
        <v>145</v>
      </c>
      <c r="C85" s="25" t="s">
        <v>90</v>
      </c>
      <c r="D85" s="93">
        <v>250</v>
      </c>
      <c r="E85" s="86"/>
      <c r="F85" s="83">
        <f t="shared" si="4"/>
        <v>0</v>
      </c>
    </row>
    <row r="86" spans="1:6" x14ac:dyDescent="0.3">
      <c r="A86" s="62" t="s">
        <v>377</v>
      </c>
      <c r="B86" s="8" t="s">
        <v>146</v>
      </c>
      <c r="C86" s="25" t="s">
        <v>90</v>
      </c>
      <c r="D86" s="93">
        <v>260</v>
      </c>
      <c r="E86" s="86"/>
      <c r="F86" s="83">
        <f t="shared" si="4"/>
        <v>0</v>
      </c>
    </row>
    <row r="87" spans="1:6" ht="28.95" customHeight="1" x14ac:dyDescent="0.3">
      <c r="A87" s="62" t="s">
        <v>378</v>
      </c>
      <c r="B87" s="8" t="s">
        <v>147</v>
      </c>
      <c r="C87" s="25" t="s">
        <v>90</v>
      </c>
      <c r="D87" s="91">
        <v>570</v>
      </c>
      <c r="E87" s="86"/>
      <c r="F87" s="83">
        <f t="shared" si="4"/>
        <v>0</v>
      </c>
    </row>
    <row r="88" spans="1:6" x14ac:dyDescent="0.3">
      <c r="A88" s="62" t="s">
        <v>379</v>
      </c>
      <c r="B88" s="8" t="s">
        <v>148</v>
      </c>
      <c r="C88" s="25" t="s">
        <v>149</v>
      </c>
      <c r="D88" s="93">
        <v>1</v>
      </c>
      <c r="E88" s="86"/>
      <c r="F88" s="83">
        <f t="shared" si="4"/>
        <v>0</v>
      </c>
    </row>
    <row r="89" spans="1:6" ht="28.95" customHeight="1" x14ac:dyDescent="0.3">
      <c r="A89" s="62" t="s">
        <v>381</v>
      </c>
      <c r="B89" s="8" t="s">
        <v>150</v>
      </c>
      <c r="C89" s="25" t="s">
        <v>149</v>
      </c>
      <c r="D89" s="93">
        <v>1</v>
      </c>
      <c r="E89" s="86"/>
      <c r="F89" s="83">
        <f t="shared" si="4"/>
        <v>0</v>
      </c>
    </row>
    <row r="90" spans="1:6" ht="28.95" customHeight="1" x14ac:dyDescent="0.3">
      <c r="A90" s="62" t="s">
        <v>380</v>
      </c>
      <c r="B90" s="8" t="s">
        <v>151</v>
      </c>
      <c r="C90" s="25" t="s">
        <v>149</v>
      </c>
      <c r="D90" s="93">
        <v>1</v>
      </c>
      <c r="E90" s="86"/>
      <c r="F90" s="83">
        <f t="shared" si="4"/>
        <v>0</v>
      </c>
    </row>
    <row r="91" spans="1:6" x14ac:dyDescent="0.3">
      <c r="A91" s="62" t="s">
        <v>382</v>
      </c>
      <c r="B91" s="8" t="s">
        <v>152</v>
      </c>
      <c r="C91" s="25" t="s">
        <v>153</v>
      </c>
      <c r="D91" s="93">
        <v>1</v>
      </c>
      <c r="E91" s="86"/>
      <c r="F91" s="83">
        <f t="shared" si="4"/>
        <v>0</v>
      </c>
    </row>
    <row r="92" spans="1:6" x14ac:dyDescent="0.3">
      <c r="A92" s="115"/>
      <c r="B92" s="116" t="s">
        <v>383</v>
      </c>
      <c r="C92" s="117"/>
      <c r="D92" s="118"/>
      <c r="E92" s="119"/>
      <c r="F92" s="120">
        <f>SUM(F84:F91)</f>
        <v>0</v>
      </c>
    </row>
    <row r="93" spans="1:6" x14ac:dyDescent="0.3">
      <c r="A93" s="62"/>
      <c r="B93" s="88"/>
      <c r="C93" s="25"/>
      <c r="D93" s="93"/>
      <c r="E93" s="80"/>
      <c r="F93" s="81"/>
    </row>
    <row r="94" spans="1:6" x14ac:dyDescent="0.3">
      <c r="A94" s="13" t="s">
        <v>174</v>
      </c>
      <c r="B94" s="17" t="s">
        <v>155</v>
      </c>
      <c r="C94" s="15"/>
      <c r="D94" s="94"/>
      <c r="E94" s="89"/>
      <c r="F94" s="35"/>
    </row>
    <row r="95" spans="1:6" ht="57.6" customHeight="1" x14ac:dyDescent="0.3">
      <c r="A95" s="51" t="s">
        <v>384</v>
      </c>
      <c r="B95" s="55" t="s">
        <v>156</v>
      </c>
      <c r="C95" s="12"/>
      <c r="D95" s="56"/>
      <c r="E95" s="19"/>
      <c r="F95" s="52"/>
    </row>
    <row r="96" spans="1:6" x14ac:dyDescent="0.3">
      <c r="A96" s="51" t="s">
        <v>385</v>
      </c>
      <c r="B96" s="55" t="s">
        <v>157</v>
      </c>
      <c r="C96" s="12" t="s">
        <v>90</v>
      </c>
      <c r="D96" s="56">
        <v>30</v>
      </c>
      <c r="E96" s="19"/>
      <c r="F96" s="106">
        <f>+E96*D96</f>
        <v>0</v>
      </c>
    </row>
    <row r="97" spans="1:6" x14ac:dyDescent="0.3">
      <c r="A97" s="51" t="s">
        <v>386</v>
      </c>
      <c r="B97" s="55" t="s">
        <v>158</v>
      </c>
      <c r="C97" s="12" t="s">
        <v>90</v>
      </c>
      <c r="D97" s="56">
        <v>70</v>
      </c>
      <c r="E97" s="19"/>
      <c r="F97" s="106">
        <f>+E97*D97</f>
        <v>0</v>
      </c>
    </row>
    <row r="98" spans="1:6" x14ac:dyDescent="0.3">
      <c r="A98" s="51" t="s">
        <v>387</v>
      </c>
      <c r="B98" s="55" t="s">
        <v>159</v>
      </c>
      <c r="C98" s="12" t="s">
        <v>149</v>
      </c>
      <c r="D98" s="56">
        <v>20</v>
      </c>
      <c r="E98" s="19"/>
      <c r="F98" s="106">
        <f>+E98*D98</f>
        <v>0</v>
      </c>
    </row>
    <row r="99" spans="1:6" x14ac:dyDescent="0.3">
      <c r="A99" s="53"/>
      <c r="B99" s="136" t="s">
        <v>314</v>
      </c>
      <c r="C99" s="134"/>
      <c r="D99" s="134"/>
      <c r="E99" s="135"/>
      <c r="F99" s="107">
        <f>SUM(F96:F98)</f>
        <v>0</v>
      </c>
    </row>
    <row r="100" spans="1:6" x14ac:dyDescent="0.3">
      <c r="A100" s="16"/>
      <c r="B100" s="17"/>
      <c r="C100" s="15"/>
      <c r="D100" s="94"/>
      <c r="E100" s="89"/>
      <c r="F100" s="35"/>
    </row>
    <row r="101" spans="1:6" x14ac:dyDescent="0.3">
      <c r="A101" s="13" t="s">
        <v>315</v>
      </c>
      <c r="B101" s="17" t="s">
        <v>160</v>
      </c>
      <c r="C101" s="15"/>
      <c r="D101" s="94"/>
      <c r="E101" s="89"/>
      <c r="F101" s="35"/>
    </row>
    <row r="102" spans="1:6" x14ac:dyDescent="0.3">
      <c r="A102" s="13"/>
      <c r="B102" s="17"/>
      <c r="C102" s="15"/>
      <c r="D102" s="94"/>
      <c r="E102" s="89"/>
      <c r="F102" s="35"/>
    </row>
    <row r="103" spans="1:6" ht="28.95" customHeight="1" x14ac:dyDescent="0.3">
      <c r="A103" s="13" t="s">
        <v>413</v>
      </c>
      <c r="B103" s="17" t="s">
        <v>161</v>
      </c>
      <c r="C103" s="15"/>
      <c r="D103" s="94"/>
      <c r="E103" s="89"/>
      <c r="F103" s="35"/>
    </row>
    <row r="104" spans="1:6" ht="91.5" customHeight="1" x14ac:dyDescent="0.3">
      <c r="A104" s="51" t="s">
        <v>388</v>
      </c>
      <c r="B104" s="121" t="s">
        <v>162</v>
      </c>
      <c r="C104" s="12" t="s">
        <v>81</v>
      </c>
      <c r="D104" s="56">
        <v>2</v>
      </c>
      <c r="E104" s="19"/>
      <c r="F104" s="106">
        <f>+E104*D104</f>
        <v>0</v>
      </c>
    </row>
    <row r="105" spans="1:6" ht="28.95" customHeight="1" x14ac:dyDescent="0.3">
      <c r="A105" s="51" t="s">
        <v>389</v>
      </c>
      <c r="B105" s="55" t="s">
        <v>163</v>
      </c>
      <c r="C105" s="12" t="s">
        <v>81</v>
      </c>
      <c r="D105" s="56">
        <v>13</v>
      </c>
      <c r="E105" s="19"/>
      <c r="F105" s="106">
        <f>+E105*D105</f>
        <v>0</v>
      </c>
    </row>
    <row r="106" spans="1:6" ht="28.95" customHeight="1" x14ac:dyDescent="0.3">
      <c r="A106" s="51" t="s">
        <v>390</v>
      </c>
      <c r="B106" s="55" t="s">
        <v>164</v>
      </c>
      <c r="C106" s="12" t="s">
        <v>81</v>
      </c>
      <c r="D106" s="56">
        <v>2</v>
      </c>
      <c r="E106" s="19"/>
      <c r="F106" s="106">
        <f>+E106*D106</f>
        <v>0</v>
      </c>
    </row>
    <row r="107" spans="1:6" ht="81" customHeight="1" x14ac:dyDescent="0.3">
      <c r="A107" s="51" t="s">
        <v>391</v>
      </c>
      <c r="B107" s="121" t="s">
        <v>165</v>
      </c>
      <c r="C107" s="12" t="s">
        <v>81</v>
      </c>
      <c r="D107" s="56">
        <v>2</v>
      </c>
      <c r="E107" s="19"/>
      <c r="F107" s="106">
        <f>+E107*D107</f>
        <v>0</v>
      </c>
    </row>
    <row r="108" spans="1:6" x14ac:dyDescent="0.3">
      <c r="A108" s="51" t="s">
        <v>392</v>
      </c>
      <c r="B108" s="55" t="s">
        <v>166</v>
      </c>
      <c r="C108" s="12" t="s">
        <v>81</v>
      </c>
      <c r="D108" s="56">
        <v>2</v>
      </c>
      <c r="E108" s="19"/>
      <c r="F108" s="106">
        <f>+E108*D108</f>
        <v>0</v>
      </c>
    </row>
    <row r="109" spans="1:6" x14ac:dyDescent="0.3">
      <c r="A109" s="5" t="s">
        <v>393</v>
      </c>
      <c r="B109" s="55" t="s">
        <v>167</v>
      </c>
      <c r="C109" s="12"/>
      <c r="D109" s="56"/>
      <c r="E109" s="19"/>
      <c r="F109" s="106"/>
    </row>
    <row r="110" spans="1:6" ht="51.75" customHeight="1" x14ac:dyDescent="0.3">
      <c r="A110" s="51" t="s">
        <v>394</v>
      </c>
      <c r="B110" s="121" t="s">
        <v>168</v>
      </c>
      <c r="C110" s="12" t="s">
        <v>81</v>
      </c>
      <c r="D110" s="56">
        <f>+D104+D106</f>
        <v>4</v>
      </c>
      <c r="E110" s="19"/>
      <c r="F110" s="106">
        <f t="shared" ref="F110:F115" si="5">+E110*D110</f>
        <v>0</v>
      </c>
    </row>
    <row r="111" spans="1:6" ht="66" customHeight="1" x14ac:dyDescent="0.3">
      <c r="A111" s="51" t="s">
        <v>395</v>
      </c>
      <c r="B111" s="121" t="s">
        <v>169</v>
      </c>
      <c r="C111" s="12" t="s">
        <v>81</v>
      </c>
      <c r="D111" s="56">
        <f>+D106</f>
        <v>2</v>
      </c>
      <c r="E111" s="19"/>
      <c r="F111" s="106">
        <f t="shared" si="5"/>
        <v>0</v>
      </c>
    </row>
    <row r="112" spans="1:6" x14ac:dyDescent="0.3">
      <c r="A112" s="51" t="s">
        <v>396</v>
      </c>
      <c r="B112" s="55" t="s">
        <v>170</v>
      </c>
      <c r="C112" s="12" t="s">
        <v>81</v>
      </c>
      <c r="D112" s="56">
        <f>+D111</f>
        <v>2</v>
      </c>
      <c r="E112" s="19"/>
      <c r="F112" s="106">
        <f t="shared" si="5"/>
        <v>0</v>
      </c>
    </row>
    <row r="113" spans="1:6" ht="62.25" customHeight="1" x14ac:dyDescent="0.3">
      <c r="A113" s="51" t="s">
        <v>397</v>
      </c>
      <c r="B113" s="121" t="s">
        <v>171</v>
      </c>
      <c r="C113" s="12" t="s">
        <v>81</v>
      </c>
      <c r="D113" s="56">
        <v>2</v>
      </c>
      <c r="E113" s="19"/>
      <c r="F113" s="106">
        <f t="shared" si="5"/>
        <v>0</v>
      </c>
    </row>
    <row r="114" spans="1:6" ht="68.25" customHeight="1" x14ac:dyDescent="0.3">
      <c r="A114" s="51" t="s">
        <v>398</v>
      </c>
      <c r="B114" s="121" t="s">
        <v>172</v>
      </c>
      <c r="C114" s="12" t="s">
        <v>81</v>
      </c>
      <c r="D114" s="56">
        <v>2</v>
      </c>
      <c r="E114" s="19"/>
      <c r="F114" s="106">
        <f t="shared" si="5"/>
        <v>0</v>
      </c>
    </row>
    <row r="115" spans="1:6" x14ac:dyDescent="0.3">
      <c r="A115" s="51" t="s">
        <v>399</v>
      </c>
      <c r="B115" s="55" t="s">
        <v>173</v>
      </c>
      <c r="C115" s="12" t="s">
        <v>81</v>
      </c>
      <c r="D115" s="56">
        <v>6</v>
      </c>
      <c r="E115" s="19"/>
      <c r="F115" s="106">
        <f t="shared" si="5"/>
        <v>0</v>
      </c>
    </row>
    <row r="116" spans="1:6" x14ac:dyDescent="0.3">
      <c r="A116" s="53"/>
      <c r="B116" s="136" t="s">
        <v>316</v>
      </c>
      <c r="C116" s="134"/>
      <c r="D116" s="134"/>
      <c r="E116" s="135"/>
      <c r="F116" s="107">
        <f>SUM(F104:F115)</f>
        <v>0</v>
      </c>
    </row>
    <row r="117" spans="1:6" x14ac:dyDescent="0.3">
      <c r="A117" s="16"/>
      <c r="B117" s="17"/>
      <c r="C117" s="15"/>
      <c r="D117" s="94"/>
      <c r="E117" s="89"/>
      <c r="F117" s="35"/>
    </row>
    <row r="118" spans="1:6" x14ac:dyDescent="0.3">
      <c r="A118" s="13" t="s">
        <v>400</v>
      </c>
      <c r="B118" s="14" t="s">
        <v>175</v>
      </c>
      <c r="C118" s="15"/>
      <c r="D118" s="94"/>
      <c r="E118" s="89"/>
      <c r="F118" s="35"/>
    </row>
    <row r="119" spans="1:6" ht="43.2" customHeight="1" x14ac:dyDescent="0.3">
      <c r="A119" s="16" t="s">
        <v>402</v>
      </c>
      <c r="B119" s="17" t="s">
        <v>176</v>
      </c>
      <c r="C119" s="15"/>
      <c r="D119" s="94"/>
      <c r="E119" s="89"/>
      <c r="F119" s="35"/>
    </row>
    <row r="120" spans="1:6" x14ac:dyDescent="0.3">
      <c r="A120" s="16" t="s">
        <v>403</v>
      </c>
      <c r="B120" s="55" t="s">
        <v>177</v>
      </c>
      <c r="C120" s="12" t="s">
        <v>90</v>
      </c>
      <c r="D120" s="56">
        <v>24</v>
      </c>
      <c r="E120" s="19"/>
      <c r="F120" s="106">
        <f>+E120*D120</f>
        <v>0</v>
      </c>
    </row>
    <row r="121" spans="1:6" x14ac:dyDescent="0.3">
      <c r="A121" s="16" t="s">
        <v>404</v>
      </c>
      <c r="B121" s="55" t="s">
        <v>178</v>
      </c>
      <c r="C121" s="12" t="s">
        <v>90</v>
      </c>
      <c r="D121" s="56">
        <v>12</v>
      </c>
      <c r="E121" s="19"/>
      <c r="F121" s="106">
        <f>+E121*D121</f>
        <v>0</v>
      </c>
    </row>
    <row r="122" spans="1:6" x14ac:dyDescent="0.3">
      <c r="A122" s="16" t="s">
        <v>405</v>
      </c>
      <c r="B122" s="55" t="s">
        <v>179</v>
      </c>
      <c r="C122" s="12" t="s">
        <v>90</v>
      </c>
      <c r="D122" s="56">
        <v>42</v>
      </c>
      <c r="E122" s="19"/>
      <c r="F122" s="106">
        <f>+E122*D122</f>
        <v>0</v>
      </c>
    </row>
    <row r="123" spans="1:6" x14ac:dyDescent="0.3">
      <c r="A123" s="16" t="s">
        <v>406</v>
      </c>
      <c r="B123" s="55" t="s">
        <v>180</v>
      </c>
      <c r="C123" s="12" t="s">
        <v>90</v>
      </c>
      <c r="D123" s="56">
        <v>24</v>
      </c>
      <c r="E123" s="19"/>
      <c r="F123" s="106">
        <f>+E123*D123</f>
        <v>0</v>
      </c>
    </row>
    <row r="124" spans="1:6" x14ac:dyDescent="0.3">
      <c r="A124" s="16" t="s">
        <v>407</v>
      </c>
      <c r="B124" s="55" t="s">
        <v>181</v>
      </c>
      <c r="C124" s="12" t="s">
        <v>90</v>
      </c>
      <c r="D124" s="56">
        <v>12</v>
      </c>
      <c r="E124" s="19"/>
      <c r="F124" s="106">
        <f>+E124*D124</f>
        <v>0</v>
      </c>
    </row>
    <row r="125" spans="1:6" x14ac:dyDescent="0.3">
      <c r="A125" s="16" t="s">
        <v>408</v>
      </c>
      <c r="B125" s="8" t="s">
        <v>182</v>
      </c>
      <c r="C125" s="25" t="s">
        <v>81</v>
      </c>
      <c r="D125" s="93">
        <v>14</v>
      </c>
      <c r="E125" s="80"/>
      <c r="F125" s="109">
        <f>+D125*E125</f>
        <v>0</v>
      </c>
    </row>
    <row r="126" spans="1:6" x14ac:dyDescent="0.3">
      <c r="A126" s="16" t="s">
        <v>409</v>
      </c>
      <c r="B126" s="8" t="s">
        <v>183</v>
      </c>
      <c r="C126" s="25" t="s">
        <v>81</v>
      </c>
      <c r="D126" s="93">
        <v>1</v>
      </c>
      <c r="E126" s="80"/>
      <c r="F126" s="109">
        <f>+D126*E126</f>
        <v>0</v>
      </c>
    </row>
    <row r="127" spans="1:6" ht="43.2" customHeight="1" x14ac:dyDescent="0.3">
      <c r="A127" s="16" t="s">
        <v>410</v>
      </c>
      <c r="B127" s="8" t="s">
        <v>184</v>
      </c>
      <c r="C127" s="9" t="s">
        <v>90</v>
      </c>
      <c r="D127" s="91">
        <v>90</v>
      </c>
      <c r="E127" s="80"/>
      <c r="F127" s="109">
        <f>+D127*E127</f>
        <v>0</v>
      </c>
    </row>
    <row r="128" spans="1:6" x14ac:dyDescent="0.3">
      <c r="A128" s="16" t="s">
        <v>411</v>
      </c>
      <c r="B128" s="27" t="s">
        <v>185</v>
      </c>
      <c r="C128" s="23" t="s">
        <v>81</v>
      </c>
      <c r="D128" s="95">
        <v>1</v>
      </c>
      <c r="E128" s="80"/>
      <c r="F128" s="106">
        <f>+D128*E128</f>
        <v>0</v>
      </c>
    </row>
    <row r="129" spans="1:6" x14ac:dyDescent="0.3">
      <c r="A129" s="16" t="s">
        <v>412</v>
      </c>
      <c r="B129" s="27" t="s">
        <v>186</v>
      </c>
      <c r="C129" s="23" t="s">
        <v>81</v>
      </c>
      <c r="D129" s="95">
        <v>3</v>
      </c>
      <c r="E129" s="80"/>
      <c r="F129" s="106">
        <f>+D129*E129</f>
        <v>0</v>
      </c>
    </row>
    <row r="130" spans="1:6" x14ac:dyDescent="0.3">
      <c r="A130" s="53"/>
      <c r="B130" s="136" t="s">
        <v>401</v>
      </c>
      <c r="C130" s="134"/>
      <c r="D130" s="134"/>
      <c r="E130" s="135"/>
      <c r="F130" s="107">
        <f>SUM(F120:F129)</f>
        <v>0</v>
      </c>
    </row>
    <row r="131" spans="1:6" ht="22.5" customHeight="1" x14ac:dyDescent="0.3">
      <c r="A131" s="53"/>
      <c r="B131" s="136" t="s">
        <v>187</v>
      </c>
      <c r="C131" s="134"/>
      <c r="D131" s="134"/>
      <c r="E131" s="135"/>
      <c r="F131" s="107">
        <f>F92+F99+F116+F130</f>
        <v>0</v>
      </c>
    </row>
    <row r="132" spans="1:6" x14ac:dyDescent="0.3">
      <c r="A132" s="46"/>
      <c r="B132" s="47"/>
      <c r="C132" s="48"/>
      <c r="D132" s="97"/>
      <c r="E132" s="18"/>
      <c r="F132" s="50"/>
    </row>
    <row r="133" spans="1:6" x14ac:dyDescent="0.3">
      <c r="A133" s="5" t="s">
        <v>188</v>
      </c>
      <c r="B133" s="10" t="s">
        <v>189</v>
      </c>
      <c r="C133" s="48"/>
      <c r="D133" s="97"/>
      <c r="E133" s="18"/>
      <c r="F133" s="50"/>
    </row>
    <row r="134" spans="1:6" ht="32.25" customHeight="1" x14ac:dyDescent="0.3">
      <c r="A134" s="51" t="s">
        <v>190</v>
      </c>
      <c r="B134" s="55" t="s">
        <v>191</v>
      </c>
      <c r="C134" s="12" t="s">
        <v>17</v>
      </c>
      <c r="D134" s="56">
        <v>609.88</v>
      </c>
      <c r="E134" s="19"/>
      <c r="F134" s="106">
        <f>D134*E134</f>
        <v>0</v>
      </c>
    </row>
    <row r="135" spans="1:6" ht="35.25" customHeight="1" x14ac:dyDescent="0.3">
      <c r="A135" s="51" t="s">
        <v>192</v>
      </c>
      <c r="B135" s="55" t="s">
        <v>193</v>
      </c>
      <c r="C135" s="12" t="s">
        <v>17</v>
      </c>
      <c r="D135" s="56">
        <v>37.5</v>
      </c>
      <c r="E135" s="19"/>
      <c r="F135" s="106">
        <f>D135*E135</f>
        <v>0</v>
      </c>
    </row>
    <row r="136" spans="1:6" ht="43.5" customHeight="1" x14ac:dyDescent="0.3">
      <c r="A136" s="51" t="s">
        <v>194</v>
      </c>
      <c r="B136" s="55" t="s">
        <v>195</v>
      </c>
      <c r="C136" s="12" t="s">
        <v>17</v>
      </c>
      <c r="D136" s="56">
        <v>836.77</v>
      </c>
      <c r="E136" s="19"/>
      <c r="F136" s="106">
        <f>D136*E136</f>
        <v>0</v>
      </c>
    </row>
    <row r="137" spans="1:6" ht="44.25" customHeight="1" x14ac:dyDescent="0.3">
      <c r="A137" s="51" t="s">
        <v>196</v>
      </c>
      <c r="B137" s="55" t="s">
        <v>197</v>
      </c>
      <c r="C137" s="12" t="s">
        <v>17</v>
      </c>
      <c r="D137" s="56">
        <v>17.64</v>
      </c>
      <c r="E137" s="19"/>
      <c r="F137" s="106">
        <f>D137*E137</f>
        <v>0</v>
      </c>
    </row>
    <row r="138" spans="1:6" ht="22.5" customHeight="1" x14ac:dyDescent="0.3">
      <c r="A138" s="53"/>
      <c r="B138" s="136" t="s">
        <v>418</v>
      </c>
      <c r="C138" s="134"/>
      <c r="D138" s="134"/>
      <c r="E138" s="135"/>
      <c r="F138" s="107">
        <f>SUM(F134:F137)</f>
        <v>0</v>
      </c>
    </row>
    <row r="139" spans="1:6" x14ac:dyDescent="0.3">
      <c r="A139" s="46"/>
      <c r="B139" s="47"/>
      <c r="C139" s="48"/>
      <c r="D139" s="56"/>
      <c r="E139" s="12"/>
      <c r="F139" s="57"/>
    </row>
    <row r="140" spans="1:6" x14ac:dyDescent="0.3">
      <c r="A140" s="5" t="s">
        <v>198</v>
      </c>
      <c r="B140" s="11" t="s">
        <v>199</v>
      </c>
      <c r="C140" s="48"/>
      <c r="D140" s="56"/>
      <c r="E140" s="12"/>
      <c r="F140" s="57"/>
    </row>
    <row r="141" spans="1:6" ht="18.75" customHeight="1" x14ac:dyDescent="0.3">
      <c r="A141" s="51" t="s">
        <v>200</v>
      </c>
      <c r="B141" s="47" t="s">
        <v>201</v>
      </c>
      <c r="C141" s="12" t="s">
        <v>17</v>
      </c>
      <c r="D141" s="56">
        <v>841.85000000000014</v>
      </c>
      <c r="E141" s="19"/>
      <c r="F141" s="106">
        <f t="shared" ref="F141:F146" si="6">D141*E141</f>
        <v>0</v>
      </c>
    </row>
    <row r="142" spans="1:6" ht="33" customHeight="1" x14ac:dyDescent="0.3">
      <c r="A142" s="51" t="s">
        <v>202</v>
      </c>
      <c r="B142" s="55" t="s">
        <v>203</v>
      </c>
      <c r="C142" s="12" t="s">
        <v>17</v>
      </c>
      <c r="D142" s="56">
        <v>841.85000000000014</v>
      </c>
      <c r="E142" s="19"/>
      <c r="F142" s="106">
        <f t="shared" si="6"/>
        <v>0</v>
      </c>
    </row>
    <row r="143" spans="1:6" ht="29.25" customHeight="1" x14ac:dyDescent="0.3">
      <c r="A143" s="51" t="s">
        <v>204</v>
      </c>
      <c r="B143" s="55" t="s">
        <v>205</v>
      </c>
      <c r="C143" s="12" t="s">
        <v>17</v>
      </c>
      <c r="D143" s="56">
        <v>250.88</v>
      </c>
      <c r="E143" s="19"/>
      <c r="F143" s="106">
        <f t="shared" si="6"/>
        <v>0</v>
      </c>
    </row>
    <row r="144" spans="1:6" ht="28.95" customHeight="1" x14ac:dyDescent="0.3">
      <c r="A144" s="51" t="s">
        <v>206</v>
      </c>
      <c r="B144" s="27" t="s">
        <v>207</v>
      </c>
      <c r="C144" s="12" t="s">
        <v>17</v>
      </c>
      <c r="D144" s="56">
        <v>545.34999999999991</v>
      </c>
      <c r="E144" s="19"/>
      <c r="F144" s="106">
        <f t="shared" si="6"/>
        <v>0</v>
      </c>
    </row>
    <row r="145" spans="1:6" ht="21.75" customHeight="1" x14ac:dyDescent="0.3">
      <c r="A145" s="51" t="s">
        <v>208</v>
      </c>
      <c r="B145" s="47" t="s">
        <v>209</v>
      </c>
      <c r="C145" s="12" t="s">
        <v>17</v>
      </c>
      <c r="D145" s="56">
        <v>536.69000000000005</v>
      </c>
      <c r="E145" s="19"/>
      <c r="F145" s="106">
        <f t="shared" si="6"/>
        <v>0</v>
      </c>
    </row>
    <row r="146" spans="1:6" ht="28.95" customHeight="1" x14ac:dyDescent="0.3">
      <c r="A146" s="51" t="s">
        <v>210</v>
      </c>
      <c r="B146" s="27" t="s">
        <v>211</v>
      </c>
      <c r="C146" s="12" t="s">
        <v>17</v>
      </c>
      <c r="D146" s="56">
        <v>13.05</v>
      </c>
      <c r="E146" s="19"/>
      <c r="F146" s="106">
        <f t="shared" si="6"/>
        <v>0</v>
      </c>
    </row>
    <row r="147" spans="1:6" ht="22.5" customHeight="1" x14ac:dyDescent="0.3">
      <c r="A147" s="53"/>
      <c r="B147" s="136" t="s">
        <v>419</v>
      </c>
      <c r="C147" s="134"/>
      <c r="D147" s="134"/>
      <c r="E147" s="135"/>
      <c r="F147" s="107">
        <f>SUM(F141:F146)</f>
        <v>0</v>
      </c>
    </row>
    <row r="148" spans="1:6" x14ac:dyDescent="0.3">
      <c r="A148" s="46"/>
      <c r="B148" s="47"/>
      <c r="C148" s="48"/>
      <c r="D148" s="97"/>
      <c r="E148" s="18"/>
      <c r="F148" s="50"/>
    </row>
    <row r="149" spans="1:6" x14ac:dyDescent="0.3">
      <c r="A149" s="5" t="s">
        <v>212</v>
      </c>
      <c r="B149" s="10" t="s">
        <v>213</v>
      </c>
      <c r="C149" s="48"/>
      <c r="D149" s="97"/>
      <c r="E149" s="18"/>
      <c r="F149" s="50"/>
    </row>
    <row r="150" spans="1:6" x14ac:dyDescent="0.3">
      <c r="A150" s="1" t="s">
        <v>319</v>
      </c>
      <c r="B150" s="28" t="s">
        <v>214</v>
      </c>
      <c r="C150" s="23"/>
      <c r="D150" s="99"/>
      <c r="E150" s="24"/>
      <c r="F150" s="36"/>
    </row>
    <row r="151" spans="1:6" ht="108.75" customHeight="1" x14ac:dyDescent="0.3">
      <c r="A151" s="22" t="s">
        <v>320</v>
      </c>
      <c r="B151" s="8" t="s">
        <v>215</v>
      </c>
      <c r="C151" s="25" t="s">
        <v>216</v>
      </c>
      <c r="D151" s="92">
        <v>1</v>
      </c>
      <c r="E151" s="44"/>
      <c r="F151" s="82">
        <f>+D151*E151</f>
        <v>0</v>
      </c>
    </row>
    <row r="152" spans="1:6" ht="150" customHeight="1" x14ac:dyDescent="0.3">
      <c r="A152" s="22" t="s">
        <v>321</v>
      </c>
      <c r="B152" s="8" t="s">
        <v>217</v>
      </c>
      <c r="C152" s="23" t="s">
        <v>218</v>
      </c>
      <c r="D152" s="92">
        <v>1</v>
      </c>
      <c r="E152" s="44"/>
      <c r="F152" s="82">
        <f>+D152*E152</f>
        <v>0</v>
      </c>
    </row>
    <row r="153" spans="1:6" ht="170.25" customHeight="1" x14ac:dyDescent="0.3">
      <c r="A153" s="22" t="s">
        <v>323</v>
      </c>
      <c r="B153" s="8" t="s">
        <v>219</v>
      </c>
      <c r="C153" s="23" t="s">
        <v>218</v>
      </c>
      <c r="D153" s="92">
        <v>1</v>
      </c>
      <c r="E153" s="44"/>
      <c r="F153" s="82">
        <f>+D153*E153</f>
        <v>0</v>
      </c>
    </row>
    <row r="154" spans="1:6" ht="162.75" customHeight="1" x14ac:dyDescent="0.3">
      <c r="A154" s="22" t="s">
        <v>325</v>
      </c>
      <c r="B154" s="8" t="s">
        <v>220</v>
      </c>
      <c r="C154" s="23" t="s">
        <v>218</v>
      </c>
      <c r="D154" s="92">
        <v>1</v>
      </c>
      <c r="E154" s="44"/>
      <c r="F154" s="82">
        <f>+D154*E154</f>
        <v>0</v>
      </c>
    </row>
    <row r="155" spans="1:6" ht="39" customHeight="1" x14ac:dyDescent="0.3">
      <c r="A155" s="22" t="s">
        <v>326</v>
      </c>
      <c r="B155" s="122" t="s">
        <v>221</v>
      </c>
      <c r="C155" s="23" t="s">
        <v>218</v>
      </c>
      <c r="D155" s="92">
        <v>1</v>
      </c>
      <c r="E155" s="44"/>
      <c r="F155" s="82" t="s">
        <v>123</v>
      </c>
    </row>
    <row r="156" spans="1:6" ht="48.75" customHeight="1" x14ac:dyDescent="0.3">
      <c r="A156" s="22" t="s">
        <v>327</v>
      </c>
      <c r="B156" s="8" t="s">
        <v>222</v>
      </c>
      <c r="C156" s="23" t="s">
        <v>218</v>
      </c>
      <c r="D156" s="92">
        <v>1</v>
      </c>
      <c r="E156" s="44"/>
      <c r="F156" s="82">
        <f>+D156*E156</f>
        <v>0</v>
      </c>
    </row>
    <row r="157" spans="1:6" ht="55.5" customHeight="1" x14ac:dyDescent="0.3">
      <c r="A157" s="22" t="s">
        <v>328</v>
      </c>
      <c r="B157" s="26" t="s">
        <v>223</v>
      </c>
      <c r="C157" s="23" t="s">
        <v>218</v>
      </c>
      <c r="D157" s="92">
        <v>1</v>
      </c>
      <c r="E157" s="44"/>
      <c r="F157" s="82" t="s">
        <v>123</v>
      </c>
    </row>
    <row r="158" spans="1:6" ht="57.6" customHeight="1" x14ac:dyDescent="0.3">
      <c r="A158" s="22" t="s">
        <v>329</v>
      </c>
      <c r="B158" s="8" t="s">
        <v>224</v>
      </c>
      <c r="C158" s="23" t="s">
        <v>225</v>
      </c>
      <c r="D158" s="92">
        <v>120</v>
      </c>
      <c r="E158" s="44"/>
      <c r="F158" s="82">
        <f t="shared" ref="F158:F166" si="7">+D158*E158</f>
        <v>0</v>
      </c>
    </row>
    <row r="159" spans="1:6" ht="35.25" customHeight="1" x14ac:dyDescent="0.3">
      <c r="A159" s="22" t="s">
        <v>330</v>
      </c>
      <c r="B159" s="8" t="s">
        <v>226</v>
      </c>
      <c r="C159" s="23" t="s">
        <v>225</v>
      </c>
      <c r="D159" s="92">
        <v>4675</v>
      </c>
      <c r="E159" s="44"/>
      <c r="F159" s="82">
        <f t="shared" si="7"/>
        <v>0</v>
      </c>
    </row>
    <row r="160" spans="1:6" ht="34.5" customHeight="1" x14ac:dyDescent="0.3">
      <c r="A160" s="22" t="s">
        <v>331</v>
      </c>
      <c r="B160" s="8" t="s">
        <v>227</v>
      </c>
      <c r="C160" s="23" t="s">
        <v>225</v>
      </c>
      <c r="D160" s="92">
        <v>14025</v>
      </c>
      <c r="E160" s="44"/>
      <c r="F160" s="82">
        <f t="shared" si="7"/>
        <v>0</v>
      </c>
    </row>
    <row r="161" spans="1:6" x14ac:dyDescent="0.3">
      <c r="A161" s="22" t="s">
        <v>332</v>
      </c>
      <c r="B161" s="27" t="s">
        <v>228</v>
      </c>
      <c r="C161" s="23" t="s">
        <v>216</v>
      </c>
      <c r="D161" s="92">
        <v>1</v>
      </c>
      <c r="E161" s="44"/>
      <c r="F161" s="82">
        <f t="shared" si="7"/>
        <v>0</v>
      </c>
    </row>
    <row r="162" spans="1:6" x14ac:dyDescent="0.3">
      <c r="A162" s="22" t="s">
        <v>420</v>
      </c>
      <c r="B162" s="27" t="s">
        <v>229</v>
      </c>
      <c r="C162" s="23" t="s">
        <v>216</v>
      </c>
      <c r="D162" s="92">
        <v>1</v>
      </c>
      <c r="E162" s="44"/>
      <c r="F162" s="82">
        <f t="shared" si="7"/>
        <v>0</v>
      </c>
    </row>
    <row r="163" spans="1:6" ht="28.95" customHeight="1" x14ac:dyDescent="0.3">
      <c r="A163" s="22" t="s">
        <v>421</v>
      </c>
      <c r="B163" s="8" t="s">
        <v>230</v>
      </c>
      <c r="C163" s="23" t="s">
        <v>225</v>
      </c>
      <c r="D163" s="92">
        <v>2300</v>
      </c>
      <c r="E163" s="44"/>
      <c r="F163" s="82">
        <f t="shared" si="7"/>
        <v>0</v>
      </c>
    </row>
    <row r="164" spans="1:6" ht="28.95" customHeight="1" x14ac:dyDescent="0.3">
      <c r="A164" s="162" t="s">
        <v>422</v>
      </c>
      <c r="B164" s="27" t="s">
        <v>231</v>
      </c>
      <c r="C164" s="163" t="s">
        <v>149</v>
      </c>
      <c r="D164" s="164">
        <v>6900</v>
      </c>
      <c r="E164" s="44"/>
      <c r="F164" s="82">
        <f t="shared" si="7"/>
        <v>0</v>
      </c>
    </row>
    <row r="165" spans="1:6" ht="28.95" customHeight="1" x14ac:dyDescent="0.3">
      <c r="A165" s="22" t="s">
        <v>423</v>
      </c>
      <c r="B165" s="8" t="s">
        <v>232</v>
      </c>
      <c r="C165" s="23" t="s">
        <v>225</v>
      </c>
      <c r="D165" s="92">
        <v>450</v>
      </c>
      <c r="E165" s="44"/>
      <c r="F165" s="82">
        <f t="shared" si="7"/>
        <v>0</v>
      </c>
    </row>
    <row r="166" spans="1:6" ht="28.95" customHeight="1" x14ac:dyDescent="0.3">
      <c r="A166" s="22" t="s">
        <v>424</v>
      </c>
      <c r="B166" s="27" t="s">
        <v>233</v>
      </c>
      <c r="C166" s="23" t="s">
        <v>225</v>
      </c>
      <c r="D166" s="92">
        <v>1350</v>
      </c>
      <c r="E166" s="44"/>
      <c r="F166" s="82">
        <f t="shared" si="7"/>
        <v>0</v>
      </c>
    </row>
    <row r="167" spans="1:6" x14ac:dyDescent="0.3">
      <c r="A167" s="1"/>
      <c r="B167" s="124" t="s">
        <v>437</v>
      </c>
      <c r="C167" s="29"/>
      <c r="D167" s="92"/>
      <c r="E167" s="44"/>
      <c r="F167" s="37">
        <f>SUM(F151:F166)</f>
        <v>0</v>
      </c>
    </row>
    <row r="168" spans="1:6" x14ac:dyDescent="0.3">
      <c r="A168" s="61" t="s">
        <v>333</v>
      </c>
      <c r="B168" s="8" t="s">
        <v>234</v>
      </c>
      <c r="C168" s="23"/>
      <c r="D168" s="92"/>
      <c r="E168" s="44"/>
      <c r="F168" s="82"/>
    </row>
    <row r="169" spans="1:6" ht="26.25" customHeight="1" x14ac:dyDescent="0.3">
      <c r="A169" s="22" t="s">
        <v>334</v>
      </c>
      <c r="B169" s="8" t="s">
        <v>235</v>
      </c>
      <c r="C169" s="23" t="s">
        <v>81</v>
      </c>
      <c r="D169" s="92">
        <v>77</v>
      </c>
      <c r="E169" s="44"/>
      <c r="F169" s="82">
        <f t="shared" ref="F169:F174" si="8">D169*E169</f>
        <v>0</v>
      </c>
    </row>
    <row r="170" spans="1:6" ht="28.95" customHeight="1" x14ac:dyDescent="0.3">
      <c r="A170" s="22" t="s">
        <v>335</v>
      </c>
      <c r="B170" s="8" t="s">
        <v>236</v>
      </c>
      <c r="C170" s="23" t="s">
        <v>81</v>
      </c>
      <c r="D170" s="92">
        <v>14</v>
      </c>
      <c r="E170" s="44"/>
      <c r="F170" s="82">
        <f t="shared" si="8"/>
        <v>0</v>
      </c>
    </row>
    <row r="171" spans="1:6" x14ac:dyDescent="0.3">
      <c r="A171" s="22" t="s">
        <v>336</v>
      </c>
      <c r="B171" s="8" t="s">
        <v>237</v>
      </c>
      <c r="C171" s="23" t="s">
        <v>81</v>
      </c>
      <c r="D171" s="92">
        <v>3</v>
      </c>
      <c r="E171" s="44"/>
      <c r="F171" s="82">
        <f t="shared" si="8"/>
        <v>0</v>
      </c>
    </row>
    <row r="172" spans="1:6" x14ac:dyDescent="0.3">
      <c r="A172" s="22" t="s">
        <v>337</v>
      </c>
      <c r="B172" s="8" t="s">
        <v>238</v>
      </c>
      <c r="C172" s="23" t="s">
        <v>81</v>
      </c>
      <c r="D172" s="92">
        <v>16</v>
      </c>
      <c r="E172" s="44"/>
      <c r="F172" s="82">
        <f t="shared" si="8"/>
        <v>0</v>
      </c>
    </row>
    <row r="173" spans="1:6" x14ac:dyDescent="0.3">
      <c r="A173" s="22" t="s">
        <v>433</v>
      </c>
      <c r="B173" s="8" t="s">
        <v>239</v>
      </c>
      <c r="C173" s="23" t="s">
        <v>81</v>
      </c>
      <c r="D173" s="92">
        <v>10</v>
      </c>
      <c r="E173" s="44"/>
      <c r="F173" s="82">
        <f t="shared" si="8"/>
        <v>0</v>
      </c>
    </row>
    <row r="174" spans="1:6" ht="30" customHeight="1" x14ac:dyDescent="0.3">
      <c r="A174" s="22" t="s">
        <v>434</v>
      </c>
      <c r="B174" s="8" t="s">
        <v>240</v>
      </c>
      <c r="C174" s="23" t="s">
        <v>81</v>
      </c>
      <c r="D174" s="92">
        <v>2</v>
      </c>
      <c r="E174" s="44"/>
      <c r="F174" s="82">
        <f t="shared" si="8"/>
        <v>0</v>
      </c>
    </row>
    <row r="175" spans="1:6" x14ac:dyDescent="0.3">
      <c r="A175" s="22"/>
      <c r="B175" s="124" t="s">
        <v>438</v>
      </c>
      <c r="C175" s="29"/>
      <c r="D175" s="96"/>
      <c r="E175" s="30"/>
      <c r="F175" s="37">
        <f>SUM(F169:F174)</f>
        <v>0</v>
      </c>
    </row>
    <row r="176" spans="1:6" x14ac:dyDescent="0.3">
      <c r="A176" s="61" t="s">
        <v>338</v>
      </c>
      <c r="B176" s="28" t="s">
        <v>241</v>
      </c>
      <c r="C176" s="25"/>
      <c r="D176" s="92"/>
      <c r="E176" s="44"/>
      <c r="F176" s="37"/>
    </row>
    <row r="177" spans="1:6" ht="24" customHeight="1" x14ac:dyDescent="0.3">
      <c r="A177" s="22" t="s">
        <v>339</v>
      </c>
      <c r="B177" s="8" t="s">
        <v>242</v>
      </c>
      <c r="C177" s="23" t="s">
        <v>81</v>
      </c>
      <c r="D177" s="92">
        <v>3</v>
      </c>
      <c r="E177" s="44"/>
      <c r="F177" s="82">
        <f t="shared" ref="F177:F184" si="9">D177*E177</f>
        <v>0</v>
      </c>
    </row>
    <row r="178" spans="1:6" ht="28.95" customHeight="1" x14ac:dyDescent="0.3">
      <c r="A178" s="22" t="s">
        <v>340</v>
      </c>
      <c r="B178" s="8" t="s">
        <v>243</v>
      </c>
      <c r="C178" s="23" t="s">
        <v>81</v>
      </c>
      <c r="D178" s="92">
        <v>3</v>
      </c>
      <c r="E178" s="44"/>
      <c r="F178" s="82">
        <f t="shared" si="9"/>
        <v>0</v>
      </c>
    </row>
    <row r="179" spans="1:6" x14ac:dyDescent="0.3">
      <c r="A179" s="22" t="s">
        <v>341</v>
      </c>
      <c r="B179" s="8" t="s">
        <v>245</v>
      </c>
      <c r="C179" s="23" t="s">
        <v>81</v>
      </c>
      <c r="D179" s="92">
        <v>10</v>
      </c>
      <c r="E179" s="44"/>
      <c r="F179" s="82">
        <f t="shared" si="9"/>
        <v>0</v>
      </c>
    </row>
    <row r="180" spans="1:6" ht="28.95" customHeight="1" x14ac:dyDescent="0.3">
      <c r="A180" s="22" t="s">
        <v>342</v>
      </c>
      <c r="B180" s="8" t="s">
        <v>246</v>
      </c>
      <c r="C180" s="23" t="s">
        <v>81</v>
      </c>
      <c r="D180" s="92">
        <v>10</v>
      </c>
      <c r="E180" s="44"/>
      <c r="F180" s="82">
        <f t="shared" si="9"/>
        <v>0</v>
      </c>
    </row>
    <row r="181" spans="1:6" x14ac:dyDescent="0.3">
      <c r="A181" s="22" t="s">
        <v>343</v>
      </c>
      <c r="B181" s="8" t="s">
        <v>248</v>
      </c>
      <c r="C181" s="23" t="s">
        <v>81</v>
      </c>
      <c r="D181" s="92">
        <v>17</v>
      </c>
      <c r="E181" s="44"/>
      <c r="F181" s="82">
        <f t="shared" si="9"/>
        <v>0</v>
      </c>
    </row>
    <row r="182" spans="1:6" ht="21.75" customHeight="1" x14ac:dyDescent="0.3">
      <c r="A182" s="22" t="s">
        <v>344</v>
      </c>
      <c r="B182" s="8" t="s">
        <v>249</v>
      </c>
      <c r="C182" s="23" t="s">
        <v>81</v>
      </c>
      <c r="D182" s="92">
        <v>70</v>
      </c>
      <c r="E182" s="44"/>
      <c r="F182" s="82">
        <f t="shared" si="9"/>
        <v>0</v>
      </c>
    </row>
    <row r="183" spans="1:6" ht="28.95" customHeight="1" x14ac:dyDescent="0.3">
      <c r="A183" s="22" t="s">
        <v>435</v>
      </c>
      <c r="B183" s="8" t="s">
        <v>250</v>
      </c>
      <c r="C183" s="23" t="s">
        <v>81</v>
      </c>
      <c r="D183" s="92">
        <v>22</v>
      </c>
      <c r="E183" s="44"/>
      <c r="F183" s="82">
        <f t="shared" si="9"/>
        <v>0</v>
      </c>
    </row>
    <row r="184" spans="1:6" ht="25.5" customHeight="1" x14ac:dyDescent="0.3">
      <c r="A184" s="22" t="s">
        <v>436</v>
      </c>
      <c r="B184" s="8" t="s">
        <v>251</v>
      </c>
      <c r="C184" s="23" t="s">
        <v>81</v>
      </c>
      <c r="D184" s="92">
        <v>15</v>
      </c>
      <c r="E184" s="44"/>
      <c r="F184" s="82">
        <f t="shared" si="9"/>
        <v>0</v>
      </c>
    </row>
    <row r="185" spans="1:6" x14ac:dyDescent="0.3">
      <c r="A185" s="61"/>
      <c r="B185" s="124" t="s">
        <v>439</v>
      </c>
      <c r="C185" s="25"/>
      <c r="D185" s="92"/>
      <c r="E185" s="44"/>
      <c r="F185" s="37">
        <f>SUM(F177:F184)</f>
        <v>0</v>
      </c>
    </row>
    <row r="186" spans="1:6" x14ac:dyDescent="0.3">
      <c r="A186" s="61"/>
      <c r="B186" s="90"/>
      <c r="C186" s="25"/>
      <c r="D186" s="92"/>
      <c r="E186" s="44"/>
      <c r="F186" s="37"/>
    </row>
    <row r="187" spans="1:6" x14ac:dyDescent="0.3">
      <c r="A187" s="61" t="s">
        <v>345</v>
      </c>
      <c r="B187" s="28" t="s">
        <v>252</v>
      </c>
      <c r="C187" s="23"/>
      <c r="D187" s="92"/>
      <c r="E187" s="44"/>
      <c r="F187" s="82"/>
    </row>
    <row r="188" spans="1:6" ht="43.2" customHeight="1" x14ac:dyDescent="0.3">
      <c r="A188" s="62" t="s">
        <v>346</v>
      </c>
      <c r="B188" s="8" t="s">
        <v>253</v>
      </c>
      <c r="C188" s="23" t="s">
        <v>218</v>
      </c>
      <c r="D188" s="92">
        <v>8</v>
      </c>
      <c r="E188" s="44"/>
      <c r="F188" s="82" t="s">
        <v>123</v>
      </c>
    </row>
    <row r="189" spans="1:6" ht="64.5" customHeight="1" x14ac:dyDescent="0.3">
      <c r="A189" s="62" t="s">
        <v>348</v>
      </c>
      <c r="B189" s="8" t="s">
        <v>254</v>
      </c>
      <c r="C189" s="23" t="s">
        <v>218</v>
      </c>
      <c r="D189" s="92">
        <v>8</v>
      </c>
      <c r="E189" s="44"/>
      <c r="F189" s="82">
        <f>D189*E189</f>
        <v>0</v>
      </c>
    </row>
    <row r="190" spans="1:6" ht="63.75" customHeight="1" x14ac:dyDescent="0.3">
      <c r="A190" s="62" t="s">
        <v>349</v>
      </c>
      <c r="B190" s="8" t="s">
        <v>255</v>
      </c>
      <c r="C190" s="23" t="s">
        <v>218</v>
      </c>
      <c r="D190" s="92">
        <v>4</v>
      </c>
      <c r="E190" s="44"/>
      <c r="F190" s="82" t="s">
        <v>123</v>
      </c>
    </row>
    <row r="191" spans="1:6" ht="64.5" customHeight="1" x14ac:dyDescent="0.3">
      <c r="A191" s="62" t="s">
        <v>350</v>
      </c>
      <c r="B191" s="8" t="s">
        <v>256</v>
      </c>
      <c r="C191" s="23" t="s">
        <v>218</v>
      </c>
      <c r="D191" s="92">
        <v>4</v>
      </c>
      <c r="E191" s="44"/>
      <c r="F191" s="82">
        <f>D191*E191</f>
        <v>0</v>
      </c>
    </row>
    <row r="192" spans="1:6" ht="57.6" customHeight="1" x14ac:dyDescent="0.3">
      <c r="A192" s="62" t="s">
        <v>351</v>
      </c>
      <c r="B192" s="8" t="s">
        <v>257</v>
      </c>
      <c r="C192" s="23" t="s">
        <v>218</v>
      </c>
      <c r="D192" s="92">
        <v>3</v>
      </c>
      <c r="E192" s="44"/>
      <c r="F192" s="82" t="s">
        <v>123</v>
      </c>
    </row>
    <row r="193" spans="1:6" ht="57.6" customHeight="1" x14ac:dyDescent="0.3">
      <c r="A193" s="62" t="s">
        <v>440</v>
      </c>
      <c r="B193" s="8" t="s">
        <v>258</v>
      </c>
      <c r="C193" s="23" t="s">
        <v>218</v>
      </c>
      <c r="D193" s="92">
        <v>3</v>
      </c>
      <c r="E193" s="44"/>
      <c r="F193" s="82">
        <f>D193*E193</f>
        <v>0</v>
      </c>
    </row>
    <row r="194" spans="1:6" ht="28.95" customHeight="1" x14ac:dyDescent="0.3">
      <c r="A194" s="62" t="s">
        <v>441</v>
      </c>
      <c r="B194" s="27" t="s">
        <v>259</v>
      </c>
      <c r="C194" s="23" t="s">
        <v>218</v>
      </c>
      <c r="D194" s="92">
        <v>50</v>
      </c>
      <c r="E194" s="44"/>
      <c r="F194" s="82">
        <f>D194*E194</f>
        <v>0</v>
      </c>
    </row>
    <row r="195" spans="1:6" x14ac:dyDescent="0.3">
      <c r="A195" s="46"/>
      <c r="B195" s="124" t="s">
        <v>442</v>
      </c>
      <c r="C195" s="25"/>
      <c r="D195" s="92"/>
      <c r="E195" s="44"/>
      <c r="F195" s="38">
        <f>SUM(F188:F194)</f>
        <v>0</v>
      </c>
    </row>
    <row r="196" spans="1:6" ht="30.75" customHeight="1" x14ac:dyDescent="0.3">
      <c r="A196" s="61" t="s">
        <v>352</v>
      </c>
      <c r="B196" s="29" t="s">
        <v>260</v>
      </c>
      <c r="C196" s="23"/>
      <c r="D196" s="92"/>
      <c r="E196" s="44"/>
      <c r="F196" s="82"/>
    </row>
    <row r="197" spans="1:6" ht="28.95" customHeight="1" x14ac:dyDescent="0.3">
      <c r="A197" s="62" t="s">
        <v>353</v>
      </c>
      <c r="B197" s="8" t="s">
        <v>261</v>
      </c>
      <c r="C197" s="23" t="s">
        <v>225</v>
      </c>
      <c r="D197" s="92">
        <f>(D203)*30*1</f>
        <v>120</v>
      </c>
      <c r="E197" s="44"/>
      <c r="F197" s="82">
        <f>+D197*E197</f>
        <v>0</v>
      </c>
    </row>
    <row r="198" spans="1:6" ht="28.95" customHeight="1" x14ac:dyDescent="0.3">
      <c r="A198" s="165" t="s">
        <v>354</v>
      </c>
      <c r="B198" s="8" t="s">
        <v>262</v>
      </c>
      <c r="C198" s="163" t="s">
        <v>149</v>
      </c>
      <c r="D198" s="164">
        <f>(D203)*30*3</f>
        <v>360</v>
      </c>
      <c r="E198" s="44"/>
      <c r="F198" s="82">
        <f>+D198*E198</f>
        <v>0</v>
      </c>
    </row>
    <row r="199" spans="1:6" ht="28.95" customHeight="1" x14ac:dyDescent="0.3">
      <c r="A199" s="62" t="s">
        <v>355</v>
      </c>
      <c r="B199" s="8" t="s">
        <v>263</v>
      </c>
      <c r="C199" s="23" t="s">
        <v>225</v>
      </c>
      <c r="D199" s="92">
        <f>D203*30*1</f>
        <v>120</v>
      </c>
      <c r="E199" s="44"/>
      <c r="F199" s="82">
        <f>+D199*E199</f>
        <v>0</v>
      </c>
    </row>
    <row r="200" spans="1:6" ht="28.95" customHeight="1" x14ac:dyDescent="0.3">
      <c r="A200" s="62" t="s">
        <v>356</v>
      </c>
      <c r="B200" s="27" t="s">
        <v>264</v>
      </c>
      <c r="C200" s="23" t="s">
        <v>225</v>
      </c>
      <c r="D200" s="92">
        <f>D203*40*2</f>
        <v>320</v>
      </c>
      <c r="E200" s="44"/>
      <c r="F200" s="82">
        <f>+D200*E200</f>
        <v>0</v>
      </c>
    </row>
    <row r="201" spans="1:6" ht="100.95" customHeight="1" x14ac:dyDescent="0.3">
      <c r="A201" s="62" t="s">
        <v>357</v>
      </c>
      <c r="B201" s="8" t="s">
        <v>265</v>
      </c>
      <c r="C201" s="23" t="s">
        <v>81</v>
      </c>
      <c r="D201" s="92">
        <v>1</v>
      </c>
      <c r="E201" s="44"/>
      <c r="F201" s="82" t="s">
        <v>123</v>
      </c>
    </row>
    <row r="202" spans="1:6" ht="28.95" customHeight="1" x14ac:dyDescent="0.3">
      <c r="A202" s="62" t="s">
        <v>358</v>
      </c>
      <c r="B202" s="8" t="s">
        <v>266</v>
      </c>
      <c r="C202" s="23" t="s">
        <v>81</v>
      </c>
      <c r="D202" s="92">
        <v>1</v>
      </c>
      <c r="E202" s="44"/>
      <c r="F202" s="82" t="s">
        <v>123</v>
      </c>
    </row>
    <row r="203" spans="1:6" ht="70.95" customHeight="1" x14ac:dyDescent="0.3">
      <c r="A203" s="62" t="s">
        <v>359</v>
      </c>
      <c r="B203" s="32" t="s">
        <v>267</v>
      </c>
      <c r="C203" s="23" t="s">
        <v>81</v>
      </c>
      <c r="D203" s="92">
        <v>4</v>
      </c>
      <c r="E203" s="44"/>
      <c r="F203" s="82">
        <f>+D203*E203</f>
        <v>0</v>
      </c>
    </row>
    <row r="204" spans="1:6" x14ac:dyDescent="0.3">
      <c r="A204" s="146" t="s">
        <v>360</v>
      </c>
      <c r="B204" s="27" t="s">
        <v>268</v>
      </c>
      <c r="C204" s="142" t="s">
        <v>269</v>
      </c>
      <c r="D204" s="156">
        <v>1</v>
      </c>
      <c r="E204" s="145"/>
      <c r="F204" s="137" t="s">
        <v>123</v>
      </c>
    </row>
    <row r="205" spans="1:6" x14ac:dyDescent="0.3">
      <c r="A205" s="147"/>
      <c r="B205" s="27" t="s">
        <v>270</v>
      </c>
      <c r="C205" s="143"/>
      <c r="D205" s="143"/>
      <c r="E205" s="143"/>
      <c r="F205" s="138"/>
    </row>
    <row r="206" spans="1:6" x14ac:dyDescent="0.3">
      <c r="A206" s="147"/>
      <c r="B206" s="27" t="s">
        <v>271</v>
      </c>
      <c r="C206" s="143"/>
      <c r="D206" s="143"/>
      <c r="E206" s="143"/>
      <c r="F206" s="138"/>
    </row>
    <row r="207" spans="1:6" x14ac:dyDescent="0.3">
      <c r="A207" s="147"/>
      <c r="B207" s="27" t="s">
        <v>272</v>
      </c>
      <c r="C207" s="143"/>
      <c r="D207" s="143"/>
      <c r="E207" s="143"/>
      <c r="F207" s="138"/>
    </row>
    <row r="208" spans="1:6" x14ac:dyDescent="0.3">
      <c r="A208" s="147"/>
      <c r="B208" s="27" t="s">
        <v>273</v>
      </c>
      <c r="C208" s="143"/>
      <c r="D208" s="143"/>
      <c r="E208" s="143"/>
      <c r="F208" s="138"/>
    </row>
    <row r="209" spans="1:6" x14ac:dyDescent="0.3">
      <c r="A209" s="148"/>
      <c r="B209" s="26" t="s">
        <v>274</v>
      </c>
      <c r="C209" s="143"/>
      <c r="D209" s="143"/>
      <c r="E209" s="143"/>
      <c r="F209" s="138"/>
    </row>
    <row r="210" spans="1:6" ht="28.95" customHeight="1" x14ac:dyDescent="0.3">
      <c r="A210" s="62" t="s">
        <v>443</v>
      </c>
      <c r="B210" s="27" t="s">
        <v>275</v>
      </c>
      <c r="C210" s="144"/>
      <c r="D210" s="144"/>
      <c r="E210" s="144"/>
      <c r="F210" s="139"/>
    </row>
    <row r="211" spans="1:6" ht="28.95" customHeight="1" x14ac:dyDescent="0.3">
      <c r="A211" s="62" t="s">
        <v>444</v>
      </c>
      <c r="B211" s="8" t="s">
        <v>276</v>
      </c>
      <c r="C211" s="25" t="s">
        <v>269</v>
      </c>
      <c r="D211" s="92">
        <v>1</v>
      </c>
      <c r="E211" s="44"/>
      <c r="F211" s="82" t="s">
        <v>123</v>
      </c>
    </row>
    <row r="212" spans="1:6" x14ac:dyDescent="0.3">
      <c r="A212" s="62" t="s">
        <v>445</v>
      </c>
      <c r="B212" s="32" t="s">
        <v>277</v>
      </c>
      <c r="C212" s="25" t="s">
        <v>149</v>
      </c>
      <c r="D212" s="92">
        <v>4</v>
      </c>
      <c r="E212" s="104"/>
      <c r="F212" s="105" t="s">
        <v>123</v>
      </c>
    </row>
    <row r="213" spans="1:6" ht="28.95" customHeight="1" x14ac:dyDescent="0.3">
      <c r="A213" s="62" t="s">
        <v>446</v>
      </c>
      <c r="B213" s="32" t="s">
        <v>278</v>
      </c>
      <c r="C213" s="25" t="s">
        <v>149</v>
      </c>
      <c r="D213" s="92">
        <v>1</v>
      </c>
      <c r="E213" s="104"/>
      <c r="F213" s="105" t="s">
        <v>123</v>
      </c>
    </row>
    <row r="214" spans="1:6" x14ac:dyDescent="0.3">
      <c r="A214" s="22"/>
      <c r="B214" s="124" t="s">
        <v>447</v>
      </c>
      <c r="C214" s="25"/>
      <c r="D214" s="92"/>
      <c r="E214" s="44"/>
      <c r="F214" s="38">
        <f>SUM(F197:F212)</f>
        <v>0</v>
      </c>
    </row>
    <row r="215" spans="1:6" x14ac:dyDescent="0.3">
      <c r="A215" s="61" t="s">
        <v>362</v>
      </c>
      <c r="B215" s="28" t="s">
        <v>279</v>
      </c>
      <c r="C215" s="23"/>
      <c r="D215" s="92"/>
      <c r="E215" s="44"/>
      <c r="F215" s="82"/>
    </row>
    <row r="216" spans="1:6" x14ac:dyDescent="0.3">
      <c r="A216" s="22"/>
      <c r="B216" s="8"/>
      <c r="C216" s="25"/>
      <c r="D216" s="92"/>
      <c r="E216" s="44"/>
      <c r="F216" s="38"/>
    </row>
    <row r="217" spans="1:6" ht="28.95" customHeight="1" x14ac:dyDescent="0.3">
      <c r="A217" s="62" t="s">
        <v>364</v>
      </c>
      <c r="B217" s="26" t="s">
        <v>280</v>
      </c>
      <c r="C217" s="25"/>
      <c r="D217" s="92">
        <v>1</v>
      </c>
      <c r="E217" s="44"/>
      <c r="F217" s="39">
        <f t="shared" ref="F217:F223" si="10">D217*E217</f>
        <v>0</v>
      </c>
    </row>
    <row r="218" spans="1:6" ht="28.95" customHeight="1" x14ac:dyDescent="0.3">
      <c r="A218" s="62" t="s">
        <v>365</v>
      </c>
      <c r="B218" s="8" t="s">
        <v>281</v>
      </c>
      <c r="C218" s="25" t="s">
        <v>90</v>
      </c>
      <c r="D218" s="92">
        <v>990</v>
      </c>
      <c r="E218" s="44"/>
      <c r="F218" s="82">
        <f t="shared" si="10"/>
        <v>0</v>
      </c>
    </row>
    <row r="219" spans="1:6" ht="28.95" customHeight="1" x14ac:dyDescent="0.3">
      <c r="A219" s="62" t="s">
        <v>366</v>
      </c>
      <c r="B219" s="8" t="s">
        <v>282</v>
      </c>
      <c r="C219" s="23" t="s">
        <v>283</v>
      </c>
      <c r="D219" s="92">
        <v>1320</v>
      </c>
      <c r="E219" s="44"/>
      <c r="F219" s="82">
        <f t="shared" si="10"/>
        <v>0</v>
      </c>
    </row>
    <row r="220" spans="1:6" ht="43.2" customHeight="1" x14ac:dyDescent="0.3">
      <c r="A220" s="62" t="s">
        <v>367</v>
      </c>
      <c r="B220" s="8" t="s">
        <v>284</v>
      </c>
      <c r="C220" s="23" t="s">
        <v>81</v>
      </c>
      <c r="D220" s="92">
        <v>20</v>
      </c>
      <c r="E220" s="44"/>
      <c r="F220" s="82">
        <f t="shared" si="10"/>
        <v>0</v>
      </c>
    </row>
    <row r="221" spans="1:6" ht="43.2" customHeight="1" x14ac:dyDescent="0.3">
      <c r="A221" s="62" t="s">
        <v>368</v>
      </c>
      <c r="B221" s="8" t="s">
        <v>285</v>
      </c>
      <c r="C221" s="23" t="s">
        <v>81</v>
      </c>
      <c r="D221" s="92">
        <v>1</v>
      </c>
      <c r="E221" s="44"/>
      <c r="F221" s="82">
        <f t="shared" si="10"/>
        <v>0</v>
      </c>
    </row>
    <row r="222" spans="1:6" ht="28.95" customHeight="1" x14ac:dyDescent="0.3">
      <c r="A222" s="62" t="s">
        <v>369</v>
      </c>
      <c r="B222" s="8" t="s">
        <v>286</v>
      </c>
      <c r="C222" s="23" t="s">
        <v>81</v>
      </c>
      <c r="D222" s="92">
        <v>7</v>
      </c>
      <c r="E222" s="44"/>
      <c r="F222" s="82">
        <f t="shared" si="10"/>
        <v>0</v>
      </c>
    </row>
    <row r="223" spans="1:6" x14ac:dyDescent="0.3">
      <c r="A223" s="62" t="s">
        <v>370</v>
      </c>
      <c r="B223" s="8" t="s">
        <v>287</v>
      </c>
      <c r="C223" s="23" t="s">
        <v>81</v>
      </c>
      <c r="D223" s="92">
        <v>4</v>
      </c>
      <c r="E223" s="44"/>
      <c r="F223" s="82">
        <f t="shared" si="10"/>
        <v>0</v>
      </c>
    </row>
    <row r="224" spans="1:6" ht="28.95" customHeight="1" x14ac:dyDescent="0.3">
      <c r="A224" s="62" t="s">
        <v>371</v>
      </c>
      <c r="B224" s="8" t="s">
        <v>288</v>
      </c>
      <c r="C224" s="23" t="s">
        <v>81</v>
      </c>
      <c r="D224" s="92">
        <v>2</v>
      </c>
      <c r="E224" s="44"/>
      <c r="F224" s="82">
        <f>E224*D224</f>
        <v>0</v>
      </c>
    </row>
    <row r="225" spans="1:6" x14ac:dyDescent="0.3">
      <c r="A225" s="62" t="s">
        <v>372</v>
      </c>
      <c r="B225" s="27" t="s">
        <v>289</v>
      </c>
      <c r="C225" s="23" t="s">
        <v>81</v>
      </c>
      <c r="D225" s="92">
        <v>2</v>
      </c>
      <c r="E225" s="44"/>
      <c r="F225" s="82">
        <f>E225*D225</f>
        <v>0</v>
      </c>
    </row>
    <row r="226" spans="1:6" x14ac:dyDescent="0.3">
      <c r="A226" s="62" t="s">
        <v>373</v>
      </c>
      <c r="B226" s="8" t="s">
        <v>290</v>
      </c>
      <c r="C226" s="23" t="s">
        <v>81</v>
      </c>
      <c r="D226" s="92">
        <v>10</v>
      </c>
      <c r="E226" s="44"/>
      <c r="F226" s="82">
        <f>E226*D226</f>
        <v>0</v>
      </c>
    </row>
    <row r="227" spans="1:6" x14ac:dyDescent="0.3">
      <c r="A227" s="62"/>
      <c r="B227" s="124" t="s">
        <v>448</v>
      </c>
      <c r="C227" s="25"/>
      <c r="D227" s="92"/>
      <c r="E227" s="44"/>
      <c r="F227" s="38">
        <f>SUM(F217:F226)</f>
        <v>0</v>
      </c>
    </row>
    <row r="228" spans="1:6" x14ac:dyDescent="0.3">
      <c r="A228" s="53"/>
      <c r="B228" s="140" t="s">
        <v>449</v>
      </c>
      <c r="C228" s="134"/>
      <c r="D228" s="134"/>
      <c r="E228" s="135"/>
      <c r="F228" s="107">
        <f>F227+F214+F195+F185+F175+F167</f>
        <v>0</v>
      </c>
    </row>
    <row r="229" spans="1:6" x14ac:dyDescent="0.3">
      <c r="A229" s="141" t="s">
        <v>291</v>
      </c>
      <c r="B229" s="134"/>
      <c r="C229" s="134"/>
      <c r="D229" s="134"/>
      <c r="E229" s="134"/>
      <c r="F229" s="135"/>
    </row>
    <row r="230" spans="1:6" x14ac:dyDescent="0.3">
      <c r="A230" s="5" t="s">
        <v>1</v>
      </c>
      <c r="B230" s="133" t="s">
        <v>292</v>
      </c>
      <c r="C230" s="134"/>
      <c r="D230" s="134"/>
      <c r="E230" s="135"/>
      <c r="F230" s="34" t="s">
        <v>293</v>
      </c>
    </row>
    <row r="231" spans="1:6" x14ac:dyDescent="0.3">
      <c r="A231" s="51">
        <v>0</v>
      </c>
      <c r="B231" s="133" t="s">
        <v>7</v>
      </c>
      <c r="C231" s="134"/>
      <c r="D231" s="134"/>
      <c r="E231" s="135"/>
      <c r="F231" s="110">
        <f>F6</f>
        <v>0</v>
      </c>
    </row>
    <row r="232" spans="1:6" x14ac:dyDescent="0.3">
      <c r="A232" s="51">
        <v>1</v>
      </c>
      <c r="B232" s="133" t="s">
        <v>294</v>
      </c>
      <c r="C232" s="134"/>
      <c r="D232" s="134"/>
      <c r="E232" s="135"/>
      <c r="F232" s="110">
        <f>F16</f>
        <v>0</v>
      </c>
    </row>
    <row r="233" spans="1:6" x14ac:dyDescent="0.3">
      <c r="A233" s="51">
        <v>2</v>
      </c>
      <c r="B233" s="133" t="s">
        <v>32</v>
      </c>
      <c r="C233" s="134"/>
      <c r="D233" s="134"/>
      <c r="E233" s="135"/>
      <c r="F233" s="110">
        <f>F38</f>
        <v>0</v>
      </c>
    </row>
    <row r="234" spans="1:6" x14ac:dyDescent="0.3">
      <c r="A234" s="51">
        <v>3</v>
      </c>
      <c r="B234" s="133" t="s">
        <v>72</v>
      </c>
      <c r="C234" s="134"/>
      <c r="D234" s="134"/>
      <c r="E234" s="135"/>
      <c r="F234" s="110">
        <f>F50</f>
        <v>0</v>
      </c>
    </row>
    <row r="235" spans="1:6" x14ac:dyDescent="0.3">
      <c r="A235" s="51">
        <v>4</v>
      </c>
      <c r="B235" s="133" t="s">
        <v>295</v>
      </c>
      <c r="C235" s="134"/>
      <c r="D235" s="134"/>
      <c r="E235" s="135"/>
      <c r="F235" s="110">
        <f>F60</f>
        <v>0</v>
      </c>
    </row>
    <row r="236" spans="1:6" x14ac:dyDescent="0.3">
      <c r="A236" s="51">
        <v>5</v>
      </c>
      <c r="B236" s="133" t="s">
        <v>296</v>
      </c>
      <c r="C236" s="134"/>
      <c r="D236" s="134"/>
      <c r="E236" s="135"/>
      <c r="F236" s="110">
        <f>F69</f>
        <v>0</v>
      </c>
    </row>
    <row r="237" spans="1:6" x14ac:dyDescent="0.3">
      <c r="A237" s="51">
        <v>6</v>
      </c>
      <c r="B237" s="133" t="s">
        <v>125</v>
      </c>
      <c r="C237" s="134"/>
      <c r="D237" s="134"/>
      <c r="E237" s="135"/>
      <c r="F237" s="110">
        <f>F79</f>
        <v>0</v>
      </c>
    </row>
    <row r="238" spans="1:6" x14ac:dyDescent="0.3">
      <c r="A238" s="51">
        <v>7</v>
      </c>
      <c r="B238" s="133" t="s">
        <v>141</v>
      </c>
      <c r="C238" s="134"/>
      <c r="D238" s="134"/>
      <c r="E238" s="135"/>
      <c r="F238" s="110">
        <f>F131</f>
        <v>0</v>
      </c>
    </row>
    <row r="239" spans="1:6" x14ac:dyDescent="0.3">
      <c r="A239" s="51">
        <v>8</v>
      </c>
      <c r="B239" s="133" t="s">
        <v>297</v>
      </c>
      <c r="C239" s="134"/>
      <c r="D239" s="134"/>
      <c r="E239" s="135"/>
      <c r="F239" s="110">
        <f>F138</f>
        <v>0</v>
      </c>
    </row>
    <row r="240" spans="1:6" x14ac:dyDescent="0.3">
      <c r="A240" s="51">
        <v>9</v>
      </c>
      <c r="B240" s="133" t="s">
        <v>298</v>
      </c>
      <c r="C240" s="134"/>
      <c r="D240" s="134"/>
      <c r="E240" s="135"/>
      <c r="F240" s="110">
        <f>F147</f>
        <v>0</v>
      </c>
    </row>
    <row r="241" spans="1:6" x14ac:dyDescent="0.3">
      <c r="A241" s="51">
        <v>10</v>
      </c>
      <c r="B241" s="133" t="s">
        <v>213</v>
      </c>
      <c r="C241" s="134"/>
      <c r="D241" s="134"/>
      <c r="E241" s="135"/>
      <c r="F241" s="110">
        <f>F228</f>
        <v>0</v>
      </c>
    </row>
    <row r="242" spans="1:6" x14ac:dyDescent="0.3">
      <c r="A242" s="54"/>
      <c r="B242" s="157" t="s">
        <v>299</v>
      </c>
      <c r="C242" s="134"/>
      <c r="D242" s="134"/>
      <c r="E242" s="135"/>
      <c r="F242" s="111">
        <f>SUM(F231:F241)</f>
        <v>0</v>
      </c>
    </row>
    <row r="243" spans="1:6" x14ac:dyDescent="0.3">
      <c r="A243" s="54"/>
      <c r="B243" s="155" t="s">
        <v>300</v>
      </c>
      <c r="C243" s="134"/>
      <c r="D243" s="134"/>
      <c r="E243" s="135"/>
      <c r="F243" s="111">
        <f>F242*0.18</f>
        <v>0</v>
      </c>
    </row>
    <row r="244" spans="1:6" ht="15" customHeight="1" thickBot="1" x14ac:dyDescent="0.35">
      <c r="A244" s="58"/>
      <c r="B244" s="149" t="s">
        <v>301</v>
      </c>
      <c r="C244" s="150"/>
      <c r="D244" s="150"/>
      <c r="E244" s="151"/>
      <c r="F244" s="112">
        <f>F242+F243</f>
        <v>0</v>
      </c>
    </row>
    <row r="245" spans="1:6" ht="15" customHeight="1" thickTop="1" x14ac:dyDescent="0.3"/>
  </sheetData>
  <mergeCells count="37">
    <mergeCell ref="A204:A209"/>
    <mergeCell ref="B244:E244"/>
    <mergeCell ref="B240:E240"/>
    <mergeCell ref="B60:E60"/>
    <mergeCell ref="A1:F1"/>
    <mergeCell ref="B69:E69"/>
    <mergeCell ref="B38:E38"/>
    <mergeCell ref="B147:E147"/>
    <mergeCell ref="B116:E116"/>
    <mergeCell ref="B243:E243"/>
    <mergeCell ref="D204:D210"/>
    <mergeCell ref="B234:E234"/>
    <mergeCell ref="B230:E230"/>
    <mergeCell ref="B99:E99"/>
    <mergeCell ref="B242:E242"/>
    <mergeCell ref="B233:E233"/>
    <mergeCell ref="B138:E138"/>
    <mergeCell ref="B232:E232"/>
    <mergeCell ref="B131:E131"/>
    <mergeCell ref="C204:C210"/>
    <mergeCell ref="E204:E210"/>
    <mergeCell ref="B239:E239"/>
    <mergeCell ref="B6:E6"/>
    <mergeCell ref="B3:F3"/>
    <mergeCell ref="B241:E241"/>
    <mergeCell ref="F204:F210"/>
    <mergeCell ref="B79:E79"/>
    <mergeCell ref="B237:E237"/>
    <mergeCell ref="B50:E50"/>
    <mergeCell ref="B236:E236"/>
    <mergeCell ref="B238:E238"/>
    <mergeCell ref="B228:E228"/>
    <mergeCell ref="A229:F229"/>
    <mergeCell ref="B130:E130"/>
    <mergeCell ref="B235:E235"/>
    <mergeCell ref="B231:E231"/>
    <mergeCell ref="B16:E16"/>
  </mergeCells>
  <phoneticPr fontId="10" type="noConversion"/>
  <pageMargins left="0.70866141732283472" right="0.70866141732283472" top="0.74803149606299213" bottom="0.74803149606299213" header="0.31496062992125978" footer="0.31496062992125978"/>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182"/>
  <sheetViews>
    <sheetView view="pageBreakPreview" zoomScaleNormal="100" zoomScaleSheetLayoutView="100" workbookViewId="0">
      <selection activeCell="D16" sqref="D16"/>
    </sheetView>
  </sheetViews>
  <sheetFormatPr baseColWidth="10" defaultColWidth="11.44140625" defaultRowHeight="14.4" x14ac:dyDescent="0.3"/>
  <cols>
    <col min="1" max="1" width="20.5546875" customWidth="1"/>
    <col min="2" max="2" width="49.5546875" style="59" customWidth="1"/>
    <col min="3" max="3" width="6.44140625" bestFit="1" customWidth="1"/>
    <col min="4" max="4" width="11.109375" style="60" bestFit="1" customWidth="1"/>
    <col min="5" max="5" width="11.5546875" style="21" bestFit="1" customWidth="1"/>
    <col min="6" max="6" width="14.33203125" style="21" bestFit="1" customWidth="1"/>
    <col min="7" max="7" width="16.44140625" customWidth="1"/>
  </cols>
  <sheetData>
    <row r="1" spans="1:6" ht="60" customHeight="1" thickTop="1" x14ac:dyDescent="0.3">
      <c r="A1" s="152" t="s">
        <v>302</v>
      </c>
      <c r="B1" s="153"/>
      <c r="C1" s="153"/>
      <c r="D1" s="153"/>
      <c r="E1" s="153"/>
      <c r="F1" s="154"/>
    </row>
    <row r="2" spans="1:6" ht="30.75" customHeight="1" x14ac:dyDescent="0.3">
      <c r="A2" s="1" t="s">
        <v>1</v>
      </c>
      <c r="B2" s="2" t="s">
        <v>2</v>
      </c>
      <c r="C2" s="2" t="s">
        <v>3</v>
      </c>
      <c r="D2" s="3" t="s">
        <v>4</v>
      </c>
      <c r="E2" s="4" t="s">
        <v>5</v>
      </c>
      <c r="F2" s="33" t="s">
        <v>6</v>
      </c>
    </row>
    <row r="3" spans="1:6" x14ac:dyDescent="0.3">
      <c r="A3" s="51"/>
      <c r="B3" s="4"/>
      <c r="C3" s="48"/>
      <c r="D3" s="49"/>
      <c r="E3" s="18"/>
      <c r="F3" s="50"/>
    </row>
    <row r="4" spans="1:6" x14ac:dyDescent="0.3">
      <c r="A4" s="5" t="s">
        <v>13</v>
      </c>
      <c r="B4" s="7" t="s">
        <v>14</v>
      </c>
      <c r="C4" s="12"/>
      <c r="D4" s="49"/>
      <c r="E4" s="18"/>
      <c r="F4" s="50"/>
    </row>
    <row r="5" spans="1:6" ht="28.95" customHeight="1" x14ac:dyDescent="0.3">
      <c r="A5" s="51" t="s">
        <v>15</v>
      </c>
      <c r="B5" s="27" t="s">
        <v>303</v>
      </c>
      <c r="C5" s="12" t="s">
        <v>10</v>
      </c>
      <c r="D5" s="6">
        <v>1</v>
      </c>
      <c r="E5" s="19"/>
      <c r="F5" s="106">
        <f>D5*E5</f>
        <v>0</v>
      </c>
    </row>
    <row r="6" spans="1:6" ht="16.2" customHeight="1" x14ac:dyDescent="0.3">
      <c r="A6" s="51" t="s">
        <v>18</v>
      </c>
      <c r="B6" s="27" t="s">
        <v>21</v>
      </c>
      <c r="C6" s="12" t="s">
        <v>22</v>
      </c>
      <c r="D6" s="6">
        <v>1.86</v>
      </c>
      <c r="E6" s="19"/>
      <c r="F6" s="106">
        <f>D6*E6</f>
        <v>0</v>
      </c>
    </row>
    <row r="7" spans="1:6" ht="16.2" customHeight="1" x14ac:dyDescent="0.3">
      <c r="A7" s="51" t="s">
        <v>20</v>
      </c>
      <c r="B7" s="27" t="s">
        <v>24</v>
      </c>
      <c r="C7" s="12" t="s">
        <v>22</v>
      </c>
      <c r="D7" s="91">
        <v>1.3</v>
      </c>
      <c r="E7" s="19"/>
      <c r="F7" s="106">
        <f>D7*E7</f>
        <v>0</v>
      </c>
    </row>
    <row r="8" spans="1:6" ht="16.2" customHeight="1" x14ac:dyDescent="0.3">
      <c r="A8" s="51" t="s">
        <v>23</v>
      </c>
      <c r="B8" s="27" t="s">
        <v>26</v>
      </c>
      <c r="C8" s="12" t="s">
        <v>22</v>
      </c>
      <c r="D8" s="6">
        <v>3.16</v>
      </c>
      <c r="E8" s="19"/>
      <c r="F8" s="106">
        <f>D8*E8</f>
        <v>0</v>
      </c>
    </row>
    <row r="9" spans="1:6" ht="43.2" customHeight="1" x14ac:dyDescent="0.3">
      <c r="A9" s="51" t="s">
        <v>25</v>
      </c>
      <c r="B9" s="27" t="s">
        <v>28</v>
      </c>
      <c r="C9" s="12" t="s">
        <v>22</v>
      </c>
      <c r="D9" s="6">
        <v>1.26</v>
      </c>
      <c r="E9" s="19"/>
      <c r="F9" s="106">
        <f>D9*E9</f>
        <v>0</v>
      </c>
    </row>
    <row r="10" spans="1:6" ht="22.5" customHeight="1" x14ac:dyDescent="0.3">
      <c r="A10" s="53"/>
      <c r="B10" s="140" t="s">
        <v>450</v>
      </c>
      <c r="C10" s="134"/>
      <c r="D10" s="134"/>
      <c r="E10" s="135"/>
      <c r="F10" s="107">
        <f>SUM(F5:F9)</f>
        <v>0</v>
      </c>
    </row>
    <row r="11" spans="1:6" x14ac:dyDescent="0.3">
      <c r="A11" s="51"/>
      <c r="B11" s="47"/>
      <c r="C11" s="48"/>
      <c r="D11" s="49"/>
      <c r="E11" s="18"/>
      <c r="F11" s="50"/>
    </row>
    <row r="12" spans="1:6" x14ac:dyDescent="0.3">
      <c r="A12" s="5" t="s">
        <v>31</v>
      </c>
      <c r="B12" s="7" t="s">
        <v>32</v>
      </c>
      <c r="C12" s="48"/>
      <c r="D12" s="49"/>
      <c r="E12" s="18"/>
      <c r="F12" s="50"/>
    </row>
    <row r="13" spans="1:6" ht="16.2" customHeight="1" x14ac:dyDescent="0.3">
      <c r="A13" s="51" t="s">
        <v>33</v>
      </c>
      <c r="B13" s="27" t="s">
        <v>34</v>
      </c>
      <c r="C13" s="12" t="s">
        <v>22</v>
      </c>
      <c r="D13" s="6">
        <v>0.28000000000000003</v>
      </c>
      <c r="E13" s="19"/>
      <c r="F13" s="106">
        <f t="shared" ref="F13:F27" si="0">D13*E13</f>
        <v>0</v>
      </c>
    </row>
    <row r="14" spans="1:6" ht="30.6" customHeight="1" x14ac:dyDescent="0.3">
      <c r="A14" s="51" t="s">
        <v>35</v>
      </c>
      <c r="B14" s="27" t="s">
        <v>36</v>
      </c>
      <c r="C14" s="12" t="s">
        <v>22</v>
      </c>
      <c r="D14" s="91">
        <v>0.65</v>
      </c>
      <c r="E14" s="19"/>
      <c r="F14" s="106">
        <f t="shared" si="0"/>
        <v>0</v>
      </c>
    </row>
    <row r="15" spans="1:6" ht="30.6" customHeight="1" x14ac:dyDescent="0.3">
      <c r="A15" s="51" t="s">
        <v>37</v>
      </c>
      <c r="B15" s="27" t="s">
        <v>304</v>
      </c>
      <c r="C15" s="12" t="s">
        <v>22</v>
      </c>
      <c r="D15" s="6">
        <v>1.1200000000000001</v>
      </c>
      <c r="E15" s="19"/>
      <c r="F15" s="106">
        <f t="shared" si="0"/>
        <v>0</v>
      </c>
    </row>
    <row r="16" spans="1:6" ht="30.6" customHeight="1" x14ac:dyDescent="0.3">
      <c r="A16" s="166" t="s">
        <v>39</v>
      </c>
      <c r="B16" s="27" t="s">
        <v>38</v>
      </c>
      <c r="C16" s="12" t="s">
        <v>22</v>
      </c>
      <c r="D16" s="168">
        <v>0</v>
      </c>
      <c r="E16" s="19"/>
      <c r="F16" s="106">
        <f t="shared" si="0"/>
        <v>0</v>
      </c>
    </row>
    <row r="17" spans="1:6" ht="30.6" customHeight="1" x14ac:dyDescent="0.3">
      <c r="A17" s="51" t="s">
        <v>41</v>
      </c>
      <c r="B17" s="27" t="s">
        <v>40</v>
      </c>
      <c r="C17" s="12" t="s">
        <v>22</v>
      </c>
      <c r="D17" s="6">
        <v>0.35</v>
      </c>
      <c r="E17" s="19"/>
      <c r="F17" s="106">
        <f t="shared" si="0"/>
        <v>0</v>
      </c>
    </row>
    <row r="18" spans="1:6" ht="30.6" customHeight="1" x14ac:dyDescent="0.3">
      <c r="A18" s="51" t="s">
        <v>43</v>
      </c>
      <c r="B18" s="27" t="s">
        <v>42</v>
      </c>
      <c r="C18" s="12" t="s">
        <v>22</v>
      </c>
      <c r="D18" s="6">
        <v>0.75</v>
      </c>
      <c r="E18" s="19"/>
      <c r="F18" s="106">
        <f t="shared" si="0"/>
        <v>0</v>
      </c>
    </row>
    <row r="19" spans="1:6" ht="30.6" customHeight="1" x14ac:dyDescent="0.3">
      <c r="A19" s="51" t="s">
        <v>45</v>
      </c>
      <c r="B19" s="27" t="s">
        <v>305</v>
      </c>
      <c r="C19" s="12" t="s">
        <v>22</v>
      </c>
      <c r="D19" s="6">
        <v>0.16</v>
      </c>
      <c r="E19" s="19"/>
      <c r="F19" s="106">
        <f t="shared" si="0"/>
        <v>0</v>
      </c>
    </row>
    <row r="20" spans="1:6" ht="30.6" customHeight="1" x14ac:dyDescent="0.3">
      <c r="A20" s="51" t="s">
        <v>47</v>
      </c>
      <c r="B20" s="27" t="s">
        <v>306</v>
      </c>
      <c r="C20" s="12" t="s">
        <v>22</v>
      </c>
      <c r="D20" s="6">
        <v>1.2</v>
      </c>
      <c r="E20" s="19"/>
      <c r="F20" s="106">
        <f t="shared" si="0"/>
        <v>0</v>
      </c>
    </row>
    <row r="21" spans="1:6" ht="30.6" customHeight="1" x14ac:dyDescent="0.3">
      <c r="A21" s="166" t="s">
        <v>51</v>
      </c>
      <c r="B21" s="27" t="s">
        <v>50</v>
      </c>
      <c r="C21" s="12" t="s">
        <v>22</v>
      </c>
      <c r="D21" s="167">
        <v>0</v>
      </c>
      <c r="E21" s="19"/>
      <c r="F21" s="106">
        <f t="shared" si="0"/>
        <v>0</v>
      </c>
    </row>
    <row r="22" spans="1:6" ht="30.6" customHeight="1" x14ac:dyDescent="0.3">
      <c r="A22" s="166" t="s">
        <v>53</v>
      </c>
      <c r="B22" s="27" t="s">
        <v>52</v>
      </c>
      <c r="C22" s="12" t="s">
        <v>22</v>
      </c>
      <c r="D22" s="167">
        <v>2.11</v>
      </c>
      <c r="E22" s="19"/>
      <c r="F22" s="106">
        <f t="shared" si="0"/>
        <v>0</v>
      </c>
    </row>
    <row r="23" spans="1:6" ht="30.6" customHeight="1" x14ac:dyDescent="0.3">
      <c r="A23" s="166" t="s">
        <v>55</v>
      </c>
      <c r="B23" s="27" t="s">
        <v>54</v>
      </c>
      <c r="C23" s="12" t="s">
        <v>22</v>
      </c>
      <c r="D23" s="167">
        <v>0</v>
      </c>
      <c r="E23" s="19"/>
      <c r="F23" s="106">
        <f t="shared" si="0"/>
        <v>0</v>
      </c>
    </row>
    <row r="24" spans="1:6" ht="30.6" customHeight="1" x14ac:dyDescent="0.3">
      <c r="A24" s="166" t="s">
        <v>57</v>
      </c>
      <c r="B24" s="27" t="s">
        <v>56</v>
      </c>
      <c r="C24" s="12" t="s">
        <v>22</v>
      </c>
      <c r="D24" s="167">
        <v>0.4</v>
      </c>
      <c r="E24" s="19"/>
      <c r="F24" s="106">
        <f t="shared" si="0"/>
        <v>0</v>
      </c>
    </row>
    <row r="25" spans="1:6" ht="33" customHeight="1" x14ac:dyDescent="0.3">
      <c r="A25" s="166" t="s">
        <v>59</v>
      </c>
      <c r="B25" s="27" t="s">
        <v>58</v>
      </c>
      <c r="C25" s="12" t="s">
        <v>22</v>
      </c>
      <c r="D25" s="167">
        <v>0</v>
      </c>
      <c r="E25" s="19"/>
      <c r="F25" s="106">
        <f t="shared" si="0"/>
        <v>0</v>
      </c>
    </row>
    <row r="26" spans="1:6" ht="30.6" customHeight="1" x14ac:dyDescent="0.3">
      <c r="A26" s="51" t="s">
        <v>61</v>
      </c>
      <c r="B26" s="27" t="s">
        <v>62</v>
      </c>
      <c r="C26" s="12" t="s">
        <v>22</v>
      </c>
      <c r="D26" s="6">
        <v>0.22</v>
      </c>
      <c r="E26" s="19"/>
      <c r="F26" s="106">
        <f t="shared" si="0"/>
        <v>0</v>
      </c>
    </row>
    <row r="27" spans="1:6" ht="30.6" customHeight="1" x14ac:dyDescent="0.3">
      <c r="A27" s="51" t="s">
        <v>63</v>
      </c>
      <c r="B27" s="27" t="s">
        <v>66</v>
      </c>
      <c r="C27" s="12" t="s">
        <v>22</v>
      </c>
      <c r="D27" s="6">
        <v>0.86</v>
      </c>
      <c r="E27" s="19"/>
      <c r="F27" s="106">
        <f t="shared" si="0"/>
        <v>0</v>
      </c>
    </row>
    <row r="28" spans="1:6" ht="22.5" customHeight="1" x14ac:dyDescent="0.3">
      <c r="A28" s="54"/>
      <c r="B28" s="140" t="s">
        <v>451</v>
      </c>
      <c r="C28" s="134"/>
      <c r="D28" s="134"/>
      <c r="E28" s="135"/>
      <c r="F28" s="107">
        <f>SUM(F13:F27)</f>
        <v>0</v>
      </c>
    </row>
    <row r="29" spans="1:6" x14ac:dyDescent="0.3">
      <c r="A29" s="46"/>
      <c r="B29" s="47"/>
      <c r="C29" s="48"/>
      <c r="D29" s="49"/>
      <c r="E29" s="18"/>
      <c r="F29" s="50"/>
    </row>
    <row r="30" spans="1:6" x14ac:dyDescent="0.3">
      <c r="A30" s="5" t="s">
        <v>71</v>
      </c>
      <c r="B30" s="7" t="s">
        <v>72</v>
      </c>
      <c r="C30" s="48"/>
      <c r="D30" s="49"/>
      <c r="E30" s="18"/>
      <c r="F30" s="50"/>
    </row>
    <row r="31" spans="1:6" ht="28.95" customHeight="1" x14ac:dyDescent="0.3">
      <c r="A31" s="51" t="s">
        <v>73</v>
      </c>
      <c r="B31" s="27" t="s">
        <v>307</v>
      </c>
      <c r="C31" s="12" t="s">
        <v>17</v>
      </c>
      <c r="D31" s="6">
        <v>4.1900000000000004</v>
      </c>
      <c r="E31" s="19"/>
      <c r="F31" s="106">
        <f t="shared" ref="F31:F37" si="1">D31*E31</f>
        <v>0</v>
      </c>
    </row>
    <row r="32" spans="1:6" ht="16.2" customHeight="1" x14ac:dyDescent="0.3">
      <c r="A32" s="51" t="s">
        <v>75</v>
      </c>
      <c r="B32" s="27" t="s">
        <v>308</v>
      </c>
      <c r="C32" s="12" t="s">
        <v>17</v>
      </c>
      <c r="D32" s="6">
        <v>73.150000000000006</v>
      </c>
      <c r="E32" s="19"/>
      <c r="F32" s="106">
        <f t="shared" si="1"/>
        <v>0</v>
      </c>
    </row>
    <row r="33" spans="1:6" ht="16.2" customHeight="1" x14ac:dyDescent="0.3">
      <c r="A33" s="51" t="s">
        <v>244</v>
      </c>
      <c r="B33" s="27" t="s">
        <v>78</v>
      </c>
      <c r="C33" s="12" t="s">
        <v>17</v>
      </c>
      <c r="D33" s="6">
        <v>2.4</v>
      </c>
      <c r="E33" s="19"/>
      <c r="F33" s="106">
        <f t="shared" si="1"/>
        <v>0</v>
      </c>
    </row>
    <row r="34" spans="1:6" ht="16.2" customHeight="1" x14ac:dyDescent="0.3">
      <c r="A34" s="51" t="s">
        <v>77</v>
      </c>
      <c r="B34" s="27" t="s">
        <v>83</v>
      </c>
      <c r="C34" s="12" t="s">
        <v>17</v>
      </c>
      <c r="D34" s="6">
        <v>151.1</v>
      </c>
      <c r="E34" s="19"/>
      <c r="F34" s="106">
        <f t="shared" si="1"/>
        <v>0</v>
      </c>
    </row>
    <row r="35" spans="1:6" ht="28.95" customHeight="1" x14ac:dyDescent="0.3">
      <c r="A35" s="51" t="s">
        <v>247</v>
      </c>
      <c r="B35" s="27" t="s">
        <v>309</v>
      </c>
      <c r="C35" s="12" t="s">
        <v>10</v>
      </c>
      <c r="D35" s="6">
        <v>1</v>
      </c>
      <c r="E35" s="19"/>
      <c r="F35" s="106">
        <f t="shared" si="1"/>
        <v>0</v>
      </c>
    </row>
    <row r="36" spans="1:6" ht="16.2" customHeight="1" x14ac:dyDescent="0.3">
      <c r="A36" s="51" t="s">
        <v>79</v>
      </c>
      <c r="B36" s="27" t="s">
        <v>85</v>
      </c>
      <c r="C36" s="12" t="s">
        <v>17</v>
      </c>
      <c r="D36" s="6">
        <v>46.96</v>
      </c>
      <c r="E36" s="19"/>
      <c r="F36" s="106">
        <f t="shared" si="1"/>
        <v>0</v>
      </c>
    </row>
    <row r="37" spans="1:6" ht="16.2" customHeight="1" x14ac:dyDescent="0.3">
      <c r="A37" s="51" t="s">
        <v>82</v>
      </c>
      <c r="B37" s="27" t="s">
        <v>92</v>
      </c>
      <c r="C37" s="12" t="s">
        <v>17</v>
      </c>
      <c r="D37" s="6">
        <v>2.1</v>
      </c>
      <c r="E37" s="19"/>
      <c r="F37" s="106">
        <f t="shared" si="1"/>
        <v>0</v>
      </c>
    </row>
    <row r="38" spans="1:6" ht="22.5" customHeight="1" x14ac:dyDescent="0.3">
      <c r="A38" s="53"/>
      <c r="B38" s="140" t="s">
        <v>428</v>
      </c>
      <c r="C38" s="134"/>
      <c r="D38" s="134"/>
      <c r="E38" s="135"/>
      <c r="F38" s="107">
        <f>SUM(F31:F37)</f>
        <v>0</v>
      </c>
    </row>
    <row r="39" spans="1:6" x14ac:dyDescent="0.3">
      <c r="A39" s="46"/>
      <c r="B39" s="47"/>
      <c r="C39" s="48"/>
      <c r="D39" s="49"/>
      <c r="E39" s="18"/>
      <c r="F39" s="50"/>
    </row>
    <row r="40" spans="1:6" x14ac:dyDescent="0.3">
      <c r="A40" s="5" t="s">
        <v>93</v>
      </c>
      <c r="B40" s="7" t="s">
        <v>94</v>
      </c>
      <c r="C40" s="48"/>
      <c r="D40" s="49"/>
      <c r="E40" s="18"/>
      <c r="F40" s="50"/>
    </row>
    <row r="41" spans="1:6" ht="43.2" customHeight="1" x14ac:dyDescent="0.3">
      <c r="A41" s="51" t="s">
        <v>95</v>
      </c>
      <c r="B41" s="55" t="s">
        <v>96</v>
      </c>
      <c r="C41" s="12" t="s">
        <v>17</v>
      </c>
      <c r="D41" s="6">
        <v>6.1</v>
      </c>
      <c r="E41" s="19"/>
      <c r="F41" s="106">
        <f>D41*E41</f>
        <v>0</v>
      </c>
    </row>
    <row r="42" spans="1:6" ht="30.75" customHeight="1" x14ac:dyDescent="0.3">
      <c r="A42" s="51" t="s">
        <v>97</v>
      </c>
      <c r="B42" s="27" t="s">
        <v>102</v>
      </c>
      <c r="C42" s="12" t="s">
        <v>90</v>
      </c>
      <c r="D42" s="6">
        <v>10.07</v>
      </c>
      <c r="E42" s="19"/>
      <c r="F42" s="106">
        <f>D42*E42</f>
        <v>0</v>
      </c>
    </row>
    <row r="43" spans="1:6" ht="28.95" customHeight="1" x14ac:dyDescent="0.3">
      <c r="A43" s="51" t="s">
        <v>99</v>
      </c>
      <c r="B43" s="55" t="s">
        <v>310</v>
      </c>
      <c r="C43" s="12" t="s">
        <v>81</v>
      </c>
      <c r="D43" s="6">
        <v>6</v>
      </c>
      <c r="E43" s="19"/>
      <c r="F43" s="106">
        <f>D43*E43</f>
        <v>0</v>
      </c>
    </row>
    <row r="44" spans="1:6" ht="22.5" customHeight="1" x14ac:dyDescent="0.3">
      <c r="A44" s="54"/>
      <c r="B44" s="140" t="s">
        <v>452</v>
      </c>
      <c r="C44" s="134"/>
      <c r="D44" s="134"/>
      <c r="E44" s="135"/>
      <c r="F44" s="107">
        <f>SUM(F41:F43)</f>
        <v>0</v>
      </c>
    </row>
    <row r="45" spans="1:6" x14ac:dyDescent="0.3">
      <c r="A45" s="46"/>
      <c r="B45" s="47"/>
      <c r="C45" s="12"/>
      <c r="D45" s="56"/>
      <c r="E45" s="12"/>
      <c r="F45" s="52"/>
    </row>
    <row r="46" spans="1:6" x14ac:dyDescent="0.3">
      <c r="A46" s="5" t="s">
        <v>109</v>
      </c>
      <c r="B46" s="10" t="s">
        <v>110</v>
      </c>
      <c r="C46" s="12"/>
      <c r="D46" s="56"/>
      <c r="E46" s="12"/>
      <c r="F46" s="52"/>
    </row>
    <row r="47" spans="1:6" ht="57.6" customHeight="1" x14ac:dyDescent="0.3">
      <c r="A47" s="51" t="s">
        <v>111</v>
      </c>
      <c r="B47" s="55" t="s">
        <v>311</v>
      </c>
      <c r="C47" s="12" t="s">
        <v>81</v>
      </c>
      <c r="D47" s="6">
        <v>2</v>
      </c>
      <c r="E47" s="19"/>
      <c r="F47" s="106">
        <f>D47*E47</f>
        <v>0</v>
      </c>
    </row>
    <row r="48" spans="1:6" x14ac:dyDescent="0.3">
      <c r="A48" s="51" t="s">
        <v>113</v>
      </c>
      <c r="B48" s="55" t="s">
        <v>312</v>
      </c>
      <c r="C48" s="12" t="s">
        <v>81</v>
      </c>
      <c r="D48" s="6">
        <v>7</v>
      </c>
      <c r="E48" s="19"/>
      <c r="F48" s="106">
        <f>D48*E48</f>
        <v>0</v>
      </c>
    </row>
    <row r="49" spans="1:6" ht="22.5" customHeight="1" x14ac:dyDescent="0.3">
      <c r="A49" s="53"/>
      <c r="B49" s="140" t="s">
        <v>453</v>
      </c>
      <c r="C49" s="134"/>
      <c r="D49" s="134"/>
      <c r="E49" s="135"/>
      <c r="F49" s="107">
        <f>SUM(F47:F48)</f>
        <v>0</v>
      </c>
    </row>
    <row r="50" spans="1:6" x14ac:dyDescent="0.3">
      <c r="A50" s="46"/>
      <c r="B50" s="47"/>
      <c r="C50" s="12"/>
      <c r="D50" s="49"/>
      <c r="E50" s="18"/>
      <c r="F50" s="50"/>
    </row>
    <row r="51" spans="1:6" x14ac:dyDescent="0.3">
      <c r="A51" s="5" t="s">
        <v>124</v>
      </c>
      <c r="B51" s="11" t="s">
        <v>125</v>
      </c>
      <c r="C51" s="12"/>
      <c r="D51" s="49"/>
      <c r="E51" s="18"/>
      <c r="F51" s="50"/>
    </row>
    <row r="52" spans="1:6" ht="28.95" customHeight="1" x14ac:dyDescent="0.3">
      <c r="A52" s="51" t="s">
        <v>126</v>
      </c>
      <c r="B52" s="55" t="s">
        <v>139</v>
      </c>
      <c r="C52" s="12" t="s">
        <v>17</v>
      </c>
      <c r="D52" s="6">
        <v>171.31</v>
      </c>
      <c r="E52" s="19"/>
      <c r="F52" s="106">
        <f>D52*E52</f>
        <v>0</v>
      </c>
    </row>
    <row r="53" spans="1:6" ht="22.5" customHeight="1" x14ac:dyDescent="0.3">
      <c r="A53" s="53"/>
      <c r="B53" s="140" t="s">
        <v>454</v>
      </c>
      <c r="C53" s="134"/>
      <c r="D53" s="134"/>
      <c r="E53" s="135"/>
      <c r="F53" s="107">
        <f>SUM(F52:F52)</f>
        <v>0</v>
      </c>
    </row>
    <row r="54" spans="1:6" x14ac:dyDescent="0.3">
      <c r="A54" s="46"/>
      <c r="B54" s="47"/>
      <c r="C54" s="48"/>
      <c r="D54" s="56"/>
      <c r="E54" s="12"/>
      <c r="F54" s="52"/>
    </row>
    <row r="55" spans="1:6" x14ac:dyDescent="0.3">
      <c r="A55" s="5" t="s">
        <v>140</v>
      </c>
      <c r="B55" s="11" t="s">
        <v>141</v>
      </c>
      <c r="C55" s="48"/>
      <c r="D55" s="49"/>
      <c r="E55" s="18"/>
      <c r="F55" s="52"/>
    </row>
    <row r="56" spans="1:6" x14ac:dyDescent="0.3">
      <c r="A56" s="63" t="s">
        <v>154</v>
      </c>
      <c r="B56" s="64" t="s">
        <v>142</v>
      </c>
      <c r="C56" s="65"/>
      <c r="D56" s="102"/>
      <c r="E56" s="66"/>
      <c r="F56" s="67"/>
    </row>
    <row r="57" spans="1:6" ht="57.6" customHeight="1" x14ac:dyDescent="0.3">
      <c r="A57" s="62"/>
      <c r="B57" s="68" t="s">
        <v>156</v>
      </c>
      <c r="C57" s="41"/>
      <c r="D57" s="103"/>
      <c r="E57" s="43"/>
      <c r="F57" s="69"/>
    </row>
    <row r="58" spans="1:6" x14ac:dyDescent="0.3">
      <c r="A58" s="62" t="s">
        <v>375</v>
      </c>
      <c r="B58" s="70" t="s">
        <v>157</v>
      </c>
      <c r="C58" s="40" t="s">
        <v>90</v>
      </c>
      <c r="D58" s="91">
        <v>6</v>
      </c>
      <c r="E58" s="42"/>
      <c r="F58" s="113">
        <f>+E58*D58</f>
        <v>0</v>
      </c>
    </row>
    <row r="59" spans="1:6" x14ac:dyDescent="0.3">
      <c r="A59" s="62" t="s">
        <v>455</v>
      </c>
      <c r="B59" s="70" t="s">
        <v>158</v>
      </c>
      <c r="C59" s="40" t="s">
        <v>90</v>
      </c>
      <c r="D59" s="91">
        <v>28</v>
      </c>
      <c r="E59" s="42"/>
      <c r="F59" s="113">
        <f>+E59*D59</f>
        <v>0</v>
      </c>
    </row>
    <row r="60" spans="1:6" x14ac:dyDescent="0.3">
      <c r="A60" s="62" t="s">
        <v>377</v>
      </c>
      <c r="B60" s="70" t="s">
        <v>159</v>
      </c>
      <c r="C60" s="40" t="s">
        <v>149</v>
      </c>
      <c r="D60" s="91">
        <v>5</v>
      </c>
      <c r="E60" s="42"/>
      <c r="F60" s="113">
        <f>+E60*D60</f>
        <v>0</v>
      </c>
    </row>
    <row r="61" spans="1:6" x14ac:dyDescent="0.3">
      <c r="A61" s="61"/>
      <c r="B61" s="71" t="s">
        <v>313</v>
      </c>
      <c r="C61" s="41"/>
      <c r="D61" s="91"/>
      <c r="E61" s="43"/>
      <c r="F61" s="114">
        <f>SUM(F58:F60)</f>
        <v>0</v>
      </c>
    </row>
    <row r="62" spans="1:6" x14ac:dyDescent="0.3">
      <c r="A62" s="45" t="s">
        <v>174</v>
      </c>
      <c r="B62" s="73" t="s">
        <v>160</v>
      </c>
      <c r="C62" s="41"/>
      <c r="D62" s="91"/>
      <c r="E62" s="43"/>
      <c r="F62" s="72"/>
    </row>
    <row r="63" spans="1:6" ht="28.95" customHeight="1" x14ac:dyDescent="0.3">
      <c r="A63" s="62"/>
      <c r="B63" s="73" t="s">
        <v>161</v>
      </c>
      <c r="C63" s="41"/>
      <c r="D63" s="91"/>
      <c r="E63" s="43"/>
      <c r="F63" s="72"/>
    </row>
    <row r="64" spans="1:6" ht="94.5" customHeight="1" x14ac:dyDescent="0.3">
      <c r="A64" s="62" t="s">
        <v>384</v>
      </c>
      <c r="B64" s="123" t="s">
        <v>162</v>
      </c>
      <c r="C64" s="40" t="s">
        <v>81</v>
      </c>
      <c r="D64" s="91">
        <v>5</v>
      </c>
      <c r="E64" s="42"/>
      <c r="F64" s="113">
        <f>+E64*D64</f>
        <v>0</v>
      </c>
    </row>
    <row r="65" spans="1:6" ht="87" customHeight="1" x14ac:dyDescent="0.3">
      <c r="A65" s="62" t="s">
        <v>386</v>
      </c>
      <c r="B65" s="123" t="s">
        <v>165</v>
      </c>
      <c r="C65" s="40" t="s">
        <v>81</v>
      </c>
      <c r="D65" s="91">
        <v>2</v>
      </c>
      <c r="E65" s="42"/>
      <c r="F65" s="113">
        <f>+E65*D65</f>
        <v>0</v>
      </c>
    </row>
    <row r="66" spans="1:6" x14ac:dyDescent="0.3">
      <c r="A66" s="62"/>
      <c r="B66" s="14" t="s">
        <v>167</v>
      </c>
      <c r="C66" s="40"/>
      <c r="D66" s="91"/>
      <c r="E66" s="42"/>
      <c r="F66" s="113"/>
    </row>
    <row r="67" spans="1:6" ht="61.5" customHeight="1" x14ac:dyDescent="0.3">
      <c r="A67" s="125" t="s">
        <v>387</v>
      </c>
      <c r="B67" s="123" t="s">
        <v>168</v>
      </c>
      <c r="C67" s="40" t="s">
        <v>81</v>
      </c>
      <c r="D67" s="91">
        <v>2</v>
      </c>
      <c r="E67" s="42"/>
      <c r="F67" s="113">
        <f t="shared" ref="F67:F72" si="2">+E67*D67</f>
        <v>0</v>
      </c>
    </row>
    <row r="68" spans="1:6" ht="68.25" customHeight="1" x14ac:dyDescent="0.3">
      <c r="A68" s="51" t="s">
        <v>456</v>
      </c>
      <c r="B68" s="123" t="s">
        <v>169</v>
      </c>
      <c r="C68" s="40" t="s">
        <v>81</v>
      </c>
      <c r="D68" s="91">
        <v>2</v>
      </c>
      <c r="E68" s="42"/>
      <c r="F68" s="113">
        <f t="shared" si="2"/>
        <v>0</v>
      </c>
    </row>
    <row r="69" spans="1:6" x14ac:dyDescent="0.3">
      <c r="A69" s="125" t="s">
        <v>457</v>
      </c>
      <c r="B69" s="17" t="s">
        <v>170</v>
      </c>
      <c r="C69" s="40" t="s">
        <v>81</v>
      </c>
      <c r="D69" s="91">
        <v>2</v>
      </c>
      <c r="E69" s="42"/>
      <c r="F69" s="113">
        <f t="shared" si="2"/>
        <v>0</v>
      </c>
    </row>
    <row r="70" spans="1:6" ht="64.5" customHeight="1" x14ac:dyDescent="0.3">
      <c r="A70" s="51" t="s">
        <v>458</v>
      </c>
      <c r="B70" s="123" t="s">
        <v>171</v>
      </c>
      <c r="C70" s="40" t="s">
        <v>81</v>
      </c>
      <c r="D70" s="91">
        <v>5</v>
      </c>
      <c r="E70" s="42"/>
      <c r="F70" s="113">
        <f t="shared" si="2"/>
        <v>0</v>
      </c>
    </row>
    <row r="71" spans="1:6" ht="63" customHeight="1" x14ac:dyDescent="0.3">
      <c r="A71" s="125" t="s">
        <v>459</v>
      </c>
      <c r="B71" s="123" t="s">
        <v>172</v>
      </c>
      <c r="C71" s="40" t="s">
        <v>81</v>
      </c>
      <c r="D71" s="91">
        <v>2</v>
      </c>
      <c r="E71" s="42"/>
      <c r="F71" s="113">
        <f t="shared" si="2"/>
        <v>0</v>
      </c>
    </row>
    <row r="72" spans="1:6" x14ac:dyDescent="0.3">
      <c r="A72" s="51" t="s">
        <v>460</v>
      </c>
      <c r="B72" s="17" t="s">
        <v>173</v>
      </c>
      <c r="C72" s="40" t="s">
        <v>81</v>
      </c>
      <c r="D72" s="91">
        <v>2</v>
      </c>
      <c r="E72" s="42"/>
      <c r="F72" s="113">
        <f t="shared" si="2"/>
        <v>0</v>
      </c>
    </row>
    <row r="73" spans="1:6" x14ac:dyDescent="0.3">
      <c r="A73" s="45"/>
      <c r="B73" s="126" t="s">
        <v>314</v>
      </c>
      <c r="C73" s="41"/>
      <c r="D73" s="91"/>
      <c r="E73" s="43"/>
      <c r="F73" s="114">
        <f>SUM(F64:F72)</f>
        <v>0</v>
      </c>
    </row>
    <row r="74" spans="1:6" x14ac:dyDescent="0.3">
      <c r="A74" s="45" t="s">
        <v>315</v>
      </c>
      <c r="B74" s="73" t="s">
        <v>175</v>
      </c>
      <c r="C74" s="41"/>
      <c r="D74" s="91"/>
      <c r="E74" s="43"/>
      <c r="F74" s="72"/>
    </row>
    <row r="75" spans="1:6" ht="43.2" customHeight="1" x14ac:dyDescent="0.3">
      <c r="A75" s="51"/>
      <c r="B75" s="73" t="s">
        <v>176</v>
      </c>
      <c r="C75" s="41"/>
      <c r="D75" s="91"/>
      <c r="E75" s="43"/>
      <c r="F75" s="72"/>
    </row>
    <row r="76" spans="1:6" x14ac:dyDescent="0.3">
      <c r="A76" s="51" t="s">
        <v>413</v>
      </c>
      <c r="B76" s="17" t="s">
        <v>177</v>
      </c>
      <c r="C76" s="40" t="s">
        <v>90</v>
      </c>
      <c r="D76" s="91">
        <v>24</v>
      </c>
      <c r="E76" s="42"/>
      <c r="F76" s="113">
        <f>+E76*D76</f>
        <v>0</v>
      </c>
    </row>
    <row r="77" spans="1:6" x14ac:dyDescent="0.3">
      <c r="A77" s="51" t="s">
        <v>414</v>
      </c>
      <c r="B77" s="17" t="s">
        <v>178</v>
      </c>
      <c r="C77" s="40" t="s">
        <v>90</v>
      </c>
      <c r="D77" s="91">
        <v>12</v>
      </c>
      <c r="E77" s="42"/>
      <c r="F77" s="113">
        <f>+E77*D77</f>
        <v>0</v>
      </c>
    </row>
    <row r="78" spans="1:6" x14ac:dyDescent="0.3">
      <c r="A78" s="51" t="s">
        <v>415</v>
      </c>
      <c r="B78" s="17" t="s">
        <v>180</v>
      </c>
      <c r="C78" s="40" t="s">
        <v>90</v>
      </c>
      <c r="D78" s="91">
        <v>30</v>
      </c>
      <c r="E78" s="42"/>
      <c r="F78" s="113">
        <f>+E78*D78</f>
        <v>0</v>
      </c>
    </row>
    <row r="79" spans="1:6" x14ac:dyDescent="0.3">
      <c r="A79" s="51" t="s">
        <v>416</v>
      </c>
      <c r="B79" s="17" t="s">
        <v>181</v>
      </c>
      <c r="C79" s="40" t="s">
        <v>90</v>
      </c>
      <c r="D79" s="91">
        <v>6</v>
      </c>
      <c r="E79" s="42"/>
      <c r="F79" s="113">
        <f>+E79*D79</f>
        <v>0</v>
      </c>
    </row>
    <row r="80" spans="1:6" x14ac:dyDescent="0.3">
      <c r="A80" s="51" t="s">
        <v>417</v>
      </c>
      <c r="B80" s="126" t="s">
        <v>316</v>
      </c>
      <c r="C80" s="41"/>
      <c r="D80" s="91"/>
      <c r="E80" s="43"/>
      <c r="F80" s="114">
        <f>SUM(F76:F79)</f>
        <v>0</v>
      </c>
    </row>
    <row r="81" spans="1:6" ht="22.5" customHeight="1" x14ac:dyDescent="0.3">
      <c r="A81" s="53"/>
      <c r="B81" s="140" t="s">
        <v>187</v>
      </c>
      <c r="C81" s="134"/>
      <c r="D81" s="134"/>
      <c r="E81" s="135"/>
      <c r="F81" s="107">
        <f>F73+F80+F61</f>
        <v>0</v>
      </c>
    </row>
    <row r="82" spans="1:6" x14ac:dyDescent="0.3">
      <c r="A82" s="46"/>
      <c r="B82" s="47"/>
      <c r="C82" s="48"/>
      <c r="D82" s="49"/>
      <c r="E82" s="18"/>
      <c r="F82" s="50"/>
    </row>
    <row r="83" spans="1:6" x14ac:dyDescent="0.3">
      <c r="A83" s="5" t="s">
        <v>188</v>
      </c>
      <c r="B83" s="10" t="s">
        <v>189</v>
      </c>
      <c r="C83" s="48"/>
      <c r="D83" s="49"/>
      <c r="E83" s="18"/>
      <c r="F83" s="50"/>
    </row>
    <row r="84" spans="1:6" ht="32.25" customHeight="1" x14ac:dyDescent="0.3">
      <c r="A84" s="51" t="s">
        <v>190</v>
      </c>
      <c r="B84" s="55" t="s">
        <v>317</v>
      </c>
      <c r="C84" s="12" t="s">
        <v>17</v>
      </c>
      <c r="D84" s="6">
        <v>171.303</v>
      </c>
      <c r="E84" s="19"/>
      <c r="F84" s="106">
        <f>D84*E84</f>
        <v>0</v>
      </c>
    </row>
    <row r="85" spans="1:6" ht="35.25" customHeight="1" x14ac:dyDescent="0.3">
      <c r="A85" s="51" t="s">
        <v>192</v>
      </c>
      <c r="B85" s="55" t="s">
        <v>193</v>
      </c>
      <c r="C85" s="12" t="s">
        <v>17</v>
      </c>
      <c r="D85" s="6">
        <v>16.190000000000001</v>
      </c>
      <c r="E85" s="19"/>
      <c r="F85" s="106">
        <f>D85*E85</f>
        <v>0</v>
      </c>
    </row>
    <row r="86" spans="1:6" ht="16.2" customHeight="1" x14ac:dyDescent="0.3">
      <c r="A86" s="51" t="s">
        <v>194</v>
      </c>
      <c r="B86" s="55" t="s">
        <v>318</v>
      </c>
      <c r="C86" s="12" t="s">
        <v>17</v>
      </c>
      <c r="D86" s="6">
        <v>36.229999999999997</v>
      </c>
      <c r="E86" s="19"/>
      <c r="F86" s="106">
        <f>D86*E86</f>
        <v>0</v>
      </c>
    </row>
    <row r="87" spans="1:6" ht="22.5" customHeight="1" x14ac:dyDescent="0.3">
      <c r="A87" s="53"/>
      <c r="B87" s="140" t="s">
        <v>461</v>
      </c>
      <c r="C87" s="134"/>
      <c r="D87" s="134"/>
      <c r="E87" s="135"/>
      <c r="F87" s="107">
        <f>SUM(F84:F86)</f>
        <v>0</v>
      </c>
    </row>
    <row r="88" spans="1:6" x14ac:dyDescent="0.3">
      <c r="A88" s="46"/>
      <c r="B88" s="47"/>
      <c r="C88" s="48"/>
      <c r="D88" s="56"/>
      <c r="E88" s="12"/>
      <c r="F88" s="57"/>
    </row>
    <row r="89" spans="1:6" x14ac:dyDescent="0.3">
      <c r="A89" s="5" t="s">
        <v>198</v>
      </c>
      <c r="B89" s="11" t="s">
        <v>199</v>
      </c>
      <c r="C89" s="48"/>
      <c r="D89" s="56"/>
      <c r="E89" s="12"/>
      <c r="F89" s="57"/>
    </row>
    <row r="90" spans="1:6" ht="18.75" customHeight="1" x14ac:dyDescent="0.3">
      <c r="A90" s="51" t="s">
        <v>200</v>
      </c>
      <c r="B90" s="47" t="s">
        <v>201</v>
      </c>
      <c r="C90" s="12" t="s">
        <v>17</v>
      </c>
      <c r="D90" s="6">
        <v>715.30000000000007</v>
      </c>
      <c r="E90" s="19"/>
      <c r="F90" s="106">
        <f>D90*E90</f>
        <v>0</v>
      </c>
    </row>
    <row r="91" spans="1:6" ht="19.5" customHeight="1" x14ac:dyDescent="0.3">
      <c r="A91" s="51" t="s">
        <v>202</v>
      </c>
      <c r="B91" s="55" t="s">
        <v>203</v>
      </c>
      <c r="C91" s="12" t="s">
        <v>17</v>
      </c>
      <c r="D91" s="6">
        <v>715.30000000000007</v>
      </c>
      <c r="E91" s="19"/>
      <c r="F91" s="106">
        <f>D91*E91</f>
        <v>0</v>
      </c>
    </row>
    <row r="92" spans="1:6" ht="29.25" customHeight="1" x14ac:dyDescent="0.3">
      <c r="A92" s="51" t="s">
        <v>204</v>
      </c>
      <c r="B92" s="55" t="s">
        <v>205</v>
      </c>
      <c r="C92" s="12" t="s">
        <v>17</v>
      </c>
      <c r="D92" s="6">
        <v>112.64</v>
      </c>
      <c r="E92" s="19"/>
      <c r="F92" s="106">
        <f>D92*E92</f>
        <v>0</v>
      </c>
    </row>
    <row r="93" spans="1:6" ht="28.95" customHeight="1" x14ac:dyDescent="0.3">
      <c r="A93" s="51" t="s">
        <v>206</v>
      </c>
      <c r="B93" s="27" t="s">
        <v>207</v>
      </c>
      <c r="C93" s="12" t="s">
        <v>17</v>
      </c>
      <c r="D93" s="6">
        <v>344.04</v>
      </c>
      <c r="E93" s="19"/>
      <c r="F93" s="106">
        <f>D93*E93</f>
        <v>0</v>
      </c>
    </row>
    <row r="94" spans="1:6" ht="21.75" customHeight="1" x14ac:dyDescent="0.3">
      <c r="A94" s="51" t="s">
        <v>208</v>
      </c>
      <c r="B94" s="47" t="s">
        <v>209</v>
      </c>
      <c r="C94" s="12" t="s">
        <v>17</v>
      </c>
      <c r="D94" s="6">
        <v>197.01</v>
      </c>
      <c r="E94" s="19"/>
      <c r="F94" s="106">
        <f>D94*E94</f>
        <v>0</v>
      </c>
    </row>
    <row r="95" spans="1:6" ht="22.5" customHeight="1" x14ac:dyDescent="0.3">
      <c r="A95" s="53"/>
      <c r="B95" s="140" t="s">
        <v>462</v>
      </c>
      <c r="C95" s="134"/>
      <c r="D95" s="134"/>
      <c r="E95" s="135"/>
      <c r="F95" s="107">
        <f>SUM(F90:F94)</f>
        <v>0</v>
      </c>
    </row>
    <row r="96" spans="1:6" x14ac:dyDescent="0.3">
      <c r="A96" s="46"/>
      <c r="B96" s="47"/>
      <c r="C96" s="48"/>
      <c r="D96" s="49"/>
      <c r="E96" s="18"/>
      <c r="F96" s="50"/>
    </row>
    <row r="97" spans="1:6" x14ac:dyDescent="0.3">
      <c r="A97" s="5" t="s">
        <v>212</v>
      </c>
      <c r="B97" s="10" t="s">
        <v>213</v>
      </c>
      <c r="C97" s="48"/>
      <c r="D97" s="49"/>
      <c r="E97" s="18"/>
      <c r="F97" s="50"/>
    </row>
    <row r="98" spans="1:6" x14ac:dyDescent="0.3">
      <c r="A98" s="1" t="s">
        <v>319</v>
      </c>
      <c r="B98" s="28" t="s">
        <v>214</v>
      </c>
      <c r="C98" s="23"/>
      <c r="D98" s="95"/>
      <c r="E98" s="24"/>
      <c r="F98" s="36"/>
    </row>
    <row r="99" spans="1:6" ht="100.95" customHeight="1" x14ac:dyDescent="0.3">
      <c r="A99" s="22" t="s">
        <v>320</v>
      </c>
      <c r="B99" s="8" t="s">
        <v>215</v>
      </c>
      <c r="C99" s="25" t="s">
        <v>216</v>
      </c>
      <c r="D99" s="92">
        <v>1</v>
      </c>
      <c r="E99" s="44"/>
      <c r="F99" s="74">
        <f t="shared" ref="F99:F109" si="3">+D99*E99</f>
        <v>0</v>
      </c>
    </row>
    <row r="100" spans="1:6" ht="144" customHeight="1" x14ac:dyDescent="0.3">
      <c r="A100" s="22" t="s">
        <v>321</v>
      </c>
      <c r="B100" s="8" t="s">
        <v>322</v>
      </c>
      <c r="C100" s="23" t="s">
        <v>218</v>
      </c>
      <c r="D100" s="92">
        <v>1</v>
      </c>
      <c r="E100" s="44"/>
      <c r="F100" s="74">
        <f t="shared" si="3"/>
        <v>0</v>
      </c>
    </row>
    <row r="101" spans="1:6" ht="43.2" customHeight="1" x14ac:dyDescent="0.3">
      <c r="A101" s="22" t="s">
        <v>323</v>
      </c>
      <c r="B101" s="8" t="s">
        <v>324</v>
      </c>
      <c r="C101" s="23" t="s">
        <v>225</v>
      </c>
      <c r="D101" s="92">
        <v>120</v>
      </c>
      <c r="E101" s="44"/>
      <c r="F101" s="74">
        <f t="shared" si="3"/>
        <v>0</v>
      </c>
    </row>
    <row r="102" spans="1:6" ht="28.95" customHeight="1" x14ac:dyDescent="0.3">
      <c r="A102" s="22" t="s">
        <v>325</v>
      </c>
      <c r="B102" s="8" t="s">
        <v>226</v>
      </c>
      <c r="C102" s="23" t="s">
        <v>225</v>
      </c>
      <c r="D102" s="92">
        <v>1975</v>
      </c>
      <c r="E102" s="44"/>
      <c r="F102" s="74">
        <f t="shared" si="3"/>
        <v>0</v>
      </c>
    </row>
    <row r="103" spans="1:6" ht="28.95" customHeight="1" x14ac:dyDescent="0.3">
      <c r="A103" s="22" t="s">
        <v>326</v>
      </c>
      <c r="B103" s="8" t="s">
        <v>227</v>
      </c>
      <c r="C103" s="23" t="s">
        <v>225</v>
      </c>
      <c r="D103" s="92">
        <v>5925</v>
      </c>
      <c r="E103" s="44"/>
      <c r="F103" s="74">
        <f t="shared" si="3"/>
        <v>0</v>
      </c>
    </row>
    <row r="104" spans="1:6" x14ac:dyDescent="0.3">
      <c r="A104" s="22" t="s">
        <v>327</v>
      </c>
      <c r="B104" s="27" t="s">
        <v>228</v>
      </c>
      <c r="C104" s="23" t="s">
        <v>216</v>
      </c>
      <c r="D104" s="92">
        <v>1</v>
      </c>
      <c r="E104" s="44"/>
      <c r="F104" s="74">
        <f t="shared" si="3"/>
        <v>0</v>
      </c>
    </row>
    <row r="105" spans="1:6" x14ac:dyDescent="0.3">
      <c r="A105" s="22" t="s">
        <v>328</v>
      </c>
      <c r="B105" s="27" t="s">
        <v>229</v>
      </c>
      <c r="C105" s="23" t="s">
        <v>216</v>
      </c>
      <c r="D105" s="92">
        <v>1</v>
      </c>
      <c r="E105" s="44"/>
      <c r="F105" s="74">
        <f t="shared" si="3"/>
        <v>0</v>
      </c>
    </row>
    <row r="106" spans="1:6" ht="28.95" customHeight="1" x14ac:dyDescent="0.3">
      <c r="A106" s="22" t="s">
        <v>329</v>
      </c>
      <c r="B106" s="8" t="s">
        <v>230</v>
      </c>
      <c r="C106" s="23" t="s">
        <v>225</v>
      </c>
      <c r="D106" s="92">
        <v>375</v>
      </c>
      <c r="E106" s="44"/>
      <c r="F106" s="74">
        <f t="shared" si="3"/>
        <v>0</v>
      </c>
    </row>
    <row r="107" spans="1:6" ht="28.95" customHeight="1" x14ac:dyDescent="0.3">
      <c r="A107" s="162" t="s">
        <v>330</v>
      </c>
      <c r="B107" s="27" t="s">
        <v>231</v>
      </c>
      <c r="C107" s="163" t="s">
        <v>149</v>
      </c>
      <c r="D107" s="164">
        <v>1125</v>
      </c>
      <c r="E107" s="44"/>
      <c r="F107" s="74">
        <f t="shared" si="3"/>
        <v>0</v>
      </c>
    </row>
    <row r="108" spans="1:6" ht="28.95" customHeight="1" x14ac:dyDescent="0.3">
      <c r="A108" s="22" t="s">
        <v>331</v>
      </c>
      <c r="B108" s="8" t="s">
        <v>232</v>
      </c>
      <c r="C108" s="23" t="s">
        <v>225</v>
      </c>
      <c r="D108" s="92">
        <v>480</v>
      </c>
      <c r="E108" s="44"/>
      <c r="F108" s="74">
        <f t="shared" si="3"/>
        <v>0</v>
      </c>
    </row>
    <row r="109" spans="1:6" ht="28.95" customHeight="1" x14ac:dyDescent="0.3">
      <c r="A109" s="22" t="s">
        <v>332</v>
      </c>
      <c r="B109" s="27" t="s">
        <v>233</v>
      </c>
      <c r="C109" s="23" t="s">
        <v>225</v>
      </c>
      <c r="D109" s="92">
        <v>2070</v>
      </c>
      <c r="E109" s="44"/>
      <c r="F109" s="74">
        <f t="shared" si="3"/>
        <v>0</v>
      </c>
    </row>
    <row r="110" spans="1:6" x14ac:dyDescent="0.3">
      <c r="A110" s="22"/>
      <c r="B110" s="64" t="s">
        <v>463</v>
      </c>
      <c r="C110" s="29"/>
      <c r="D110" s="96"/>
      <c r="E110" s="30"/>
      <c r="F110" s="75">
        <f>SUM(F99:F109)</f>
        <v>0</v>
      </c>
    </row>
    <row r="111" spans="1:6" x14ac:dyDescent="0.3">
      <c r="A111" s="1" t="s">
        <v>333</v>
      </c>
      <c r="B111" s="28" t="s">
        <v>234</v>
      </c>
      <c r="C111" s="23"/>
      <c r="D111" s="92"/>
      <c r="E111" s="44"/>
      <c r="F111" s="74"/>
    </row>
    <row r="112" spans="1:6" ht="30" customHeight="1" x14ac:dyDescent="0.3">
      <c r="A112" s="22" t="s">
        <v>334</v>
      </c>
      <c r="B112" s="8" t="s">
        <v>235</v>
      </c>
      <c r="C112" s="23" t="s">
        <v>81</v>
      </c>
      <c r="D112" s="92">
        <v>32</v>
      </c>
      <c r="E112" s="44"/>
      <c r="F112" s="74">
        <f>D112*E112</f>
        <v>0</v>
      </c>
    </row>
    <row r="113" spans="1:6" ht="50.25" customHeight="1" x14ac:dyDescent="0.3">
      <c r="A113" s="22" t="s">
        <v>335</v>
      </c>
      <c r="B113" s="8" t="s">
        <v>236</v>
      </c>
      <c r="C113" s="23" t="s">
        <v>81</v>
      </c>
      <c r="D113" s="92">
        <v>10</v>
      </c>
      <c r="E113" s="44"/>
      <c r="F113" s="74">
        <f>D113*E113</f>
        <v>0</v>
      </c>
    </row>
    <row r="114" spans="1:6" x14ac:dyDescent="0.3">
      <c r="A114" s="22" t="s">
        <v>336</v>
      </c>
      <c r="B114" s="8" t="s">
        <v>238</v>
      </c>
      <c r="C114" s="23" t="s">
        <v>81</v>
      </c>
      <c r="D114" s="92">
        <v>5</v>
      </c>
      <c r="E114" s="44"/>
      <c r="F114" s="74">
        <f>D114*E114</f>
        <v>0</v>
      </c>
    </row>
    <row r="115" spans="1:6" x14ac:dyDescent="0.3">
      <c r="A115" s="22" t="s">
        <v>337</v>
      </c>
      <c r="B115" s="8" t="s">
        <v>239</v>
      </c>
      <c r="C115" s="23" t="s">
        <v>81</v>
      </c>
      <c r="D115" s="92">
        <v>5</v>
      </c>
      <c r="E115" s="44"/>
      <c r="F115" s="74">
        <f>D115*E115</f>
        <v>0</v>
      </c>
    </row>
    <row r="116" spans="1:6" x14ac:dyDescent="0.3">
      <c r="A116" s="22"/>
      <c r="B116" s="64" t="s">
        <v>464</v>
      </c>
      <c r="C116" s="29"/>
      <c r="D116" s="96"/>
      <c r="E116" s="30"/>
      <c r="F116" s="75">
        <f>SUM(F112:F115)</f>
        <v>0</v>
      </c>
    </row>
    <row r="117" spans="1:6" x14ac:dyDescent="0.3">
      <c r="A117" s="1" t="s">
        <v>338</v>
      </c>
      <c r="B117" s="28" t="s">
        <v>241</v>
      </c>
      <c r="C117" s="29"/>
      <c r="D117" s="96"/>
      <c r="E117" s="30"/>
      <c r="F117" s="75"/>
    </row>
    <row r="118" spans="1:6" x14ac:dyDescent="0.3">
      <c r="A118" s="22" t="s">
        <v>339</v>
      </c>
      <c r="B118" s="8" t="s">
        <v>242</v>
      </c>
      <c r="C118" s="23" t="s">
        <v>81</v>
      </c>
      <c r="D118" s="92">
        <v>10</v>
      </c>
      <c r="E118" s="44"/>
      <c r="F118" s="74">
        <f t="shared" ref="F118:F123" si="4">D118*E118</f>
        <v>0</v>
      </c>
    </row>
    <row r="119" spans="1:6" ht="28.95" customHeight="1" x14ac:dyDescent="0.3">
      <c r="A119" s="22" t="s">
        <v>340</v>
      </c>
      <c r="B119" s="8" t="s">
        <v>246</v>
      </c>
      <c r="C119" s="23" t="s">
        <v>81</v>
      </c>
      <c r="D119" s="92">
        <v>4</v>
      </c>
      <c r="E119" s="44"/>
      <c r="F119" s="74">
        <f t="shared" si="4"/>
        <v>0</v>
      </c>
    </row>
    <row r="120" spans="1:6" x14ac:dyDescent="0.3">
      <c r="A120" s="22" t="s">
        <v>341</v>
      </c>
      <c r="B120" s="8" t="s">
        <v>248</v>
      </c>
      <c r="C120" s="23" t="s">
        <v>81</v>
      </c>
      <c r="D120" s="92">
        <v>10</v>
      </c>
      <c r="E120" s="44"/>
      <c r="F120" s="74">
        <f t="shared" si="4"/>
        <v>0</v>
      </c>
    </row>
    <row r="121" spans="1:6" ht="21" customHeight="1" x14ac:dyDescent="0.3">
      <c r="A121" s="22" t="s">
        <v>342</v>
      </c>
      <c r="B121" s="8" t="s">
        <v>249</v>
      </c>
      <c r="C121" s="23" t="s">
        <v>81</v>
      </c>
      <c r="D121" s="92">
        <v>10</v>
      </c>
      <c r="E121" s="44"/>
      <c r="F121" s="74">
        <f t="shared" si="4"/>
        <v>0</v>
      </c>
    </row>
    <row r="122" spans="1:6" ht="28.95" customHeight="1" x14ac:dyDescent="0.3">
      <c r="A122" s="22" t="s">
        <v>343</v>
      </c>
      <c r="B122" s="8" t="s">
        <v>250</v>
      </c>
      <c r="C122" s="23" t="s">
        <v>81</v>
      </c>
      <c r="D122" s="92">
        <v>5</v>
      </c>
      <c r="E122" s="44"/>
      <c r="F122" s="74">
        <f t="shared" si="4"/>
        <v>0</v>
      </c>
    </row>
    <row r="123" spans="1:6" x14ac:dyDescent="0.3">
      <c r="A123" s="22" t="s">
        <v>344</v>
      </c>
      <c r="B123" s="8" t="s">
        <v>251</v>
      </c>
      <c r="C123" s="23" t="s">
        <v>81</v>
      </c>
      <c r="D123" s="92">
        <v>8</v>
      </c>
      <c r="E123" s="44"/>
      <c r="F123" s="74">
        <f t="shared" si="4"/>
        <v>0</v>
      </c>
    </row>
    <row r="124" spans="1:6" x14ac:dyDescent="0.3">
      <c r="A124" s="22"/>
      <c r="B124" s="64" t="s">
        <v>465</v>
      </c>
      <c r="C124" s="29"/>
      <c r="D124" s="96"/>
      <c r="E124" s="30"/>
      <c r="F124" s="75">
        <f>SUM(F118:F123)</f>
        <v>0</v>
      </c>
    </row>
    <row r="125" spans="1:6" x14ac:dyDescent="0.3">
      <c r="A125" s="61" t="s">
        <v>345</v>
      </c>
      <c r="B125" s="28" t="s">
        <v>252</v>
      </c>
      <c r="C125" s="23"/>
      <c r="D125" s="92"/>
      <c r="E125" s="44"/>
      <c r="F125" s="74"/>
    </row>
    <row r="126" spans="1:6" ht="57.6" customHeight="1" x14ac:dyDescent="0.3">
      <c r="A126" s="62" t="s">
        <v>346</v>
      </c>
      <c r="B126" s="8" t="s">
        <v>347</v>
      </c>
      <c r="C126" s="23" t="s">
        <v>218</v>
      </c>
      <c r="D126" s="92">
        <v>1</v>
      </c>
      <c r="E126" s="44"/>
      <c r="F126" s="74">
        <f>D126*E126</f>
        <v>0</v>
      </c>
    </row>
    <row r="127" spans="1:6" ht="57.6" customHeight="1" x14ac:dyDescent="0.3">
      <c r="A127" s="62" t="s">
        <v>348</v>
      </c>
      <c r="B127" s="8" t="s">
        <v>254</v>
      </c>
      <c r="C127" s="23" t="s">
        <v>218</v>
      </c>
      <c r="D127" s="92">
        <v>1</v>
      </c>
      <c r="E127" s="44"/>
      <c r="F127" s="74">
        <f>D127*E127</f>
        <v>0</v>
      </c>
    </row>
    <row r="128" spans="1:6" ht="25.5" customHeight="1" x14ac:dyDescent="0.3">
      <c r="A128" s="62" t="s">
        <v>349</v>
      </c>
      <c r="B128" s="8" t="s">
        <v>257</v>
      </c>
      <c r="C128" s="23" t="s">
        <v>218</v>
      </c>
      <c r="D128" s="92">
        <v>7</v>
      </c>
      <c r="E128" s="44"/>
      <c r="F128" s="74">
        <f>D128*E128</f>
        <v>0</v>
      </c>
    </row>
    <row r="129" spans="1:6" ht="57.6" customHeight="1" x14ac:dyDescent="0.3">
      <c r="A129" s="62" t="s">
        <v>350</v>
      </c>
      <c r="B129" s="8" t="s">
        <v>258</v>
      </c>
      <c r="C129" s="23" t="s">
        <v>218</v>
      </c>
      <c r="D129" s="92">
        <v>7</v>
      </c>
      <c r="E129" s="44"/>
      <c r="F129" s="74">
        <f>D129*E129</f>
        <v>0</v>
      </c>
    </row>
    <row r="130" spans="1:6" ht="28.95" customHeight="1" x14ac:dyDescent="0.3">
      <c r="A130" s="62" t="s">
        <v>351</v>
      </c>
      <c r="B130" s="27" t="s">
        <v>259</v>
      </c>
      <c r="C130" s="23" t="s">
        <v>218</v>
      </c>
      <c r="D130" s="92">
        <v>12</v>
      </c>
      <c r="E130" s="44"/>
      <c r="F130" s="74">
        <f>D130*E130</f>
        <v>0</v>
      </c>
    </row>
    <row r="131" spans="1:6" x14ac:dyDescent="0.3">
      <c r="A131" s="61"/>
      <c r="B131" s="64" t="s">
        <v>466</v>
      </c>
      <c r="C131" s="29"/>
      <c r="D131" s="96"/>
      <c r="E131" s="30"/>
      <c r="F131" s="76">
        <f>SUM(F126:F130)</f>
        <v>0</v>
      </c>
    </row>
    <row r="132" spans="1:6" x14ac:dyDescent="0.3">
      <c r="A132" s="61" t="s">
        <v>352</v>
      </c>
      <c r="B132" s="29" t="s">
        <v>260</v>
      </c>
      <c r="C132" s="23"/>
      <c r="D132" s="92"/>
      <c r="E132" s="44"/>
      <c r="F132" s="74"/>
    </row>
    <row r="133" spans="1:6" ht="28.95" customHeight="1" x14ac:dyDescent="0.3">
      <c r="A133" s="62" t="s">
        <v>353</v>
      </c>
      <c r="B133" s="8" t="s">
        <v>261</v>
      </c>
      <c r="C133" s="23" t="s">
        <v>225</v>
      </c>
      <c r="D133" s="92">
        <f>(D139)*30*1</f>
        <v>480</v>
      </c>
      <c r="E133" s="44"/>
      <c r="F133" s="74">
        <f t="shared" ref="F133:F139" si="5">+D133*E133</f>
        <v>0</v>
      </c>
    </row>
    <row r="134" spans="1:6" ht="28.95" customHeight="1" x14ac:dyDescent="0.3">
      <c r="A134" s="165" t="s">
        <v>354</v>
      </c>
      <c r="B134" s="8" t="s">
        <v>262</v>
      </c>
      <c r="C134" s="163" t="s">
        <v>149</v>
      </c>
      <c r="D134" s="164">
        <f>(D139)*30*3</f>
        <v>1440</v>
      </c>
      <c r="E134" s="44"/>
      <c r="F134" s="74">
        <f t="shared" si="5"/>
        <v>0</v>
      </c>
    </row>
    <row r="135" spans="1:6" ht="28.95" customHeight="1" x14ac:dyDescent="0.3">
      <c r="A135" s="62" t="s">
        <v>355</v>
      </c>
      <c r="B135" s="8" t="s">
        <v>263</v>
      </c>
      <c r="C135" s="23" t="s">
        <v>225</v>
      </c>
      <c r="D135" s="92">
        <f>D139*30*1</f>
        <v>480</v>
      </c>
      <c r="E135" s="44"/>
      <c r="F135" s="74">
        <f t="shared" si="5"/>
        <v>0</v>
      </c>
    </row>
    <row r="136" spans="1:6" ht="28.95" customHeight="1" x14ac:dyDescent="0.3">
      <c r="A136" s="62" t="s">
        <v>356</v>
      </c>
      <c r="B136" s="27" t="s">
        <v>264</v>
      </c>
      <c r="C136" s="23" t="s">
        <v>225</v>
      </c>
      <c r="D136" s="92">
        <f>D139*40*2</f>
        <v>1280</v>
      </c>
      <c r="E136" s="44"/>
      <c r="F136" s="74">
        <f t="shared" si="5"/>
        <v>0</v>
      </c>
    </row>
    <row r="137" spans="1:6" ht="100.95" customHeight="1" x14ac:dyDescent="0.3">
      <c r="A137" s="62" t="s">
        <v>357</v>
      </c>
      <c r="B137" s="8" t="s">
        <v>265</v>
      </c>
      <c r="C137" s="23" t="s">
        <v>81</v>
      </c>
      <c r="D137" s="92">
        <v>1</v>
      </c>
      <c r="E137" s="44"/>
      <c r="F137" s="74">
        <f t="shared" si="5"/>
        <v>0</v>
      </c>
    </row>
    <row r="138" spans="1:6" ht="28.95" customHeight="1" x14ac:dyDescent="0.3">
      <c r="A138" s="62" t="s">
        <v>358</v>
      </c>
      <c r="B138" s="8" t="s">
        <v>266</v>
      </c>
      <c r="C138" s="23" t="s">
        <v>81</v>
      </c>
      <c r="D138" s="92">
        <v>1</v>
      </c>
      <c r="E138" s="44"/>
      <c r="F138" s="74">
        <f t="shared" si="5"/>
        <v>0</v>
      </c>
    </row>
    <row r="139" spans="1:6" ht="95.25" customHeight="1" x14ac:dyDescent="0.3">
      <c r="A139" s="62" t="s">
        <v>359</v>
      </c>
      <c r="B139" s="32" t="s">
        <v>267</v>
      </c>
      <c r="C139" s="23" t="s">
        <v>81</v>
      </c>
      <c r="D139" s="92">
        <v>16</v>
      </c>
      <c r="E139" s="44"/>
      <c r="F139" s="74">
        <f t="shared" si="5"/>
        <v>0</v>
      </c>
    </row>
    <row r="140" spans="1:6" x14ac:dyDescent="0.3">
      <c r="A140" s="158" t="s">
        <v>360</v>
      </c>
      <c r="B140" s="27" t="s">
        <v>268</v>
      </c>
      <c r="C140" s="142" t="s">
        <v>269</v>
      </c>
      <c r="D140" s="156">
        <v>1</v>
      </c>
      <c r="E140" s="145"/>
      <c r="F140" s="137" t="s">
        <v>123</v>
      </c>
    </row>
    <row r="141" spans="1:6" x14ac:dyDescent="0.3">
      <c r="A141" s="159"/>
      <c r="B141" s="27" t="s">
        <v>270</v>
      </c>
      <c r="C141" s="143"/>
      <c r="D141" s="143"/>
      <c r="E141" s="143"/>
      <c r="F141" s="138"/>
    </row>
    <row r="142" spans="1:6" x14ac:dyDescent="0.3">
      <c r="A142" s="159"/>
      <c r="B142" s="27" t="s">
        <v>271</v>
      </c>
      <c r="C142" s="143"/>
      <c r="D142" s="143"/>
      <c r="E142" s="143"/>
      <c r="F142" s="138"/>
    </row>
    <row r="143" spans="1:6" x14ac:dyDescent="0.3">
      <c r="A143" s="159"/>
      <c r="B143" s="27" t="s">
        <v>272</v>
      </c>
      <c r="C143" s="143"/>
      <c r="D143" s="143"/>
      <c r="E143" s="143"/>
      <c r="F143" s="138"/>
    </row>
    <row r="144" spans="1:6" x14ac:dyDescent="0.3">
      <c r="A144" s="159"/>
      <c r="B144" s="27" t="s">
        <v>273</v>
      </c>
      <c r="C144" s="143"/>
      <c r="D144" s="143"/>
      <c r="E144" s="143"/>
      <c r="F144" s="138"/>
    </row>
    <row r="145" spans="1:6" x14ac:dyDescent="0.3">
      <c r="A145" s="159"/>
      <c r="B145" s="26" t="s">
        <v>274</v>
      </c>
      <c r="C145" s="143"/>
      <c r="D145" s="143"/>
      <c r="E145" s="143"/>
      <c r="F145" s="138"/>
    </row>
    <row r="146" spans="1:6" ht="28.95" customHeight="1" x14ac:dyDescent="0.3">
      <c r="A146" s="160"/>
      <c r="B146" s="27" t="s">
        <v>275</v>
      </c>
      <c r="C146" s="144"/>
      <c r="D146" s="144"/>
      <c r="E146" s="144"/>
      <c r="F146" s="139"/>
    </row>
    <row r="147" spans="1:6" ht="28.95" customHeight="1" x14ac:dyDescent="0.3">
      <c r="A147" s="62" t="s">
        <v>443</v>
      </c>
      <c r="B147" s="8" t="s">
        <v>361</v>
      </c>
      <c r="C147" s="25" t="s">
        <v>269</v>
      </c>
      <c r="D147" s="92">
        <v>1</v>
      </c>
      <c r="E147" s="44"/>
      <c r="F147" s="82" t="s">
        <v>123</v>
      </c>
    </row>
    <row r="148" spans="1:6" x14ac:dyDescent="0.3">
      <c r="A148" s="62" t="s">
        <v>444</v>
      </c>
      <c r="B148" s="32" t="s">
        <v>277</v>
      </c>
      <c r="C148" s="25" t="s">
        <v>149</v>
      </c>
      <c r="D148" s="92">
        <v>8</v>
      </c>
      <c r="E148" s="78"/>
      <c r="F148" s="101" t="s">
        <v>123</v>
      </c>
    </row>
    <row r="149" spans="1:6" x14ac:dyDescent="0.3">
      <c r="A149" s="77"/>
      <c r="B149" s="64" t="s">
        <v>467</v>
      </c>
      <c r="C149" s="29"/>
      <c r="D149" s="96"/>
      <c r="E149" s="30"/>
      <c r="F149" s="76">
        <f>SUM(F133:F148)</f>
        <v>0</v>
      </c>
    </row>
    <row r="150" spans="1:6" x14ac:dyDescent="0.3">
      <c r="A150" s="77"/>
      <c r="B150" s="27"/>
      <c r="C150" s="23"/>
      <c r="D150" s="92"/>
      <c r="E150" s="44"/>
      <c r="F150" s="74"/>
    </row>
    <row r="151" spans="1:6" x14ac:dyDescent="0.3">
      <c r="A151" s="61" t="s">
        <v>362</v>
      </c>
      <c r="B151" s="28" t="s">
        <v>279</v>
      </c>
      <c r="C151" s="23"/>
      <c r="D151" s="92"/>
      <c r="E151" s="44"/>
      <c r="F151" s="74"/>
    </row>
    <row r="152" spans="1:6" x14ac:dyDescent="0.3">
      <c r="A152" s="61"/>
      <c r="B152" s="28" t="s">
        <v>363</v>
      </c>
      <c r="C152" s="29"/>
      <c r="D152" s="96"/>
      <c r="E152" s="30"/>
      <c r="F152" s="76"/>
    </row>
    <row r="153" spans="1:6" ht="28.95" customHeight="1" x14ac:dyDescent="0.3">
      <c r="A153" s="62" t="s">
        <v>364</v>
      </c>
      <c r="B153" s="26" t="s">
        <v>280</v>
      </c>
      <c r="C153" s="25"/>
      <c r="D153" s="92">
        <v>1</v>
      </c>
      <c r="E153" s="44"/>
      <c r="F153" s="79">
        <f t="shared" ref="F153:F159" si="6">D153*E153</f>
        <v>0</v>
      </c>
    </row>
    <row r="154" spans="1:6" ht="28.95" customHeight="1" x14ac:dyDescent="0.3">
      <c r="A154" s="62" t="s">
        <v>365</v>
      </c>
      <c r="B154" s="8" t="s">
        <v>281</v>
      </c>
      <c r="C154" s="25" t="s">
        <v>90</v>
      </c>
      <c r="D154" s="92">
        <v>630</v>
      </c>
      <c r="E154" s="44"/>
      <c r="F154" s="74">
        <f t="shared" si="6"/>
        <v>0</v>
      </c>
    </row>
    <row r="155" spans="1:6" ht="28.95" customHeight="1" x14ac:dyDescent="0.3">
      <c r="A155" s="62" t="s">
        <v>366</v>
      </c>
      <c r="B155" s="8" t="s">
        <v>282</v>
      </c>
      <c r="C155" s="23" t="s">
        <v>283</v>
      </c>
      <c r="D155" s="92">
        <v>840</v>
      </c>
      <c r="E155" s="44"/>
      <c r="F155" s="74">
        <f t="shared" si="6"/>
        <v>0</v>
      </c>
    </row>
    <row r="156" spans="1:6" ht="43.2" customHeight="1" x14ac:dyDescent="0.3">
      <c r="A156" s="62" t="s">
        <v>367</v>
      </c>
      <c r="B156" s="8" t="s">
        <v>284</v>
      </c>
      <c r="C156" s="23" t="s">
        <v>81</v>
      </c>
      <c r="D156" s="92">
        <v>16</v>
      </c>
      <c r="E156" s="44"/>
      <c r="F156" s="74">
        <f t="shared" si="6"/>
        <v>0</v>
      </c>
    </row>
    <row r="157" spans="1:6" ht="43.2" customHeight="1" x14ac:dyDescent="0.3">
      <c r="A157" s="62" t="s">
        <v>368</v>
      </c>
      <c r="B157" s="8" t="s">
        <v>285</v>
      </c>
      <c r="C157" s="23" t="s">
        <v>81</v>
      </c>
      <c r="D157" s="92">
        <v>1</v>
      </c>
      <c r="E157" s="44"/>
      <c r="F157" s="74">
        <f t="shared" si="6"/>
        <v>0</v>
      </c>
    </row>
    <row r="158" spans="1:6" ht="28.95" customHeight="1" x14ac:dyDescent="0.3">
      <c r="A158" s="62" t="s">
        <v>369</v>
      </c>
      <c r="B158" s="8" t="s">
        <v>286</v>
      </c>
      <c r="C158" s="23" t="s">
        <v>81</v>
      </c>
      <c r="D158" s="92">
        <v>2</v>
      </c>
      <c r="E158" s="44"/>
      <c r="F158" s="74">
        <f t="shared" si="6"/>
        <v>0</v>
      </c>
    </row>
    <row r="159" spans="1:6" x14ac:dyDescent="0.3">
      <c r="A159" s="62" t="s">
        <v>370</v>
      </c>
      <c r="B159" s="8" t="s">
        <v>287</v>
      </c>
      <c r="C159" s="23" t="s">
        <v>81</v>
      </c>
      <c r="D159" s="92">
        <v>1</v>
      </c>
      <c r="E159" s="44"/>
      <c r="F159" s="74">
        <f t="shared" si="6"/>
        <v>0</v>
      </c>
    </row>
    <row r="160" spans="1:6" ht="28.95" customHeight="1" x14ac:dyDescent="0.3">
      <c r="A160" s="62" t="s">
        <v>371</v>
      </c>
      <c r="B160" s="8" t="s">
        <v>288</v>
      </c>
      <c r="C160" s="23" t="s">
        <v>81</v>
      </c>
      <c r="D160" s="92">
        <v>2</v>
      </c>
      <c r="E160" s="44"/>
      <c r="F160" s="74">
        <f>E160*D160</f>
        <v>0</v>
      </c>
    </row>
    <row r="161" spans="1:6" x14ac:dyDescent="0.3">
      <c r="A161" s="62" t="s">
        <v>372</v>
      </c>
      <c r="B161" s="27" t="s">
        <v>289</v>
      </c>
      <c r="C161" s="23" t="s">
        <v>81</v>
      </c>
      <c r="D161" s="92">
        <v>1</v>
      </c>
      <c r="E161" s="44"/>
      <c r="F161" s="74">
        <f>E161*D161</f>
        <v>0</v>
      </c>
    </row>
    <row r="162" spans="1:6" x14ac:dyDescent="0.3">
      <c r="A162" s="62" t="s">
        <v>373</v>
      </c>
      <c r="B162" s="8" t="s">
        <v>290</v>
      </c>
      <c r="C162" s="23" t="s">
        <v>81</v>
      </c>
      <c r="D162" s="92">
        <v>4</v>
      </c>
      <c r="E162" s="44"/>
      <c r="F162" s="74">
        <f>E162*D162</f>
        <v>0</v>
      </c>
    </row>
    <row r="163" spans="1:6" x14ac:dyDescent="0.3">
      <c r="A163" s="62"/>
      <c r="B163" s="8"/>
      <c r="C163" s="23"/>
      <c r="D163" s="92"/>
      <c r="E163" s="44"/>
      <c r="F163" s="74"/>
    </row>
    <row r="164" spans="1:6" x14ac:dyDescent="0.3">
      <c r="A164" s="62"/>
      <c r="B164" s="31" t="s">
        <v>468</v>
      </c>
      <c r="C164" s="29"/>
      <c r="D164" s="96"/>
      <c r="E164" s="30"/>
      <c r="F164" s="76">
        <f>SUM(F153:F163)</f>
        <v>0</v>
      </c>
    </row>
    <row r="165" spans="1:6" x14ac:dyDescent="0.3">
      <c r="A165" s="53"/>
      <c r="B165" s="140" t="s">
        <v>432</v>
      </c>
      <c r="C165" s="134"/>
      <c r="D165" s="134"/>
      <c r="E165" s="135"/>
      <c r="F165" s="107">
        <f>F164+F149+F131+F124+F116+F110</f>
        <v>0</v>
      </c>
    </row>
    <row r="166" spans="1:6" x14ac:dyDescent="0.3">
      <c r="A166" s="46"/>
      <c r="B166" s="47"/>
      <c r="C166" s="48"/>
      <c r="D166" s="49"/>
      <c r="E166" s="18"/>
      <c r="F166" s="50"/>
    </row>
    <row r="167" spans="1:6" x14ac:dyDescent="0.3">
      <c r="A167" s="141" t="s">
        <v>374</v>
      </c>
      <c r="B167" s="134"/>
      <c r="C167" s="134"/>
      <c r="D167" s="134"/>
      <c r="E167" s="134"/>
      <c r="F167" s="135"/>
    </row>
    <row r="168" spans="1:6" x14ac:dyDescent="0.3">
      <c r="A168" s="5" t="s">
        <v>1</v>
      </c>
      <c r="B168" s="133" t="s">
        <v>292</v>
      </c>
      <c r="C168" s="134"/>
      <c r="D168" s="134"/>
      <c r="E168" s="135"/>
      <c r="F168" s="34" t="s">
        <v>293</v>
      </c>
    </row>
    <row r="169" spans="1:6" x14ac:dyDescent="0.3">
      <c r="A169" s="5">
        <v>1</v>
      </c>
      <c r="B169" s="133" t="s">
        <v>294</v>
      </c>
      <c r="C169" s="134"/>
      <c r="D169" s="134"/>
      <c r="E169" s="135"/>
      <c r="F169" s="110">
        <f>F10</f>
        <v>0</v>
      </c>
    </row>
    <row r="170" spans="1:6" x14ac:dyDescent="0.3">
      <c r="A170" s="5">
        <v>2</v>
      </c>
      <c r="B170" s="133" t="s">
        <v>32</v>
      </c>
      <c r="C170" s="134"/>
      <c r="D170" s="134"/>
      <c r="E170" s="135"/>
      <c r="F170" s="110">
        <f>F28</f>
        <v>0</v>
      </c>
    </row>
    <row r="171" spans="1:6" x14ac:dyDescent="0.3">
      <c r="A171" s="5">
        <v>3</v>
      </c>
      <c r="B171" s="133" t="s">
        <v>72</v>
      </c>
      <c r="C171" s="134"/>
      <c r="D171" s="134"/>
      <c r="E171" s="135"/>
      <c r="F171" s="110">
        <f>F38</f>
        <v>0</v>
      </c>
    </row>
    <row r="172" spans="1:6" x14ac:dyDescent="0.3">
      <c r="A172" s="5">
        <v>4</v>
      </c>
      <c r="B172" s="133" t="s">
        <v>295</v>
      </c>
      <c r="C172" s="134"/>
      <c r="D172" s="134"/>
      <c r="E172" s="135"/>
      <c r="F172" s="110">
        <f>F44</f>
        <v>0</v>
      </c>
    </row>
    <row r="173" spans="1:6" x14ac:dyDescent="0.3">
      <c r="A173" s="5">
        <v>5</v>
      </c>
      <c r="B173" s="133" t="s">
        <v>296</v>
      </c>
      <c r="C173" s="134"/>
      <c r="D173" s="134"/>
      <c r="E173" s="135"/>
      <c r="F173" s="110">
        <f>F49</f>
        <v>0</v>
      </c>
    </row>
    <row r="174" spans="1:6" x14ac:dyDescent="0.3">
      <c r="A174" s="5">
        <v>6</v>
      </c>
      <c r="B174" s="133" t="s">
        <v>125</v>
      </c>
      <c r="C174" s="134"/>
      <c r="D174" s="134"/>
      <c r="E174" s="135"/>
      <c r="F174" s="110">
        <f>F53</f>
        <v>0</v>
      </c>
    </row>
    <row r="175" spans="1:6" x14ac:dyDescent="0.3">
      <c r="A175" s="5">
        <v>7</v>
      </c>
      <c r="B175" s="133" t="s">
        <v>141</v>
      </c>
      <c r="C175" s="134"/>
      <c r="D175" s="134"/>
      <c r="E175" s="135"/>
      <c r="F175" s="110">
        <f>F81</f>
        <v>0</v>
      </c>
    </row>
    <row r="176" spans="1:6" x14ac:dyDescent="0.3">
      <c r="A176" s="5">
        <v>8</v>
      </c>
      <c r="B176" s="133" t="s">
        <v>297</v>
      </c>
      <c r="C176" s="134"/>
      <c r="D176" s="134"/>
      <c r="E176" s="135"/>
      <c r="F176" s="110">
        <f>F87</f>
        <v>0</v>
      </c>
    </row>
    <row r="177" spans="1:6" x14ac:dyDescent="0.3">
      <c r="A177" s="5">
        <v>9</v>
      </c>
      <c r="B177" s="133" t="s">
        <v>298</v>
      </c>
      <c r="C177" s="134"/>
      <c r="D177" s="134"/>
      <c r="E177" s="135"/>
      <c r="F177" s="110">
        <f>F95</f>
        <v>0</v>
      </c>
    </row>
    <row r="178" spans="1:6" x14ac:dyDescent="0.3">
      <c r="A178" s="5">
        <v>10</v>
      </c>
      <c r="B178" s="133" t="s">
        <v>213</v>
      </c>
      <c r="C178" s="134"/>
      <c r="D178" s="134"/>
      <c r="E178" s="135"/>
      <c r="F178" s="110">
        <f>F165</f>
        <v>0</v>
      </c>
    </row>
    <row r="179" spans="1:6" ht="15" customHeight="1" thickBot="1" x14ac:dyDescent="0.35">
      <c r="A179" s="58"/>
      <c r="B179" s="149" t="s">
        <v>299</v>
      </c>
      <c r="C179" s="150"/>
      <c r="D179" s="150"/>
      <c r="E179" s="151"/>
      <c r="F179" s="112">
        <f>SUM(F169:F178)</f>
        <v>0</v>
      </c>
    </row>
    <row r="180" spans="1:6" ht="15.6" customHeight="1" thickTop="1" thickBot="1" x14ac:dyDescent="0.35">
      <c r="A180" s="58"/>
      <c r="B180" s="149" t="s">
        <v>300</v>
      </c>
      <c r="C180" s="150"/>
      <c r="D180" s="150"/>
      <c r="E180" s="151"/>
      <c r="F180" s="112">
        <f>F179*0.18</f>
        <v>0</v>
      </c>
    </row>
    <row r="181" spans="1:6" ht="15.6" customHeight="1" thickTop="1" thickBot="1" x14ac:dyDescent="0.35">
      <c r="A181" s="58"/>
      <c r="B181" s="149" t="s">
        <v>301</v>
      </c>
      <c r="C181" s="150"/>
      <c r="D181" s="150"/>
      <c r="E181" s="151"/>
      <c r="F181" s="112">
        <f>F179+F180</f>
        <v>0</v>
      </c>
    </row>
    <row r="182" spans="1:6" ht="15" customHeight="1" thickTop="1" x14ac:dyDescent="0.3"/>
  </sheetData>
  <mergeCells count="31">
    <mergeCell ref="B173:E173"/>
    <mergeCell ref="A1:F1"/>
    <mergeCell ref="B171:E171"/>
    <mergeCell ref="E140:E146"/>
    <mergeCell ref="B38:E38"/>
    <mergeCell ref="B44:E44"/>
    <mergeCell ref="B87:E87"/>
    <mergeCell ref="B10:E10"/>
    <mergeCell ref="B28:E28"/>
    <mergeCell ref="B168:E168"/>
    <mergeCell ref="A140:A146"/>
    <mergeCell ref="B49:E49"/>
    <mergeCell ref="F140:F146"/>
    <mergeCell ref="B95:E95"/>
    <mergeCell ref="B169:E169"/>
    <mergeCell ref="B181:E181"/>
    <mergeCell ref="B179:E179"/>
    <mergeCell ref="B170:E170"/>
    <mergeCell ref="B53:E53"/>
    <mergeCell ref="B175:E175"/>
    <mergeCell ref="B178:E178"/>
    <mergeCell ref="B174:E174"/>
    <mergeCell ref="C140:C146"/>
    <mergeCell ref="B165:E165"/>
    <mergeCell ref="B81:E81"/>
    <mergeCell ref="B180:E180"/>
    <mergeCell ref="B176:E176"/>
    <mergeCell ref="D140:D146"/>
    <mergeCell ref="A167:F167"/>
    <mergeCell ref="B172:E172"/>
    <mergeCell ref="B177:E177"/>
  </mergeCells>
  <phoneticPr fontId="10" type="noConversion"/>
  <pageMargins left="0.70866141732283472" right="0.70866141732283472" top="0.74803149606299213" bottom="0.74803149606299213" header="0.31496062992125978" footer="0.31496062992125978"/>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4C218-89DD-4699-A1E8-D01FE48E279F}">
  <dimension ref="A10:E15"/>
  <sheetViews>
    <sheetView workbookViewId="0">
      <selection activeCell="D25" sqref="D25"/>
    </sheetView>
  </sheetViews>
  <sheetFormatPr baseColWidth="10" defaultRowHeight="14.4" x14ac:dyDescent="0.3"/>
  <cols>
    <col min="2" max="2" width="48" customWidth="1"/>
    <col min="3" max="3" width="30.109375" customWidth="1"/>
    <col min="4" max="4" width="19.33203125" customWidth="1"/>
    <col min="5" max="5" width="28.109375" customWidth="1"/>
  </cols>
  <sheetData>
    <row r="10" spans="1:5" x14ac:dyDescent="0.3">
      <c r="A10" s="161" t="s">
        <v>476</v>
      </c>
      <c r="B10" s="161"/>
      <c r="C10" s="161"/>
      <c r="D10" s="161"/>
      <c r="E10" s="161"/>
    </row>
    <row r="12" spans="1:5" ht="15.6" x14ac:dyDescent="0.3">
      <c r="A12" s="1" t="s">
        <v>1</v>
      </c>
      <c r="B12" s="128" t="s">
        <v>469</v>
      </c>
      <c r="C12" s="128" t="s">
        <v>470</v>
      </c>
      <c r="D12" s="128" t="s">
        <v>471</v>
      </c>
      <c r="E12" s="128" t="s">
        <v>472</v>
      </c>
    </row>
    <row r="13" spans="1:5" x14ac:dyDescent="0.3">
      <c r="A13" s="12">
        <v>1</v>
      </c>
      <c r="B13" s="48" t="s">
        <v>474</v>
      </c>
      <c r="C13" s="129">
        <f>'DQE MAT.NOUVELLE ZORGHO'!F242</f>
        <v>0</v>
      </c>
      <c r="D13" s="131">
        <f>C13*18%</f>
        <v>0</v>
      </c>
      <c r="E13" s="131">
        <f>C13+D13</f>
        <v>0</v>
      </c>
    </row>
    <row r="14" spans="1:5" x14ac:dyDescent="0.3">
      <c r="A14" s="12">
        <v>2</v>
      </c>
      <c r="B14" s="48" t="s">
        <v>475</v>
      </c>
      <c r="C14" s="129">
        <f>'DQE REHAB BLOC MAT.EXISTANTE'!F179</f>
        <v>0</v>
      </c>
      <c r="D14" s="131">
        <f>C14*18%</f>
        <v>0</v>
      </c>
      <c r="E14" s="131">
        <f>C14+D14</f>
        <v>0</v>
      </c>
    </row>
    <row r="15" spans="1:5" x14ac:dyDescent="0.3">
      <c r="A15" s="2"/>
      <c r="B15" s="127" t="s">
        <v>473</v>
      </c>
      <c r="C15" s="130">
        <f>C13+C14</f>
        <v>0</v>
      </c>
      <c r="D15" s="132">
        <f>D13+D14</f>
        <v>0</v>
      </c>
      <c r="E15" s="132">
        <f>E13+E14</f>
        <v>0</v>
      </c>
    </row>
  </sheetData>
  <mergeCells count="1">
    <mergeCell ref="A10:E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5cb1f0a472ce065eb58514e7f75185e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09118cccbf28464a601651fc606f7011"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BFAENABEL-680963957-141010</_dlc_DocId>
    <_dlc_DocIdUrl xmlns="508ba6eb-9e09-4fd5-92f2-2d9921329f2d">
      <Url>https://enabelbe.sharepoint.com/sites/BFA/_layouts/15/DocIdRedir.aspx?ID=BFAENABEL-680963957-141010</Url>
      <Description>BFAENABEL-680963957-141010</Description>
    </_dlc_DocIdUrl>
  </documentManagement>
</p:properties>
</file>

<file path=customXml/itemProps1.xml><?xml version="1.0" encoding="utf-8"?>
<ds:datastoreItem xmlns:ds="http://schemas.openxmlformats.org/officeDocument/2006/customXml" ds:itemID="{C024CC31-3BBD-403E-B2FC-EBE54CC2BE21}">
  <ds:schemaRefs>
    <ds:schemaRef ds:uri="http://schemas.microsoft.com/sharepoint/v3/contenttype/forms"/>
  </ds:schemaRefs>
</ds:datastoreItem>
</file>

<file path=customXml/itemProps2.xml><?xml version="1.0" encoding="utf-8"?>
<ds:datastoreItem xmlns:ds="http://schemas.openxmlformats.org/officeDocument/2006/customXml" ds:itemID="{D542E5AC-F4A8-4F58-824C-2A9E9B5988EB}">
  <ds:schemaRefs>
    <ds:schemaRef ds:uri="http://schemas.microsoft.com/sharepoint/events"/>
  </ds:schemaRefs>
</ds:datastoreItem>
</file>

<file path=customXml/itemProps3.xml><?xml version="1.0" encoding="utf-8"?>
<ds:datastoreItem xmlns:ds="http://schemas.openxmlformats.org/officeDocument/2006/customXml" ds:itemID="{72149017-11F7-4C1F-B0B1-03AD13C8FBE7}"/>
</file>

<file path=customXml/itemProps4.xml><?xml version="1.0" encoding="utf-8"?>
<ds:datastoreItem xmlns:ds="http://schemas.openxmlformats.org/officeDocument/2006/customXml" ds:itemID="{C8209B2D-4144-4D14-9375-60C5663C0B20}">
  <ds:schemaRefs>
    <ds:schemaRef ds:uri="1c89b6ff-5735-4b3c-9dca-50e80957a65b"/>
    <ds:schemaRef ds:uri="http://schemas.microsoft.com/office/2006/metadata/properties"/>
    <ds:schemaRef ds:uri="508ba6eb-9e09-4fd5-92f2-2d9921329f2d"/>
    <ds:schemaRef ds:uri="http://purl.org/dc/dcmitype/"/>
    <ds:schemaRef ds:uri="http://schemas.microsoft.com/office/2006/documentManagement/types"/>
    <ds:schemaRef ds:uri="http://schemas.microsoft.com/office/infopath/2007/PartnerControls"/>
    <ds:schemaRef ds:uri="http://purl.org/dc/elements/1.1/"/>
    <ds:schemaRef ds:uri="017ef222-b715-482d-b25e-e029bead7086"/>
    <ds:schemaRef ds:uri="http://schemas.openxmlformats.org/package/2006/metadata/core-properties"/>
    <ds:schemaRef ds:uri="http://purl.org/dc/terms/"/>
    <ds:schemaRef ds:uri="14a9c00f-d9e3-4eb9-aad3-f69239d17d9c"/>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DQE MAT.NOUVELLE ZORGHO</vt:lpstr>
      <vt:lpstr>DQE REHAB BLOC MAT.EXISTANTE</vt:lpstr>
      <vt:lpstr>Recap</vt:lpstr>
      <vt:lpstr>'DQE MAT.NOUVELLE ZORGHO'!Zone_d_impression</vt:lpstr>
      <vt:lpstr>'DQE REHAB BLOC MAT.EXISTANTE'!Zone_d_impression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Era Concept</dc:creator>
  <cp:keywords/>
  <dc:description/>
  <cp:lastModifiedBy>DARGANI, Eleonore</cp:lastModifiedBy>
  <cp:revision/>
  <dcterms:created xsi:type="dcterms:W3CDTF">2026-01-15T10:26:23Z</dcterms:created>
  <dcterms:modified xsi:type="dcterms:W3CDTF">2026-04-28T17:20:04Z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a76630aa-5c84-4f6e-9e40-c1577714148c</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