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xr:revisionPtr revIDLastSave="103" documentId="11_990273339F8E54DD1A3039C5E6F8E532FA8B4ABF" xr6:coauthVersionLast="47" xr6:coauthVersionMax="47" xr10:uidLastSave="{32A54CDC-6B62-4D57-9E81-9B21C2D8AB15}"/>
  <bookViews>
    <workbookView xWindow="-108" yWindow="-108" windowWidth="23256" windowHeight="12456" firstSheet="1" activeTab="1" xr2:uid="{00000000-000D-0000-FFFF-FFFF00000000}"/>
  </bookViews>
  <sheets>
    <sheet name="BATIMENT PRINCIPAL" sheetId="1" r:id="rId1"/>
    <sheet name="APATAM" sheetId="2" r:id="rId2"/>
    <sheet name="RECAP" sheetId="3" r:id="rId3"/>
  </sheets>
  <definedNames>
    <definedName name="_xlnm.Print_Area" localSheetId="0">'BATIMENT PRINCIPAL'!$A$1:$F$227</definedName>
    <definedName name="_xlnm.Print_Area" localSheetId="1">APATAM!$A$1:$F$83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2" l="1"/>
  <c r="F69" i="2"/>
  <c r="F68" i="2"/>
  <c r="F67" i="2"/>
  <c r="F66" i="2"/>
  <c r="F65" i="2"/>
  <c r="F64" i="2"/>
  <c r="F71" i="2" s="1"/>
  <c r="F82" i="2" s="1"/>
  <c r="F60" i="2"/>
  <c r="F59" i="2"/>
  <c r="F58" i="2"/>
  <c r="F57" i="2"/>
  <c r="F61" i="2" s="1"/>
  <c r="F81" i="2" s="1"/>
  <c r="F53" i="2"/>
  <c r="F52" i="2"/>
  <c r="F51" i="2"/>
  <c r="F54" i="2" s="1"/>
  <c r="F80" i="2" s="1"/>
  <c r="F46" i="2"/>
  <c r="F47" i="2" s="1"/>
  <c r="F79" i="2" s="1"/>
  <c r="F42" i="2"/>
  <c r="F41" i="2"/>
  <c r="F40" i="2"/>
  <c r="F39" i="2"/>
  <c r="F38" i="2"/>
  <c r="F37" i="2"/>
  <c r="F43" i="2" s="1"/>
  <c r="F78" i="2" s="1"/>
  <c r="F33" i="2"/>
  <c r="F32" i="2"/>
  <c r="F31" i="2"/>
  <c r="F30" i="2"/>
  <c r="F29" i="2"/>
  <c r="F34" i="2" s="1"/>
  <c r="F77" i="2" s="1"/>
  <c r="F25" i="2"/>
  <c r="F24" i="2"/>
  <c r="F23" i="2"/>
  <c r="F22" i="2"/>
  <c r="F21" i="2"/>
  <c r="F20" i="2"/>
  <c r="F19" i="2"/>
  <c r="F18" i="2"/>
  <c r="F17" i="2"/>
  <c r="F16" i="2"/>
  <c r="F15" i="2"/>
  <c r="F14" i="2"/>
  <c r="F26" i="2" s="1"/>
  <c r="F76" i="2" s="1"/>
  <c r="F10" i="2"/>
  <c r="F9" i="2"/>
  <c r="F8" i="2"/>
  <c r="F7" i="2"/>
  <c r="F6" i="2"/>
  <c r="F5" i="2"/>
  <c r="F11" i="2" s="1"/>
  <c r="F75" i="2" s="1"/>
  <c r="F83" i="2" s="1"/>
  <c r="F208" i="1"/>
  <c r="F207" i="1"/>
  <c r="D201" i="1"/>
  <c r="F201" i="1" s="1"/>
  <c r="D200" i="1"/>
  <c r="F200" i="1" s="1"/>
  <c r="F209" i="1" s="1"/>
  <c r="F194" i="1"/>
  <c r="D181" i="1"/>
  <c r="F181" i="1" s="1"/>
  <c r="D180" i="1"/>
  <c r="F180" i="1" s="1"/>
  <c r="D179" i="1"/>
  <c r="F179" i="1" s="1"/>
  <c r="D178" i="1"/>
  <c r="F178" i="1" s="1"/>
  <c r="D177" i="1"/>
  <c r="F177" i="1" s="1"/>
  <c r="D176" i="1"/>
  <c r="F176" i="1" s="1"/>
  <c r="F195" i="1" s="1"/>
  <c r="F172" i="1"/>
  <c r="F170" i="1"/>
  <c r="F168" i="1"/>
  <c r="F173" i="1" s="1"/>
  <c r="F164" i="1"/>
  <c r="F163" i="1"/>
  <c r="F162" i="1"/>
  <c r="F161" i="1"/>
  <c r="F160" i="1"/>
  <c r="F159" i="1"/>
  <c r="F158" i="1"/>
  <c r="F165" i="1" s="1"/>
  <c r="F154" i="1"/>
  <c r="F153" i="1"/>
  <c r="F152" i="1"/>
  <c r="F151" i="1"/>
  <c r="F150" i="1"/>
  <c r="F149" i="1"/>
  <c r="F155" i="1" s="1"/>
  <c r="D146" i="1"/>
  <c r="F146" i="1" s="1"/>
  <c r="D145" i="1"/>
  <c r="F145" i="1" s="1"/>
  <c r="D144" i="1"/>
  <c r="F144" i="1" s="1"/>
  <c r="D143" i="1"/>
  <c r="F143" i="1" s="1"/>
  <c r="F142" i="1"/>
  <c r="F141" i="1"/>
  <c r="D140" i="1"/>
  <c r="F140" i="1" s="1"/>
  <c r="D139" i="1"/>
  <c r="F139" i="1" s="1"/>
  <c r="F138" i="1"/>
  <c r="F137" i="1"/>
  <c r="F136" i="1"/>
  <c r="F147" i="1" s="1"/>
  <c r="F131" i="1"/>
  <c r="F130" i="1"/>
  <c r="F129" i="1"/>
  <c r="F128" i="1"/>
  <c r="F132" i="1" s="1"/>
  <c r="F223" i="1" s="1"/>
  <c r="F124" i="1"/>
  <c r="F123" i="1"/>
  <c r="F122" i="1"/>
  <c r="F125" i="1" s="1"/>
  <c r="F222" i="1" s="1"/>
  <c r="F117" i="1"/>
  <c r="F116" i="1"/>
  <c r="D115" i="1"/>
  <c r="F115" i="1" s="1"/>
  <c r="F114" i="1"/>
  <c r="F113" i="1"/>
  <c r="F112" i="1"/>
  <c r="F111" i="1"/>
  <c r="F110" i="1"/>
  <c r="F109" i="1"/>
  <c r="F118" i="1" s="1"/>
  <c r="F104" i="1"/>
  <c r="D103" i="1"/>
  <c r="F103" i="1" s="1"/>
  <c r="D102" i="1"/>
  <c r="F102" i="1" s="1"/>
  <c r="F101" i="1"/>
  <c r="D99" i="1"/>
  <c r="D98" i="1"/>
  <c r="F98" i="1" s="1"/>
  <c r="F96" i="1"/>
  <c r="F95" i="1"/>
  <c r="F94" i="1"/>
  <c r="F93" i="1"/>
  <c r="F88" i="1"/>
  <c r="F87" i="1"/>
  <c r="F86" i="1"/>
  <c r="F89" i="1" s="1"/>
  <c r="F82" i="1"/>
  <c r="F81" i="1"/>
  <c r="F80" i="1"/>
  <c r="F79" i="1"/>
  <c r="F78" i="1"/>
  <c r="F83" i="1" s="1"/>
  <c r="F72" i="1"/>
  <c r="F66" i="1"/>
  <c r="F65" i="1"/>
  <c r="F64" i="1"/>
  <c r="F73" i="1" s="1"/>
  <c r="F220" i="1" s="1"/>
  <c r="F60" i="1"/>
  <c r="F59" i="1"/>
  <c r="F58" i="1"/>
  <c r="F57" i="1"/>
  <c r="F61" i="1" s="1"/>
  <c r="F219" i="1" s="1"/>
  <c r="F53" i="1"/>
  <c r="F52" i="1"/>
  <c r="F51" i="1"/>
  <c r="F50" i="1"/>
  <c r="F49" i="1"/>
  <c r="F48" i="1"/>
  <c r="F54" i="1" s="1"/>
  <c r="F218" i="1" s="1"/>
  <c r="F44" i="1"/>
  <c r="F43" i="1"/>
  <c r="F42" i="1"/>
  <c r="F41" i="1"/>
  <c r="F40" i="1"/>
  <c r="F39" i="1"/>
  <c r="F38" i="1"/>
  <c r="F37" i="1"/>
  <c r="F45" i="1" s="1"/>
  <c r="F217" i="1" s="1"/>
  <c r="F33" i="1"/>
  <c r="F32" i="1"/>
  <c r="F31" i="1"/>
  <c r="F30" i="1"/>
  <c r="F29" i="1"/>
  <c r="F28" i="1"/>
  <c r="F27" i="1"/>
  <c r="F26" i="1"/>
  <c r="F25" i="1"/>
  <c r="F24" i="1"/>
  <c r="F23" i="1"/>
  <c r="F22" i="1"/>
  <c r="F21" i="1"/>
  <c r="F20" i="1"/>
  <c r="F19" i="1"/>
  <c r="F34" i="1" s="1"/>
  <c r="F216" i="1" s="1"/>
  <c r="F15" i="1"/>
  <c r="F14" i="1"/>
  <c r="F13" i="1"/>
  <c r="F12" i="1"/>
  <c r="F11" i="1"/>
  <c r="F10" i="1"/>
  <c r="F16" i="1" s="1"/>
  <c r="F215" i="1" s="1"/>
  <c r="F6" i="1"/>
  <c r="F5" i="1"/>
  <c r="F7" i="1" s="1"/>
  <c r="F214" i="1" s="1"/>
  <c r="D100" i="1" l="1"/>
  <c r="F100" i="1" s="1"/>
  <c r="F99" i="1"/>
  <c r="F105" i="1" s="1"/>
  <c r="F119" i="1" s="1"/>
  <c r="F221" i="1" s="1"/>
  <c r="F210" i="1"/>
  <c r="F224" i="1" s="1"/>
  <c r="D5" i="3"/>
  <c r="F225" i="1" l="1"/>
  <c r="D4" i="3" l="1"/>
  <c r="F226" i="1"/>
  <c r="F227" i="1" s="1"/>
  <c r="D6" i="3" l="1"/>
  <c r="D7" i="3" l="1"/>
  <c r="D8" i="3" l="1"/>
</calcChain>
</file>

<file path=xl/sharedStrings.xml><?xml version="1.0" encoding="utf-8"?>
<sst xmlns="http://schemas.openxmlformats.org/spreadsheetml/2006/main" count="686" uniqueCount="343">
  <si>
    <t>DEVIS  QUANTITATIF ET ESTIMATIF POUR LA CONSTRUCTION D'UNE PREFECTURE A DIALGAYE - BATIMENT PRINCIPAL</t>
  </si>
  <si>
    <t>N° de prix</t>
  </si>
  <si>
    <t>Désignation des taches</t>
  </si>
  <si>
    <t xml:space="preserve">Unité </t>
  </si>
  <si>
    <t xml:space="preserve">Quantité </t>
  </si>
  <si>
    <t>Prix unitaire</t>
  </si>
  <si>
    <t>Prix total</t>
  </si>
  <si>
    <t>FRAIS GENERAUX</t>
  </si>
  <si>
    <t>0.1</t>
  </si>
  <si>
    <t>Installation du chantier</t>
  </si>
  <si>
    <t>ff</t>
  </si>
  <si>
    <t>0.2</t>
  </si>
  <si>
    <t>Panneaux de chantier(nombre de 2) et de signalisation</t>
  </si>
  <si>
    <t>Sous-total frais généraux</t>
  </si>
  <si>
    <t>I</t>
  </si>
  <si>
    <t>PREPARATION DU TERRAIN- TERRASSEMENT</t>
  </si>
  <si>
    <t>1.1</t>
  </si>
  <si>
    <t>Décapage et nivellement</t>
  </si>
  <si>
    <t>m2</t>
  </si>
  <si>
    <t>1.2</t>
  </si>
  <si>
    <t>Implantation du bâtiment a l'aide d'un appareil topographique</t>
  </si>
  <si>
    <t>1.3</t>
  </si>
  <si>
    <t xml:space="preserve">Fouilles en rigoles pour semelles filantes </t>
  </si>
  <si>
    <t>m3</t>
  </si>
  <si>
    <t>1.4</t>
  </si>
  <si>
    <t>Fouilles en puits pour semelles isolées</t>
  </si>
  <si>
    <t>1.5</t>
  </si>
  <si>
    <t>Remblai sans apport provenant des fouilles</t>
  </si>
  <si>
    <t>1.6</t>
  </si>
  <si>
    <t>Remblai avec apport latéritique ,compacté par couche successive de 20 cm + traitement anti-termites ( produit approuvé par un laboratoire agrée) +Film polyane sous dallages (200 microns) + lit de sable (5 cm)</t>
  </si>
  <si>
    <t>Sous-total préparation du terrain-terrassement</t>
  </si>
  <si>
    <t>II</t>
  </si>
  <si>
    <t>BETONS - BETONS ARMES</t>
  </si>
  <si>
    <t>2.1</t>
  </si>
  <si>
    <t xml:space="preserve">Béton de propreté dosé à 150 kg/m3 de ciment </t>
  </si>
  <si>
    <t>2.2</t>
  </si>
  <si>
    <t xml:space="preserve">Béton armé pour semelles dosé à 350 kg/m3 de ciment </t>
  </si>
  <si>
    <t>2.3</t>
  </si>
  <si>
    <t>Béton armé dosé à 300 kg/m3 de ciment pour fondations sous murs (SF)</t>
  </si>
  <si>
    <t>2.4</t>
  </si>
  <si>
    <t xml:space="preserve">Béton armé pour souches de poteaux  dosé à 350 kg/m3 de ciment </t>
  </si>
  <si>
    <t>2.5</t>
  </si>
  <si>
    <t xml:space="preserve">Béton armé pour longrines dosé à 350 kg/m3 de ciment </t>
  </si>
  <si>
    <t>2.6</t>
  </si>
  <si>
    <t xml:space="preserve">Béton armé pour chainage bas dosé à 350 kg/m3 de ciment </t>
  </si>
  <si>
    <t>2.7</t>
  </si>
  <si>
    <t xml:space="preserve">Béton armé pour bêche  dosé à 350 kg/m3 de ciment </t>
  </si>
  <si>
    <t>2.8</t>
  </si>
  <si>
    <t xml:space="preserve">Béton armé pour poteaux  dosé à 350 kg/m3 de ciment </t>
  </si>
  <si>
    <t>2.9</t>
  </si>
  <si>
    <t xml:space="preserve">Béton armé pour raidisseurs dosé à 350 kg/m3 de ciment </t>
  </si>
  <si>
    <t>2.10</t>
  </si>
  <si>
    <t xml:space="preserve">Béton armé pour marches et rampes d'accès dosé à 350 kg/m3 de ciment </t>
  </si>
  <si>
    <t>2.11</t>
  </si>
  <si>
    <t>Béton armé pour dallage ép:10 cm dosé à 300 kg/m3 de ciment</t>
  </si>
  <si>
    <t>2.12</t>
  </si>
  <si>
    <t xml:space="preserve">Béton armé pour appui de baies  dosé à 350 kg/m3 de ciment </t>
  </si>
  <si>
    <t>2.13</t>
  </si>
  <si>
    <t xml:space="preserve">Béton armé pour chainage haut  dosé à 350 kg/m3 de ciment </t>
  </si>
  <si>
    <t>2.14</t>
  </si>
  <si>
    <t xml:space="preserve">Béton armé pour poutres dosé à 350 kg/m3 de ciment </t>
  </si>
  <si>
    <t>2.15</t>
  </si>
  <si>
    <t xml:space="preserve">Béton armé pour chainage rampant dosé à 350 kg/m3 de ciment </t>
  </si>
  <si>
    <t>Sous- total bétons - bétons armés</t>
  </si>
  <si>
    <t>III</t>
  </si>
  <si>
    <t>MACONNERIES</t>
  </si>
  <si>
    <t>3.1</t>
  </si>
  <si>
    <t>Maçonnerie d'agglomérés pleins de 20 x 20 x 40 pour mur de soubassement et blocs opératoires</t>
  </si>
  <si>
    <t>3.3</t>
  </si>
  <si>
    <t>Maçonnerie d'agglomérés creux de 15 x 20 x 40</t>
  </si>
  <si>
    <t>3.4</t>
  </si>
  <si>
    <t>Maçonnerie d'agglomérés creux de 10 x 20 x 40</t>
  </si>
  <si>
    <t>3.6</t>
  </si>
  <si>
    <t>Claustras de ventilation des combles munis de grillage anti-insectes</t>
  </si>
  <si>
    <t>u</t>
  </si>
  <si>
    <t>3.7</t>
  </si>
  <si>
    <t>Enduits intérieur lissés</t>
  </si>
  <si>
    <t>3.8</t>
  </si>
  <si>
    <t xml:space="preserve">Enduits extérieur talochés </t>
  </si>
  <si>
    <t>3.10</t>
  </si>
  <si>
    <t>Raccordement et calfeutrement des ouvertures</t>
  </si>
  <si>
    <t>ml</t>
  </si>
  <si>
    <t>3.11</t>
  </si>
  <si>
    <t>Enduit étanche sur mur de soubassement</t>
  </si>
  <si>
    <t>Sous-total maçonneries</t>
  </si>
  <si>
    <t>IV</t>
  </si>
  <si>
    <t>CHARPENTE METALLIQUE ET COUVERTURE</t>
  </si>
  <si>
    <t>4.1</t>
  </si>
  <si>
    <t>Fourniture et pose de tôle alu zinc pré laquée de couleur verte 35/100è premier choix y compris toutes sujétions</t>
  </si>
  <si>
    <t>4.2</t>
  </si>
  <si>
    <t>Faitière de 60 en tôle alu zinc de 45/100è</t>
  </si>
  <si>
    <t>4.3</t>
  </si>
  <si>
    <t>Support en IPN de 120</t>
  </si>
  <si>
    <t>4.4</t>
  </si>
  <si>
    <t>Pannes en tube rectangulaire lourd de 40 x 80 Ep: 2mm</t>
  </si>
  <si>
    <t>4.5</t>
  </si>
  <si>
    <t>Platines ,pré platines de fixation et toitures sujétions de scellements</t>
  </si>
  <si>
    <t>ens</t>
  </si>
  <si>
    <t>4.6</t>
  </si>
  <si>
    <t>Bardage métallique en tôle de 20/10ème avec le dimensions conforme au plan fourni</t>
  </si>
  <si>
    <t>Sous- total charpente métallique et couverture</t>
  </si>
  <si>
    <t>V</t>
  </si>
  <si>
    <t>MENUISERIE METALLIQUE et ALUMINIUM</t>
  </si>
  <si>
    <t>5.1</t>
  </si>
  <si>
    <t>PMV2 : porte métallique vitrée de 120x220 à deux battants ouvrant à la française, panneaux en tôle noir de 20/10eme, avec grille anti- infraction en fer forgé.
Battant en U vitrée lourds, Huisseries en profilés acier H couvrant toute l'épaisseur du mur. Chaque battant Pivotant à l'aide de 4 paumelles de 100 grille. Avec système de fermeture verrouillage à l'aide d'une serrure à mortaiser certifiée A2P niveau 1 minimum, conforme ENV 1627 Classe 3, en acier inoxydable ou laiton massif. Vitre antelio bronze de 6mm, y compris toutes suggestions.</t>
  </si>
  <si>
    <t>5.2</t>
  </si>
  <si>
    <t>FMV1 : fenêtre métallique vitrée de 120x120 à deux battants ouvrant à la française, avec grille anti- infraction en fer forgé et grille antimoustique.
Battant en U vitrée lourds, Huisseries en profilés acier H couvrant toute l'épaisseur du mur. Chaque battant Pivotant à l'aide de 2 paumelles de 100 Marocaine. Avec système de levier - crémone de verrouillage . Vitre antelio bronze de 6mm, y compris toutes suggestions.</t>
  </si>
  <si>
    <t>5.3</t>
  </si>
  <si>
    <t xml:space="preserve">IMV: Imposte Métallique Vitrée de 60 x 60 à un vantail ouvrant à l'italienne muni de barreaudage métallique et de grille antimoustique </t>
  </si>
  <si>
    <t>5.4</t>
  </si>
  <si>
    <t>Garde corps métallique en tube rond de 33/42</t>
  </si>
  <si>
    <t>Sous-total menuiserie métallique</t>
  </si>
  <si>
    <t>VI</t>
  </si>
  <si>
    <t>MENUISERIE BOIS ET FAUX PLAFOND</t>
  </si>
  <si>
    <t>6.1</t>
  </si>
  <si>
    <t>Porte Isoplane  à peindre PIP.1 (80x220) à un battant sur cadre métallique pleine en double H couvrant tout le mur</t>
  </si>
  <si>
    <t>6.2</t>
  </si>
  <si>
    <t>Porte Isoplane  à peindre PIP.2 (90x220) à un battant sur cadre métallique pleine</t>
  </si>
  <si>
    <t>6.3</t>
  </si>
  <si>
    <t>Porte Isoplane  à peindre PIP.V-V (120x220) à deux battants ouvrant à la française sur cadre métallique pleine en double H couvrant tout le mur</t>
  </si>
  <si>
    <t>6.4</t>
  </si>
  <si>
    <t>EPL 1: Ensemble placard en contreplaqué Ep: 20mm de 90x300 à deux battants</t>
  </si>
  <si>
    <t>PM</t>
  </si>
  <si>
    <t>6.5</t>
  </si>
  <si>
    <t>EPL 2: Ensemble placard en contreplaqué Ep: 20mm de 120x300 à deux battants</t>
  </si>
  <si>
    <t>6.6</t>
  </si>
  <si>
    <t>EPL 3: Ensemble placard en contreplaqué Ep: 20mm de 160x300 à deux battants</t>
  </si>
  <si>
    <t>6.7</t>
  </si>
  <si>
    <t>EPL 4: Ensemble placard en contreplaqué Ep: 20mm de 180x300 à deux battants</t>
  </si>
  <si>
    <t>6.8</t>
  </si>
  <si>
    <t>EPL 5: Ensemble placard en contreplaqué Ep: 20mm de 25x300 à deux battants</t>
  </si>
  <si>
    <t>Staff lisse + moulure décoratif sur plafond épaisseur 10 mm minimum</t>
  </si>
  <si>
    <t>Sous-total menuiserie bois et faux plafond</t>
  </si>
  <si>
    <t>VII</t>
  </si>
  <si>
    <t>PLOMBERIE SANITAIRE</t>
  </si>
  <si>
    <t>I.3</t>
  </si>
  <si>
    <t xml:space="preserve">RESEAU EXTERIEUR D'ALIMENTATION EN EAU </t>
  </si>
  <si>
    <t>Fourniture et pose de la tuyauterie d'alimentation en PEHD, PN 10 ou équivalent y compris accessoires de pose et de raccordement (coude, té, manchon taraudé, réducteurs, …), ouverture et fermeture de tranche, grillage avertisseur et toutes suggestions</t>
  </si>
  <si>
    <t>D25</t>
  </si>
  <si>
    <t>D32</t>
  </si>
  <si>
    <t>Vanne d'isolement DN32</t>
  </si>
  <si>
    <t>Travaux de fouille : ouverture et fermeture de tranchée avec la pose du grillage avertisseur</t>
  </si>
  <si>
    <t>Abonnement à compteur auprès du fournisseur privé DN 20</t>
  </si>
  <si>
    <t xml:space="preserve">Sous total - RESEAU D'ALIMENTATION EN EAU </t>
  </si>
  <si>
    <t>VII.1</t>
  </si>
  <si>
    <t>RESEAU INTERIEUR D'ALIMENTATION</t>
  </si>
  <si>
    <t>VII.1.1</t>
  </si>
  <si>
    <t xml:space="preserve">Fournitures et pose de tuyauterie PPR pour l'alimentation intérieure des salles d'eau y compris accessoires de pose de raccordement et toutes sujétions </t>
  </si>
  <si>
    <t>Diamètre 32</t>
  </si>
  <si>
    <t>Diamètre 25</t>
  </si>
  <si>
    <t>Vanne d'arrêt DN 25</t>
  </si>
  <si>
    <t>U</t>
  </si>
  <si>
    <t>Sous total II.1</t>
  </si>
  <si>
    <t>VII.1.2</t>
  </si>
  <si>
    <t>APPAREILS ET ACCESSOIRES SANITAIRES</t>
  </si>
  <si>
    <t>VII.1.2.1</t>
  </si>
  <si>
    <t>Fournitures et pose des appareils sanitaires y compris raccordement et toutes sujétions</t>
  </si>
  <si>
    <t>Lavabo sur colonne en porcelaine vitrifiée blanche, 1er choix, dim. 560×450 mm minimum, trou robinet centré, siphon bouché inclus, conforme NF EN 14688 ; y compris robinet mélangeur eau froide/chaude chromé, conforme NF EN 817, garantie 10 ans</t>
  </si>
  <si>
    <t>WC à l’anglaise compact en porcelaine vitrifiée blanche, sortie horizontale ou verticale, réservoir attenant double débit 3/6 L, abattant polypropylène, résistance à la charge statique ≥ 400 kg, conforme NF EN 997</t>
  </si>
  <si>
    <t>Colonne de douche y compris son robinet mitigeur</t>
  </si>
  <si>
    <t>Chauffe eau électrique de 15 litres y compris son groupe de sécurité</t>
  </si>
  <si>
    <t>Fournitures et pose d'accessoires sanitaires</t>
  </si>
  <si>
    <t>VII.1.2.2</t>
  </si>
  <si>
    <t>Miroir mural en verre trempé de sécurité, épaisseur ≥ 5 mm, dimensions 400×600 mm, bords polis, fixation inox, résistant à l’humidité (IP44 minimum)</t>
  </si>
  <si>
    <t>Porte-papier hygiénique en ABS ou inox 304, fixation murale double point, compatible rouleaux standard Ø 100 mm, finition chromée ou blanc, résistant à l’humidité IP44</t>
  </si>
  <si>
    <t>Porte balaie pour WC</t>
  </si>
  <si>
    <t>Porte serviette</t>
  </si>
  <si>
    <t>Porte-savon mural en ABS ou inox 304, fixation murale encastrée ou en saillie, capacité ≥ 150 mL, finition chromée ou blanc, résistant à l’humidité IP44</t>
  </si>
  <si>
    <t>Tablette de lavabo en céramique ou résine sanitaire blanche, dim. 600×150 mm minimum, fixation murale cachée, charge admissible ≥ 20 kg, finition émaillée lisse</t>
  </si>
  <si>
    <t>siphon de sol DN 40 en inox</t>
  </si>
  <si>
    <t>Sous total II.1.2</t>
  </si>
  <si>
    <t>VII.2</t>
  </si>
  <si>
    <t>RESEAU D'EVACUATION DES EU EV ET EP</t>
  </si>
  <si>
    <t>VII.2.1</t>
  </si>
  <si>
    <t>Tuyauteries d'évacuation des eaux usées et des eaux vannes y compris accessoires de pose,  raccordements et toutes sujétions</t>
  </si>
  <si>
    <t>PVC diamètre 125 pour les descentes EP</t>
  </si>
  <si>
    <t>PVC diamètre 110</t>
  </si>
  <si>
    <t>PVC diamètre 75</t>
  </si>
  <si>
    <t>PVC diamètre 32</t>
  </si>
  <si>
    <t>Regards sphoïdes pour les eaux usées</t>
  </si>
  <si>
    <t>Ensemble des regards pour les eaux vannes</t>
  </si>
  <si>
    <t>Travaux de fouille : ouverture et fermeture de tranchée avec la pose du grillage avertisseur couleur marron</t>
  </si>
  <si>
    <t>Fosse septique en maçonnerie pleine de 20 cm pour 20 usagers</t>
  </si>
  <si>
    <t>Puits perdu de diamètre 3m et de profondeur 3 m</t>
  </si>
  <si>
    <t>Sous total II.2</t>
  </si>
  <si>
    <t>Sous-total plomberie sanitaire</t>
  </si>
  <si>
    <t>VIII</t>
  </si>
  <si>
    <t>REVETEMENT-CARRELAGE-ETANCHEITE</t>
  </si>
  <si>
    <t>8.1</t>
  </si>
  <si>
    <t>Carreau grès cérame ordinaire au sol 60 X 60</t>
  </si>
  <si>
    <t>8.2</t>
  </si>
  <si>
    <t>Carreau grès cérame ordinaire dans salles d'eaux 40 X 40</t>
  </si>
  <si>
    <t>8.3</t>
  </si>
  <si>
    <t>Carreaux de faïence de 20x40 sur murs de salles d'eaux</t>
  </si>
  <si>
    <t>Sous-total revêtement-carrelage-étanchéité</t>
  </si>
  <si>
    <t>IX</t>
  </si>
  <si>
    <t xml:space="preserve">PEINTURE </t>
  </si>
  <si>
    <t>9.1</t>
  </si>
  <si>
    <t>Peinture satinée + enduit ciment sur mur intérieurs</t>
  </si>
  <si>
    <t>9.3</t>
  </si>
  <si>
    <t>Peinture glycérophtalique sur menuiseries métallique et bois</t>
  </si>
  <si>
    <t>9.4</t>
  </si>
  <si>
    <t>Enduit plastique type marmorex sur mur extérieur</t>
  </si>
  <si>
    <t>9.5</t>
  </si>
  <si>
    <t>Peinture fom sur faux plafond et sous face dalle</t>
  </si>
  <si>
    <t>Sous-total peinture</t>
  </si>
  <si>
    <t>X</t>
  </si>
  <si>
    <t>ELECTRICITE</t>
  </si>
  <si>
    <t>X.1</t>
  </si>
  <si>
    <t>RÉSEAU GÉNÉRAL</t>
  </si>
  <si>
    <t>Mise à la terre générale des masses des installations par exécution d'un puits de terre avec valeur de la résistance de terre inférieure ou égale à 10 ohms + barrette de contrôle, conducteur isolé jaune vert jusqu'au droit du collecteur de terre du tableau électrique TD0 y compris toutes sujétions</t>
  </si>
  <si>
    <t>FF</t>
  </si>
  <si>
    <t xml:space="preserve">Fourniture et pose d'un tableau électrique de protection des équipements   (TD) suivant schéma joint et comprenant:- un interrupteur sectionneur général pour l'établissement et/ou la coupure de l'électricité dans tout le bâtiment,  - des disjoncteurs différentiels triphasés calibrés suivant les normes pour la protection en tête, - des disjoncteurs monophasés et triphasés pour les différents circuits - une enveloppe métallique modulaire, des plastrons, un collecteur de terre, etc... </t>
  </si>
  <si>
    <t>ens.</t>
  </si>
  <si>
    <t>Liaison local comptage/ TD RDC par câble U 1000 RO2V 4 X35mm² y compris  fourreau en tube PVC 63, tranchés et grillage avertisseur rouge</t>
  </si>
  <si>
    <t>ML</t>
  </si>
  <si>
    <t>Fourreautage en tube ICTA 20  pour l'alimentation de point lumineux</t>
  </si>
  <si>
    <t>Filerie  H07 V-U 1x1,5mm² pour l'alimentation de point lumineux</t>
  </si>
  <si>
    <t>Boites de dérivation et d'encastrements,</t>
  </si>
  <si>
    <t>1.7</t>
  </si>
  <si>
    <t>Dominos, vis et chevilles</t>
  </si>
  <si>
    <t>1.8</t>
  </si>
  <si>
    <t>Fourreautage en tube ICTA 20 pour l'alimentation de prises de courant</t>
  </si>
  <si>
    <t>1.9</t>
  </si>
  <si>
    <t>Filerie en H07 V-U 1x2,5mm² pour l'alimentation de prises de courant</t>
  </si>
  <si>
    <t>1.10</t>
  </si>
  <si>
    <t xml:space="preserve">Fourreautage en tube ICT 25 pour l'alimentation de climatiseur </t>
  </si>
  <si>
    <t>1.11</t>
  </si>
  <si>
    <t xml:space="preserve">Filerie en H07 V-U 1x4mm², pour l'alimentation de climatiseur </t>
  </si>
  <si>
    <t>TOTAL I</t>
  </si>
  <si>
    <t>II.</t>
  </si>
  <si>
    <t>APPAREILS D'ECLAIRAGE</t>
  </si>
  <si>
    <t>Fourniture  et pose de réglettes fluorescentes 120 LED</t>
  </si>
  <si>
    <t>Fourniture  et pose de réglettes fluorescentes 120 LED  étanche</t>
  </si>
  <si>
    <t>Fourniture et pose et pose de hublots étanches LED</t>
  </si>
  <si>
    <t>Bloc autonome d'éclairage de sécurité (BAES)</t>
  </si>
  <si>
    <t>Bloc autonome d'éclairage d'ambiance (BAEA)</t>
  </si>
  <si>
    <t xml:space="preserve">Fourniture  et pose d'applique sanitaire + Interrupteur </t>
  </si>
  <si>
    <t>Total II</t>
  </si>
  <si>
    <t>III.</t>
  </si>
  <si>
    <t>PETIT APPAREILLAGE</t>
  </si>
  <si>
    <t xml:space="preserve">Fourniture et pose d'Interrupteur simple allumage </t>
  </si>
  <si>
    <t>3.2</t>
  </si>
  <si>
    <t>Fourniture et pose d'Interrupteur simple allumage étanche</t>
  </si>
  <si>
    <t>Fourniture  et pose d'Interrupteur va et vient</t>
  </si>
  <si>
    <t>Fourniture et pose  de bouton poussoir lumineux</t>
  </si>
  <si>
    <t>3.5</t>
  </si>
  <si>
    <t>Fourniture et pose  de prise de courant 2P+T type</t>
  </si>
  <si>
    <t xml:space="preserve">Fourniture et pose de prise de courant 2P+T type étanche </t>
  </si>
  <si>
    <t>Fourniture et pose de dismatic 16A/220V</t>
  </si>
  <si>
    <t>Total III</t>
  </si>
  <si>
    <t xml:space="preserve"> CLIMATISATION-VENTILATION</t>
  </si>
  <si>
    <t>Fourniture et pose de split systèm type  INVERTER puissance frigo de 13500 BTU / h   + tuyauterie fluidique, évacuation de condensat accessoire de pose et commande</t>
  </si>
  <si>
    <t xml:space="preserve">Fourniture de tuyauterie fluidique, évacuation de condensat accessoire de pose et commande pour split systèm type  INVERTER puissance frigo de 13500 BTU / h </t>
  </si>
  <si>
    <t>Fourniture et pose de brasseur d'air y compris rhéostat</t>
  </si>
  <si>
    <t>TOTAL IV</t>
  </si>
  <si>
    <t>TELEPHONE-INFORMATIQUE &amp; TELEVISION</t>
  </si>
  <si>
    <t>Fourreautage en tube ICTA 20 pour l'alimentation de prises de courant ondulé</t>
  </si>
  <si>
    <t>Filerie en H07 V-U 1x2,5mm² pour l'alimentation de prises de courant ondulé</t>
  </si>
  <si>
    <t>Fourreautage en tube ICTA 25 pour l'alimentation de prises de téléphone  et informatique</t>
  </si>
  <si>
    <t>Filerie en câble UTP CAT6  pour l'alimentation de prises de téléphone et informatique</t>
  </si>
  <si>
    <t>5.5</t>
  </si>
  <si>
    <t>Fourreautage en tube ICTA 20 pour l'alimentation de prises télévision</t>
  </si>
  <si>
    <t>5.6</t>
  </si>
  <si>
    <t>Filerie en câble coaxial pour l'alimentation de prises télévision</t>
  </si>
  <si>
    <t>5.7</t>
  </si>
  <si>
    <t>Tableau Divisionnaire Courant Ondulé (TCO) équipé d'interrupteurs, de répartiteur et de disjoncteurs différentiels pour la commande et la protection des différents départ basse tension pour l'alimentation de tous les prises de courant ondulé et équipements spécifiques du bâtiment ainsi qu'un parafoudre type 2 y compris toutes sujétions</t>
  </si>
  <si>
    <t>5.8</t>
  </si>
  <si>
    <t>Onduleur Tri / Mono + N 10 KVA conforme au descriptif</t>
  </si>
  <si>
    <t>5.9</t>
  </si>
  <si>
    <t>Kit 4 postes composé de : 1 prise de courant normale 2P+T, 2 prises détrompées 2P+T, 2 prises RJ45 — appareillage modulaire encastré, IP20, courant assigné 10/16A, conformes NF EN 60669-1 et CEI 60884</t>
  </si>
  <si>
    <t>5.10</t>
  </si>
  <si>
    <t>*Armoire de brassage 9U composé de :</t>
  </si>
  <si>
    <t>Ens</t>
  </si>
  <si>
    <t>*1 Armoire à baie vitré</t>
  </si>
  <si>
    <t>*des Panneaux de brassages 24 ports</t>
  </si>
  <si>
    <t>*des Switch multi ports RJ 45 POE</t>
  </si>
  <si>
    <t>*1 Bloc d'alimentation électrique rackable</t>
  </si>
  <si>
    <t>*1 lot de Cordons de brassages</t>
  </si>
  <si>
    <t>*autres accessoires de raccordement et toutes sujétions</t>
  </si>
  <si>
    <t>5.11</t>
  </si>
  <si>
    <t>Autocommutateur hybride IPBAX avec poste standard</t>
  </si>
  <si>
    <t>Unité</t>
  </si>
  <si>
    <t>5.12</t>
  </si>
  <si>
    <t>Poste téléphonique</t>
  </si>
  <si>
    <t>5.13</t>
  </si>
  <si>
    <t>Fourniture et pose  de prise télévision</t>
  </si>
  <si>
    <t>TOTAL V</t>
  </si>
  <si>
    <t>DETECTION  ET SECURITE INCENDIE</t>
  </si>
  <si>
    <t>Détection incendie</t>
  </si>
  <si>
    <r>
      <rPr>
        <sz val="11"/>
        <color rgb="FF000000"/>
        <rFont val="Calibri"/>
        <scheme val="minor"/>
      </rPr>
      <t>Centrale de sécurité incendie conventionnelle de</t>
    </r>
    <r>
      <rPr>
        <b/>
        <sz val="11"/>
        <color rgb="FF000000"/>
        <rFont val="Calibri"/>
        <scheme val="minor"/>
      </rPr>
      <t xml:space="preserve"> 4 zones avec 128 points de détection </t>
    </r>
    <r>
      <rPr>
        <sz val="11"/>
        <color rgb="FF000000"/>
        <rFont val="Calibri"/>
        <scheme val="minor"/>
      </rPr>
      <t xml:space="preserve"> y compris toutes sujétions</t>
    </r>
  </si>
  <si>
    <t>Fourreautage en tube ICTA 20 pour l'alimentation du dispositif de détection incendie</t>
  </si>
  <si>
    <t>Filerie encastré  y compris toute sujétion pour l'alimentation du dispositif de détection incendie</t>
  </si>
  <si>
    <t>Ens.</t>
  </si>
  <si>
    <t>Détecteur automatique à principe  optique de fumée conventionnel y compris indicateur d'action et toute sujétion</t>
  </si>
  <si>
    <t>Détecteur automatique à principe  thermique  conventionnel y compris indicateur d'action et toute sujétion</t>
  </si>
  <si>
    <t>Déclencheur manuel à membrane conventionnel et toute sujétion</t>
  </si>
  <si>
    <t>Diffuseur sonore</t>
  </si>
  <si>
    <t>Fourniture et pose de plan d'évacuation et d'intervention format A3 rigide résistant à l'eau</t>
  </si>
  <si>
    <t>6.9</t>
  </si>
  <si>
    <t>Extincteur portatif au CO2 5Kg</t>
  </si>
  <si>
    <t>6.10</t>
  </si>
  <si>
    <t>Extincteur portatif à Eau Pulvérisée 6Litres</t>
  </si>
  <si>
    <t>TOTAL VI</t>
  </si>
  <si>
    <t>Sous-total électricité</t>
  </si>
  <si>
    <t>RECAPITULATIF POUR LA CONSTRUCTION DE LA PREFECTURE DE DIALGAYE</t>
  </si>
  <si>
    <t>N°</t>
  </si>
  <si>
    <t>DESIGNATION DES TACHES</t>
  </si>
  <si>
    <t>MONTANT</t>
  </si>
  <si>
    <t>PREPARATION DU TERRAIN - TERRASSEMENT</t>
  </si>
  <si>
    <t>CHARPENTE- METALLIQUE ET COUVERTURE</t>
  </si>
  <si>
    <t>MENUISERIE METALLIQUE</t>
  </si>
  <si>
    <t>REVETEMENT - CARRELAGE - ETANCHEITE</t>
  </si>
  <si>
    <t>PEINTURE</t>
  </si>
  <si>
    <t>TOTAL GENERAL HTVA</t>
  </si>
  <si>
    <t>TVA</t>
  </si>
  <si>
    <t>TOTAL GENERAL TTC</t>
  </si>
  <si>
    <t>DEVIS  QUANTITATIF ET ESTIMATIF POUR LA CONSTRUCTION D'UN APATAM</t>
  </si>
  <si>
    <t>Fourniture et pose de tôle alu zinc pré laquée de couleur verte 35/100è prémier choix y compris toutes sujétions</t>
  </si>
  <si>
    <t>Faux plafond en contre plaqué de 5 mm avec solives espacés de 60 cm</t>
  </si>
  <si>
    <t xml:space="preserve">Carrelage au sol en grès cérame de 60x60 ordinaire </t>
  </si>
  <si>
    <t>Carrelage au-dessus des banquettes  en grès cérame poli de 60x60</t>
  </si>
  <si>
    <t xml:space="preserve">Plinthes </t>
  </si>
  <si>
    <t>7.1</t>
  </si>
  <si>
    <t>7.3</t>
  </si>
  <si>
    <t xml:space="preserve">Peinture glycérophtalique sur menuiseries métallique </t>
  </si>
  <si>
    <t>7.4</t>
  </si>
  <si>
    <t>Peinture enduit plastique (marmorex) sur enduits extérieurs</t>
  </si>
  <si>
    <t>7.5</t>
  </si>
  <si>
    <t xml:space="preserve">Peinture fom sur faux plafond </t>
  </si>
  <si>
    <t>Liaison Préau/ Batiment principal par câbl U1000 R2 V 5X2,5mm² y compris tranchées busées et toutes sujétions</t>
  </si>
  <si>
    <t>ENS</t>
  </si>
  <si>
    <t>8.4</t>
  </si>
  <si>
    <t>8.5</t>
  </si>
  <si>
    <t>8.6</t>
  </si>
  <si>
    <t>8.7</t>
  </si>
  <si>
    <t>RECAPITULATIF</t>
  </si>
  <si>
    <t>DEVIS  QUANTITATIF ET ESTIMATIF POUR LA CONSTRUCTION D'UNE PREFECTURE A DIALGAYE - LOT 3</t>
  </si>
  <si>
    <t>MONTANT TOTAL CONSTRUCTION BATIMENT PRINCIPAL HTVA</t>
  </si>
  <si>
    <t>MONTANT TOTAL CONSTRUCTION APATAM HTVA</t>
  </si>
  <si>
    <t>MONTANT TOTAL LOT 3 HTVA</t>
  </si>
  <si>
    <t>MONTANT TOTAL TVA (18%)</t>
  </si>
  <si>
    <t>MONTANT TOTAL LOT 3 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</si>
</sst>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 #,##0.00_ ;_ &quot;€&quot;\ * \-#,##0.00_ ;_ &quot;€&quot;\ * &quot;-&quot;??_ ;_ @_ "/>
    <numFmt numFmtId="43" formatCode="_ * #,##0.00_ ;_ * \-#,##0.00_ ;_ * &quot;-&quot;??_ ;_ @_ "/>
    <numFmt numFmtId="164" formatCode="_-* #,##0.00_-;\-* #,##0.00_-;_-* &quot;-&quot;??_-;_-@_-"/>
    <numFmt numFmtId="165" formatCode="#,##0;[Red]#,##0"/>
    <numFmt numFmtId="166" formatCode="_-* #,##0\ _€_-;\-* #,##0\ _€_-;_-* &quot;-&quot;\ _€_-;_-@_-"/>
    <numFmt numFmtId="167" formatCode="_-* #,##0\ _€_-;\-* #,##0\ _€_-;_-* &quot;-&quot;??\ _€_-;_-@_-"/>
    <numFmt numFmtId="168" formatCode="_-* #,##0\ _F_-;\-* #,##0\ _F_-;_-* &quot;-&quot;??\ _F_-;_-@_-"/>
    <numFmt numFmtId="169" formatCode="_-* #,##0_-;\-* #,##0_-;_-* &quot;-&quot;??_-;_-@_-"/>
    <numFmt numFmtId="170" formatCode="_-* #,##0.00\ &quot;€&quot;_-;\-* #,##0.00\ &quot;€&quot;_-;_-* &quot;-&quot;??\ &quot;€&quot;_-;_-@_-"/>
    <numFmt numFmtId="171" formatCode="_-* #,##0.00\ _€_-;\-* #,##0.00\ _€_-;_-* &quot;-&quot;??\ _€_-;_-@_-"/>
  </numFmts>
  <fonts count="18">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name val="Arial"/>
      <family val="2"/>
    </font>
    <font>
      <b/>
      <sz val="12"/>
      <name val="Calibri"/>
      <family val="2"/>
      <scheme val="minor"/>
    </font>
    <font>
      <b/>
      <sz val="11"/>
      <name val="Calibri"/>
      <family val="2"/>
      <scheme val="minor"/>
    </font>
    <font>
      <b/>
      <sz val="10"/>
      <name val="Calibri"/>
      <family val="2"/>
      <scheme val="minor"/>
    </font>
    <font>
      <sz val="10"/>
      <name val="Calibri"/>
      <family val="2"/>
      <scheme val="minor"/>
    </font>
    <font>
      <b/>
      <sz val="11"/>
      <color rgb="FFFF0000"/>
      <name val="Calibri"/>
      <family val="2"/>
      <scheme val="minor"/>
    </font>
    <font>
      <i/>
      <sz val="11"/>
      <name val="Calibri"/>
      <family val="2"/>
      <scheme val="minor"/>
    </font>
    <font>
      <b/>
      <i/>
      <sz val="11"/>
      <name val="Calibri"/>
      <family val="2"/>
      <scheme val="minor"/>
    </font>
    <font>
      <b/>
      <u/>
      <sz val="11"/>
      <name val="Calibri"/>
      <family val="2"/>
      <scheme val="minor"/>
    </font>
    <font>
      <sz val="11"/>
      <color indexed="8"/>
      <name val="Calibri"/>
      <family val="2"/>
    </font>
    <font>
      <b/>
      <sz val="12"/>
      <color theme="1"/>
      <name val="Calibri"/>
      <family val="2"/>
      <scheme val="minor"/>
    </font>
    <font>
      <sz val="11"/>
      <color rgb="FF000000"/>
      <name val="Calibri"/>
      <scheme val="minor"/>
    </font>
    <font>
      <b/>
      <sz val="11"/>
      <color rgb="FF000000"/>
      <name val="Calibri"/>
      <scheme val="minor"/>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indexed="64"/>
      </left>
      <right style="thin">
        <color indexed="64"/>
      </right>
      <top style="hair">
        <color indexed="64"/>
      </top>
      <bottom style="hair">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ck">
        <color auto="1"/>
      </left>
      <right/>
      <top/>
      <bottom/>
      <diagonal/>
    </border>
    <border>
      <left style="thick">
        <color auto="1"/>
      </left>
      <right style="thin">
        <color auto="1"/>
      </right>
      <top/>
      <bottom/>
      <diagonal/>
    </border>
    <border>
      <left style="thick">
        <color auto="1"/>
      </left>
      <right style="thin">
        <color auto="1"/>
      </right>
      <top/>
      <bottom style="thin">
        <color auto="1"/>
      </bottom>
      <diagonal/>
    </border>
    <border>
      <left style="thin">
        <color auto="1"/>
      </left>
      <right style="thick">
        <color auto="1"/>
      </right>
      <top/>
      <bottom/>
      <diagonal/>
    </border>
    <border>
      <left style="thin">
        <color auto="1"/>
      </left>
      <right style="thick">
        <color auto="1"/>
      </right>
      <top/>
      <bottom style="thin">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11">
    <xf numFmtId="0" fontId="0" fillId="0" borderId="0"/>
    <xf numFmtId="43" fontId="1" fillId="0" borderId="0"/>
    <xf numFmtId="0" fontId="5" fillId="0" borderId="0"/>
    <xf numFmtId="0" fontId="5" fillId="0" borderId="0"/>
    <xf numFmtId="166" fontId="1" fillId="0" borderId="0"/>
    <xf numFmtId="171" fontId="5" fillId="0" borderId="0"/>
    <xf numFmtId="0" fontId="1" fillId="0" borderId="0"/>
    <xf numFmtId="171" fontId="14" fillId="0" borderId="0"/>
    <xf numFmtId="171" fontId="1" fillId="0" borderId="0"/>
    <xf numFmtId="0" fontId="5" fillId="0" borderId="0"/>
    <xf numFmtId="44" fontId="1" fillId="0" borderId="0"/>
  </cellStyleXfs>
  <cellXfs count="172">
    <xf numFmtId="0" fontId="0" fillId="0" borderId="0" xfId="0"/>
    <xf numFmtId="0" fontId="0" fillId="0" borderId="3" xfId="0"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164" fontId="4" fillId="0" borderId="3" xfId="1" applyNumberFormat="1" applyFont="1" applyBorder="1" applyAlignment="1">
      <alignment horizontal="center" vertical="center" wrapText="1"/>
    </xf>
    <xf numFmtId="164" fontId="2" fillId="0" borderId="3" xfId="1" applyNumberFormat="1" applyFont="1" applyBorder="1" applyAlignment="1">
      <alignment horizontal="center" vertical="center"/>
    </xf>
    <xf numFmtId="164" fontId="1" fillId="0" borderId="3" xfId="1" applyNumberFormat="1" applyBorder="1"/>
    <xf numFmtId="3" fontId="4" fillId="0" borderId="3" xfId="0" applyNumberFormat="1" applyFont="1" applyBorder="1" applyAlignment="1">
      <alignment horizontal="center" vertical="center"/>
    </xf>
    <xf numFmtId="164" fontId="1" fillId="0" borderId="3" xfId="1" applyNumberFormat="1" applyBorder="1" applyAlignment="1">
      <alignment horizontal="right" vertical="center"/>
    </xf>
    <xf numFmtId="0" fontId="0" fillId="0" borderId="3" xfId="0"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0" fontId="12" fillId="0" borderId="3" xfId="0" applyFont="1" applyBorder="1" applyAlignment="1">
      <alignment horizontal="right" vertical="center" wrapText="1"/>
    </xf>
    <xf numFmtId="165" fontId="4" fillId="0" borderId="3" xfId="4" applyNumberFormat="1" applyFont="1" applyBorder="1" applyAlignment="1">
      <alignment horizontal="right" vertical="center" wrapText="1"/>
    </xf>
    <xf numFmtId="4" fontId="4" fillId="0" borderId="3" xfId="0" applyNumberFormat="1" applyFont="1" applyBorder="1" applyAlignment="1">
      <alignment horizontal="center" vertical="center"/>
    </xf>
    <xf numFmtId="166" fontId="4" fillId="0" borderId="3" xfId="4" applyFont="1" applyBorder="1" applyAlignment="1">
      <alignment horizontal="center" vertical="center" wrapText="1"/>
    </xf>
    <xf numFmtId="164" fontId="1" fillId="0" borderId="3" xfId="1" applyNumberFormat="1" applyBorder="1" applyAlignment="1">
      <alignment horizontal="center" vertical="center"/>
    </xf>
    <xf numFmtId="164" fontId="4" fillId="0" borderId="3" xfId="1" applyNumberFormat="1" applyFont="1" applyBorder="1" applyAlignment="1">
      <alignment vertical="center" wrapText="1"/>
    </xf>
    <xf numFmtId="166" fontId="4" fillId="0" borderId="3" xfId="4" applyFont="1" applyBorder="1" applyAlignment="1">
      <alignment vertical="center" wrapText="1"/>
    </xf>
    <xf numFmtId="167" fontId="4" fillId="0" borderId="11" xfId="1" applyNumberFormat="1" applyFont="1" applyBorder="1" applyAlignment="1">
      <alignment horizontal="center" vertical="center"/>
    </xf>
    <xf numFmtId="164" fontId="4" fillId="0" borderId="3" xfId="1" applyNumberFormat="1" applyFont="1" applyBorder="1" applyAlignment="1">
      <alignment horizontal="center" vertical="center"/>
    </xf>
    <xf numFmtId="166" fontId="4" fillId="0" borderId="3" xfId="4" applyFont="1" applyBorder="1" applyAlignment="1">
      <alignment vertical="center"/>
    </xf>
    <xf numFmtId="166" fontId="4" fillId="0" borderId="3" xfId="4" applyFont="1" applyBorder="1" applyAlignment="1">
      <alignment horizontal="right" vertical="center" wrapText="1"/>
    </xf>
    <xf numFmtId="0" fontId="0" fillId="0" borderId="10" xfId="0" applyBorder="1"/>
    <xf numFmtId="0" fontId="0" fillId="0" borderId="3" xfId="0" applyBorder="1" applyAlignment="1">
      <alignment vertical="center"/>
    </xf>
    <xf numFmtId="0" fontId="0" fillId="0" borderId="3" xfId="0" applyBorder="1"/>
    <xf numFmtId="0" fontId="0" fillId="0" borderId="3" xfId="0" applyBorder="1" applyAlignment="1">
      <alignment horizontal="center"/>
    </xf>
    <xf numFmtId="0" fontId="0" fillId="0" borderId="11" xfId="0" applyBorder="1" applyAlignment="1">
      <alignment horizontal="center"/>
    </xf>
    <xf numFmtId="0" fontId="2"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3" fontId="0" fillId="0" borderId="3" xfId="0" applyNumberFormat="1" applyBorder="1" applyAlignment="1">
      <alignment horizontal="center" vertical="center"/>
    </xf>
    <xf numFmtId="3" fontId="0" fillId="0" borderId="11" xfId="0" applyNumberForma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vertical="center" wrapText="1"/>
    </xf>
    <xf numFmtId="164" fontId="10" fillId="0" borderId="3" xfId="1" applyNumberFormat="1" applyFont="1" applyBorder="1" applyAlignment="1">
      <alignment horizontal="center" vertical="center"/>
    </xf>
    <xf numFmtId="0" fontId="0" fillId="0" borderId="3" xfId="0" applyBorder="1" applyAlignment="1">
      <alignment horizontal="left" vertical="center" wrapText="1"/>
    </xf>
    <xf numFmtId="0" fontId="2" fillId="0" borderId="3" xfId="0" applyFont="1" applyBorder="1" applyAlignment="1">
      <alignment vertical="center"/>
    </xf>
    <xf numFmtId="0" fontId="7" fillId="0" borderId="3" xfId="0" applyFont="1" applyBorder="1" applyAlignment="1">
      <alignment horizontal="left"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3" fontId="7" fillId="0" borderId="10" xfId="0" applyNumberFormat="1" applyFont="1" applyBorder="1" applyAlignment="1">
      <alignment horizontal="center" vertical="center" wrapText="1"/>
    </xf>
    <xf numFmtId="4"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11" xfId="0" applyNumberFormat="1" applyFont="1" applyBorder="1" applyAlignment="1">
      <alignment horizontal="center" vertical="center"/>
    </xf>
    <xf numFmtId="4" fontId="11" fillId="0" borderId="3" xfId="0" applyNumberFormat="1" applyFont="1" applyBorder="1" applyAlignment="1">
      <alignment vertical="center" wrapText="1"/>
    </xf>
    <xf numFmtId="3" fontId="4" fillId="0" borderId="11" xfId="0" applyNumberFormat="1" applyFont="1" applyBorder="1" applyAlignment="1">
      <alignment horizontal="center" vertical="center" wrapText="1"/>
    </xf>
    <xf numFmtId="4" fontId="4" fillId="0" borderId="3" xfId="0" applyNumberFormat="1" applyFont="1" applyBorder="1" applyAlignment="1">
      <alignment vertical="center" wrapText="1"/>
    </xf>
    <xf numFmtId="3" fontId="4" fillId="0" borderId="10" xfId="0" applyNumberFormat="1" applyFont="1" applyBorder="1" applyAlignment="1">
      <alignment horizontal="center" vertical="center" wrapText="1"/>
    </xf>
    <xf numFmtId="0" fontId="4" fillId="0" borderId="10" xfId="0" applyFont="1" applyBorder="1" applyAlignment="1">
      <alignment vertical="center" wrapText="1"/>
    </xf>
    <xf numFmtId="0" fontId="7" fillId="0" borderId="10" xfId="0" applyFont="1" applyBorder="1" applyAlignment="1">
      <alignment horizontal="center" vertical="center" wrapText="1"/>
    </xf>
    <xf numFmtId="0" fontId="0" fillId="0" borderId="11" xfId="0" applyBorder="1" applyAlignment="1">
      <alignment horizontal="center" vertical="center"/>
    </xf>
    <xf numFmtId="0" fontId="8" fillId="0" borderId="3" xfId="0" applyFont="1" applyBorder="1" applyAlignment="1">
      <alignment vertical="center" wrapText="1"/>
    </xf>
    <xf numFmtId="164" fontId="9" fillId="0" borderId="3" xfId="1" applyNumberFormat="1" applyFont="1" applyBorder="1" applyAlignment="1">
      <alignment vertical="center" wrapText="1"/>
    </xf>
    <xf numFmtId="168" fontId="9" fillId="0" borderId="3" xfId="5" applyNumberFormat="1" applyFont="1" applyBorder="1" applyAlignment="1">
      <alignment vertical="center" wrapText="1"/>
    </xf>
    <xf numFmtId="168" fontId="9" fillId="0" borderId="11" xfId="5" applyNumberFormat="1" applyFont="1" applyBorder="1" applyAlignment="1">
      <alignment horizontal="center" vertical="center" wrapText="1"/>
    </xf>
    <xf numFmtId="0" fontId="0" fillId="0" borderId="10" xfId="0" applyBorder="1" applyAlignment="1">
      <alignment horizontal="center" vertical="center" wrapText="1"/>
    </xf>
    <xf numFmtId="168" fontId="4" fillId="0" borderId="3" xfId="5" applyNumberFormat="1" applyFont="1" applyBorder="1" applyAlignment="1">
      <alignment vertical="center" wrapText="1"/>
    </xf>
    <xf numFmtId="168" fontId="4" fillId="0" borderId="11" xfId="5" applyNumberFormat="1" applyFont="1" applyBorder="1" applyAlignment="1">
      <alignment horizontal="center" vertical="center" wrapText="1"/>
    </xf>
    <xf numFmtId="164" fontId="7" fillId="0" borderId="3" xfId="1" applyNumberFormat="1" applyFont="1" applyBorder="1" applyAlignment="1">
      <alignment vertical="center" wrapText="1"/>
    </xf>
    <xf numFmtId="168" fontId="7" fillId="0" borderId="3" xfId="5" applyNumberFormat="1" applyFont="1" applyBorder="1" applyAlignment="1">
      <alignment vertical="center" wrapText="1"/>
    </xf>
    <xf numFmtId="168" fontId="12" fillId="0" borderId="11" xfId="5" applyNumberFormat="1" applyFont="1" applyBorder="1" applyAlignment="1">
      <alignment horizontal="center" vertical="center" wrapText="1"/>
    </xf>
    <xf numFmtId="168" fontId="7" fillId="0" borderId="11" xfId="5" applyNumberFormat="1" applyFont="1" applyBorder="1" applyAlignment="1">
      <alignment horizontal="center" vertical="center" wrapText="1"/>
    </xf>
    <xf numFmtId="0" fontId="13"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vertical="top" wrapText="1"/>
    </xf>
    <xf numFmtId="0" fontId="2" fillId="0" borderId="11" xfId="0" applyFont="1" applyBorder="1" applyAlignment="1">
      <alignment horizontal="center"/>
    </xf>
    <xf numFmtId="0" fontId="0" fillId="0" borderId="0" xfId="0" applyAlignment="1">
      <alignment vertical="center"/>
    </xf>
    <xf numFmtId="164" fontId="1" fillId="0" borderId="0" xfId="1" applyNumberFormat="1"/>
    <xf numFmtId="0" fontId="0" fillId="0" borderId="0" xfId="0" applyAlignment="1">
      <alignment horizontal="center"/>
    </xf>
    <xf numFmtId="0" fontId="0" fillId="0" borderId="2" xfId="0" applyBorder="1"/>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0" fillId="0" borderId="2" xfId="0" applyBorder="1" applyAlignment="1">
      <alignment horizontal="center" vertical="center"/>
    </xf>
    <xf numFmtId="0" fontId="4" fillId="0" borderId="6" xfId="0" applyFont="1" applyBorder="1" applyAlignment="1">
      <alignment vertical="center" wrapText="1"/>
    </xf>
    <xf numFmtId="0" fontId="0" fillId="0" borderId="6" xfId="0"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168" fontId="4" fillId="0" borderId="6" xfId="5" applyNumberFormat="1" applyFont="1" applyBorder="1" applyAlignment="1">
      <alignment vertical="center"/>
    </xf>
    <xf numFmtId="168" fontId="4" fillId="0" borderId="6" xfId="5" applyNumberFormat="1" applyFont="1" applyBorder="1" applyAlignment="1">
      <alignment vertical="center" wrapText="1"/>
    </xf>
    <xf numFmtId="0" fontId="2" fillId="0" borderId="3" xfId="0" applyFont="1" applyBorder="1" applyAlignment="1">
      <alignment horizontal="center"/>
    </xf>
    <xf numFmtId="0" fontId="0" fillId="0" borderId="6" xfId="0" applyBorder="1" applyAlignment="1">
      <alignment vertical="center" wrapText="1"/>
    </xf>
    <xf numFmtId="0" fontId="4" fillId="0" borderId="6" xfId="0" applyFont="1" applyBorder="1" applyAlignment="1">
      <alignment horizontal="center" vertical="center" wrapText="1"/>
    </xf>
    <xf numFmtId="0" fontId="15" fillId="0" borderId="3" xfId="0" applyFont="1" applyBorder="1"/>
    <xf numFmtId="169" fontId="15" fillId="0" borderId="3" xfId="1" applyNumberFormat="1" applyFont="1" applyBorder="1"/>
    <xf numFmtId="169" fontId="15" fillId="0" borderId="3" xfId="0" applyNumberFormat="1" applyFont="1" applyBorder="1"/>
    <xf numFmtId="164" fontId="0" fillId="0" borderId="11" xfId="1" applyNumberFormat="1" applyFont="1" applyBorder="1" applyAlignment="1">
      <alignment horizontal="center" vertical="center"/>
    </xf>
    <xf numFmtId="164" fontId="2" fillId="0" borderId="11" xfId="1" applyNumberFormat="1" applyFont="1" applyBorder="1" applyAlignment="1">
      <alignment horizontal="center" vertical="center"/>
    </xf>
    <xf numFmtId="164" fontId="4" fillId="0" borderId="11" xfId="1" applyNumberFormat="1" applyFont="1" applyBorder="1" applyAlignment="1">
      <alignment horizontal="center" vertical="center" wrapText="1"/>
    </xf>
    <xf numFmtId="164" fontId="4" fillId="0" borderId="11" xfId="1" applyNumberFormat="1" applyFont="1" applyBorder="1" applyAlignment="1">
      <alignment horizontal="center" vertical="center"/>
    </xf>
    <xf numFmtId="164" fontId="0" fillId="0" borderId="11" xfId="1" applyNumberFormat="1" applyFont="1" applyBorder="1" applyAlignment="1">
      <alignment horizontal="center"/>
    </xf>
    <xf numFmtId="164" fontId="0" fillId="0" borderId="3" xfId="1" applyNumberFormat="1" applyFont="1" applyBorder="1" applyAlignment="1">
      <alignment horizontal="center" vertical="center"/>
    </xf>
    <xf numFmtId="164" fontId="0" fillId="0" borderId="3" xfId="1" applyNumberFormat="1" applyFont="1" applyBorder="1" applyAlignment="1">
      <alignment horizontal="right" vertical="center"/>
    </xf>
    <xf numFmtId="164" fontId="0" fillId="0" borderId="3" xfId="1" applyNumberFormat="1" applyFont="1" applyBorder="1" applyAlignment="1">
      <alignment horizontal="center"/>
    </xf>
    <xf numFmtId="164" fontId="15" fillId="0" borderId="3" xfId="1" applyNumberFormat="1" applyFont="1" applyBorder="1"/>
    <xf numFmtId="170" fontId="0" fillId="0" borderId="0" xfId="10" applyNumberFormat="1" applyFont="1"/>
    <xf numFmtId="170" fontId="2" fillId="0" borderId="14" xfId="10" applyNumberFormat="1" applyFont="1" applyBorder="1" applyAlignment="1">
      <alignment horizontal="center"/>
    </xf>
    <xf numFmtId="0" fontId="0" fillId="0" borderId="3" xfId="0" applyBorder="1" applyAlignment="1">
      <alignment vertical="top" wrapText="1"/>
    </xf>
    <xf numFmtId="4" fontId="4" fillId="0" borderId="3" xfId="0" applyNumberFormat="1" applyFont="1" applyBorder="1" applyAlignment="1">
      <alignment vertical="top" wrapText="1"/>
    </xf>
    <xf numFmtId="0" fontId="0" fillId="2" borderId="2" xfId="0" applyFill="1" applyBorder="1" applyAlignment="1">
      <alignment horizontal="center" vertical="center"/>
    </xf>
    <xf numFmtId="164" fontId="2" fillId="2" borderId="3" xfId="1" applyNumberFormat="1" applyFont="1" applyFill="1" applyBorder="1" applyAlignment="1">
      <alignment horizontal="center" vertical="center"/>
    </xf>
    <xf numFmtId="0" fontId="0" fillId="2" borderId="2" xfId="0" applyFill="1" applyBorder="1"/>
    <xf numFmtId="0" fontId="16" fillId="0" borderId="3" xfId="0" applyFont="1" applyBorder="1" applyAlignment="1">
      <alignment horizontal="left" vertical="center" wrapText="1"/>
    </xf>
    <xf numFmtId="0" fontId="0" fillId="2" borderId="10" xfId="0" applyFill="1" applyBorder="1" applyAlignment="1">
      <alignment horizontal="center" vertical="center"/>
    </xf>
    <xf numFmtId="164" fontId="2" fillId="2" borderId="11" xfId="1" applyNumberFormat="1" applyFont="1" applyFill="1" applyBorder="1" applyAlignment="1">
      <alignment horizontal="center" vertical="center"/>
    </xf>
    <xf numFmtId="0" fontId="0" fillId="2" borderId="10" xfId="0" applyFill="1" applyBorder="1"/>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164" fontId="7" fillId="2" borderId="3" xfId="1" applyNumberFormat="1" applyFont="1" applyFill="1" applyBorder="1" applyAlignment="1">
      <alignment horizontal="center" vertical="center" wrapText="1"/>
    </xf>
    <xf numFmtId="166" fontId="7" fillId="2" borderId="3" xfId="4" applyFont="1" applyFill="1" applyBorder="1" applyAlignment="1">
      <alignment vertical="center" wrapText="1"/>
    </xf>
    <xf numFmtId="167" fontId="7" fillId="2" borderId="11" xfId="0" applyNumberFormat="1" applyFont="1" applyFill="1" applyBorder="1" applyAlignment="1">
      <alignment horizontal="center" vertical="center" wrapText="1"/>
    </xf>
    <xf numFmtId="0" fontId="7" fillId="2" borderId="3" xfId="0" applyFont="1" applyFill="1" applyBorder="1" applyAlignment="1">
      <alignment horizontal="left" vertical="center" wrapText="1"/>
    </xf>
    <xf numFmtId="4" fontId="7" fillId="2" borderId="3" xfId="0" applyNumberFormat="1" applyFont="1" applyFill="1" applyBorder="1" applyAlignment="1">
      <alignment horizontal="right" vertical="center" wrapText="1"/>
    </xf>
    <xf numFmtId="4" fontId="7" fillId="2" borderId="3" xfId="0" applyNumberFormat="1" applyFont="1" applyFill="1" applyBorder="1" applyAlignment="1">
      <alignment horizontal="center" vertical="center"/>
    </xf>
    <xf numFmtId="164" fontId="4" fillId="2" borderId="3" xfId="1" applyNumberFormat="1" applyFont="1" applyFill="1" applyBorder="1" applyAlignment="1">
      <alignment horizontal="center" vertical="center"/>
    </xf>
    <xf numFmtId="3" fontId="7" fillId="2" borderId="3" xfId="0" applyNumberFormat="1" applyFont="1" applyFill="1" applyBorder="1" applyAlignment="1">
      <alignment horizontal="center" vertical="center"/>
    </xf>
    <xf numFmtId="164" fontId="7" fillId="2" borderId="11" xfId="1" applyNumberFormat="1" applyFont="1" applyFill="1" applyBorder="1" applyAlignment="1">
      <alignment horizontal="center" vertical="center"/>
    </xf>
    <xf numFmtId="0" fontId="12" fillId="2" borderId="3" xfId="0" applyFont="1" applyFill="1" applyBorder="1" applyAlignment="1">
      <alignment horizontal="right" vertical="center" wrapText="1"/>
    </xf>
    <xf numFmtId="164" fontId="7" fillId="2" borderId="3" xfId="1" applyNumberFormat="1" applyFont="1" applyFill="1" applyBorder="1" applyAlignment="1">
      <alignment vertical="center" wrapText="1"/>
    </xf>
    <xf numFmtId="168" fontId="7" fillId="2" borderId="3" xfId="5" applyNumberFormat="1" applyFont="1" applyFill="1" applyBorder="1" applyAlignment="1">
      <alignment vertical="center" wrapText="1"/>
    </xf>
    <xf numFmtId="168" fontId="12" fillId="2" borderId="11" xfId="5" applyNumberFormat="1" applyFont="1" applyFill="1" applyBorder="1" applyAlignment="1">
      <alignment horizontal="center" vertical="center" wrapText="1"/>
    </xf>
    <xf numFmtId="0" fontId="0" fillId="2" borderId="10" xfId="0" applyFill="1" applyBorder="1" applyAlignment="1">
      <alignment horizontal="center" vertical="center" wrapText="1"/>
    </xf>
    <xf numFmtId="168" fontId="7" fillId="2" borderId="11" xfId="5" applyNumberFormat="1" applyFont="1" applyFill="1" applyBorder="1" applyAlignment="1">
      <alignment horizontal="center" vertical="center" wrapText="1"/>
    </xf>
    <xf numFmtId="0" fontId="0" fillId="2" borderId="4" xfId="0" applyFill="1" applyBorder="1"/>
    <xf numFmtId="164" fontId="2" fillId="2" borderId="5" xfId="1" applyNumberFormat="1" applyFont="1" applyFill="1" applyBorder="1" applyAlignment="1">
      <alignment horizontal="center"/>
    </xf>
    <xf numFmtId="0" fontId="2" fillId="2" borderId="5" xfId="0" applyFont="1" applyFill="1" applyBorder="1" applyAlignment="1">
      <alignment horizontal="left"/>
    </xf>
    <xf numFmtId="0" fontId="2" fillId="0" borderId="3" xfId="0" applyFont="1" applyBorder="1" applyAlignment="1">
      <alignment horizontal="left"/>
    </xf>
    <xf numFmtId="0" fontId="0" fillId="0" borderId="3" xfId="0" applyBorder="1" applyAlignment="1">
      <alignment horizontal="left"/>
    </xf>
    <xf numFmtId="0" fontId="2" fillId="2" borderId="3" xfId="0" applyFont="1" applyFill="1" applyBorder="1" applyAlignment="1">
      <alignment horizontal="left" vertical="center" wrapText="1"/>
    </xf>
    <xf numFmtId="0" fontId="0" fillId="0" borderId="2" xfId="0" applyBorder="1" applyAlignment="1">
      <alignment horizontal="center"/>
    </xf>
    <xf numFmtId="0" fontId="6" fillId="0" borderId="2"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8" xfId="0" applyBorder="1" applyAlignment="1">
      <alignment horizontal="center"/>
    </xf>
    <xf numFmtId="0" fontId="4" fillId="0" borderId="10" xfId="0" applyFont="1" applyBorder="1" applyAlignment="1">
      <alignment horizontal="center" vertical="center" wrapText="1"/>
    </xf>
    <xf numFmtId="0" fontId="0" fillId="0" borderId="3" xfId="0" applyBorder="1" applyAlignment="1">
      <alignment horizontal="center" vertical="center" wrapText="1"/>
    </xf>
    <xf numFmtId="168" fontId="4" fillId="0" borderId="3" xfId="5" applyNumberFormat="1" applyFont="1" applyBorder="1" applyAlignment="1">
      <alignment horizontal="center" vertical="center" wrapText="1"/>
    </xf>
    <xf numFmtId="168" fontId="4" fillId="0" borderId="11" xfId="5" applyNumberFormat="1" applyFont="1" applyBorder="1" applyAlignment="1">
      <alignment horizontal="center" vertical="center" wrapText="1"/>
    </xf>
    <xf numFmtId="0" fontId="2" fillId="0" borderId="3" xfId="0" applyFont="1" applyBorder="1" applyAlignment="1">
      <alignment horizontal="left" vertical="center" wrapText="1"/>
    </xf>
    <xf numFmtId="0" fontId="3" fillId="0" borderId="9" xfId="0" applyFont="1" applyBorder="1" applyAlignment="1">
      <alignment horizontal="center" vertical="center" wrapText="1"/>
    </xf>
    <xf numFmtId="164" fontId="4" fillId="0" borderId="3" xfId="1" applyNumberFormat="1" applyFont="1" applyBorder="1" applyAlignment="1">
      <alignment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0" fillId="2" borderId="12" xfId="0" applyFill="1" applyBorder="1"/>
    <xf numFmtId="0" fontId="2" fillId="2" borderId="13" xfId="0" applyFont="1" applyFill="1" applyBorder="1" applyAlignment="1">
      <alignment horizontal="left"/>
    </xf>
    <xf numFmtId="164" fontId="2" fillId="2" borderId="14" xfId="1" applyNumberFormat="1" applyFont="1" applyFill="1" applyBorder="1" applyAlignment="1">
      <alignment horizontal="center"/>
    </xf>
    <xf numFmtId="0" fontId="0" fillId="0" borderId="19" xfId="0" applyBorder="1" applyAlignment="1"/>
    <xf numFmtId="0" fontId="0" fillId="0" borderId="20" xfId="0" applyBorder="1" applyAlignment="1"/>
    <xf numFmtId="0" fontId="0" fillId="0" borderId="7" xfId="0" applyBorder="1" applyAlignment="1"/>
    <xf numFmtId="0" fontId="0" fillId="0" borderId="8" xfId="0" applyBorder="1" applyAlignment="1"/>
    <xf numFmtId="0" fontId="0" fillId="2" borderId="7" xfId="0" applyFill="1" applyBorder="1" applyAlignment="1"/>
    <xf numFmtId="0" fontId="0" fillId="2" borderId="8" xfId="0" applyFill="1" applyBorder="1" applyAlignment="1"/>
    <xf numFmtId="0" fontId="0" fillId="0" borderId="17" xfId="0" applyBorder="1" applyAlignment="1"/>
    <xf numFmtId="0" fontId="0" fillId="0" borderId="22" xfId="0" applyBorder="1" applyAlignment="1"/>
    <xf numFmtId="0" fontId="0" fillId="0" borderId="15" xfId="0" applyBorder="1" applyAlignment="1"/>
    <xf numFmtId="0" fontId="0" fillId="0" borderId="24" xfId="0" applyBorder="1" applyAlignment="1"/>
    <xf numFmtId="0" fontId="0" fillId="0" borderId="23" xfId="0" applyBorder="1" applyAlignment="1"/>
    <xf numFmtId="0" fontId="0" fillId="0" borderId="16" xfId="0" applyBorder="1" applyAlignment="1"/>
    <xf numFmtId="0" fontId="0" fillId="0" borderId="25" xfId="0" applyBorder="1" applyAlignment="1"/>
    <xf numFmtId="0" fontId="0" fillId="2" borderId="26" xfId="0" applyFill="1" applyBorder="1" applyAlignment="1"/>
    <xf numFmtId="0" fontId="0" fillId="2" borderId="27" xfId="0" applyFill="1" applyBorder="1" applyAlignment="1"/>
    <xf numFmtId="0" fontId="0" fillId="0" borderId="30" xfId="0" applyBorder="1" applyAlignment="1"/>
    <xf numFmtId="0" fontId="0" fillId="0" borderId="31" xfId="0" applyBorder="1" applyAlignment="1"/>
    <xf numFmtId="0" fontId="0" fillId="2" borderId="28" xfId="0" applyFill="1" applyBorder="1" applyAlignment="1"/>
    <xf numFmtId="0" fontId="0" fillId="2" borderId="29" xfId="0" applyFill="1" applyBorder="1" applyAlignment="1"/>
  </cellXfs>
  <cellStyles count="11">
    <cellStyle name="Comma" xfId="1" builtinId="3"/>
    <cellStyle name="Comma [0]" xfId="4" builtinId="6"/>
    <cellStyle name="Currency" xfId="10" builtinId="4"/>
    <cellStyle name="Milliers 2" xfId="5" xr:uid="{00000000-0005-0000-0000-000005000000}"/>
    <cellStyle name="Milliers 2 2" xfId="7" xr:uid="{00000000-0005-0000-0000-000007000000}"/>
    <cellStyle name="Milliers 3" xfId="8" xr:uid="{00000000-0005-0000-0000-000008000000}"/>
    <cellStyle name="Normal" xfId="0" builtinId="0"/>
    <cellStyle name="Normal 2 2" xfId="3" xr:uid="{00000000-0005-0000-0000-000003000000}"/>
    <cellStyle name="Normal 2 3" xfId="6" xr:uid="{00000000-0005-0000-0000-000006000000}"/>
    <cellStyle name="Normal 2 5" xfId="9" xr:uid="{00000000-0005-0000-0000-000009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8"/>
  <sheetViews>
    <sheetView view="pageBreakPreview" topLeftCell="A81" zoomScale="110" zoomScaleNormal="100" zoomScaleSheetLayoutView="110" workbookViewId="0">
      <selection activeCell="K227" sqref="K227"/>
    </sheetView>
  </sheetViews>
  <sheetFormatPr defaultColWidth="11.42578125" defaultRowHeight="14.45"/>
  <cols>
    <col min="1" max="1" width="8.28515625" customWidth="1"/>
    <col min="2" max="2" width="45.42578125" style="74" customWidth="1"/>
    <col min="3" max="3" width="6.42578125" bestFit="1" customWidth="1"/>
    <col min="4" max="4" width="9.5703125" style="75" customWidth="1"/>
    <col min="5" max="5" width="11.140625" style="76" customWidth="1"/>
    <col min="6" max="6" width="12.7109375" style="76" bestFit="1" customWidth="1"/>
  </cols>
  <sheetData>
    <row r="1" spans="1:6" ht="60" customHeight="1" thickTop="1">
      <c r="A1" s="146" t="s">
        <v>0</v>
      </c>
      <c r="B1" s="153"/>
      <c r="C1" s="153"/>
      <c r="D1" s="153"/>
      <c r="E1" s="153"/>
      <c r="F1" s="154"/>
    </row>
    <row r="2" spans="1:6">
      <c r="A2" s="24"/>
      <c r="B2" s="25"/>
      <c r="C2" s="26"/>
      <c r="D2" s="7"/>
      <c r="E2" s="27"/>
      <c r="F2" s="28"/>
    </row>
    <row r="3" spans="1:6" ht="30.75" customHeight="1">
      <c r="A3" s="29" t="s">
        <v>1</v>
      </c>
      <c r="B3" s="30" t="s">
        <v>2</v>
      </c>
      <c r="C3" s="30" t="s">
        <v>3</v>
      </c>
      <c r="D3" s="6" t="s">
        <v>4</v>
      </c>
      <c r="E3" s="31" t="s">
        <v>5</v>
      </c>
      <c r="F3" s="32" t="s">
        <v>6</v>
      </c>
    </row>
    <row r="4" spans="1:6">
      <c r="A4" s="33">
        <v>0</v>
      </c>
      <c r="B4" s="133" t="s">
        <v>7</v>
      </c>
      <c r="C4" s="155"/>
      <c r="D4" s="155"/>
      <c r="E4" s="155"/>
      <c r="F4" s="156"/>
    </row>
    <row r="5" spans="1:6" ht="15">
      <c r="A5" s="34" t="s">
        <v>8</v>
      </c>
      <c r="B5" s="25" t="s">
        <v>9</v>
      </c>
      <c r="C5" s="35" t="s">
        <v>10</v>
      </c>
      <c r="D5" s="98">
        <v>1</v>
      </c>
      <c r="E5" s="36"/>
      <c r="F5" s="93">
        <f>D5*E5</f>
        <v>0</v>
      </c>
    </row>
    <row r="6" spans="1:6" ht="30" customHeight="1">
      <c r="A6" s="34" t="s">
        <v>11</v>
      </c>
      <c r="B6" s="1" t="s">
        <v>12</v>
      </c>
      <c r="C6" s="35" t="s">
        <v>10</v>
      </c>
      <c r="D6" s="98">
        <v>1</v>
      </c>
      <c r="E6" s="36"/>
      <c r="F6" s="93">
        <f>D6*E6</f>
        <v>0</v>
      </c>
    </row>
    <row r="7" spans="1:6" ht="22.5" customHeight="1">
      <c r="A7" s="110"/>
      <c r="B7" s="135" t="s">
        <v>13</v>
      </c>
      <c r="C7" s="157"/>
      <c r="D7" s="157"/>
      <c r="E7" s="158"/>
      <c r="F7" s="111">
        <f>SUM(F5:F6)</f>
        <v>0</v>
      </c>
    </row>
    <row r="8" spans="1:6">
      <c r="A8" s="34"/>
      <c r="B8" s="31"/>
      <c r="C8" s="26"/>
      <c r="D8" s="7"/>
      <c r="E8" s="27"/>
      <c r="F8" s="28"/>
    </row>
    <row r="9" spans="1:6">
      <c r="A9" s="33" t="s">
        <v>14</v>
      </c>
      <c r="B9" s="39" t="s">
        <v>15</v>
      </c>
      <c r="C9" s="35"/>
      <c r="D9" s="7"/>
      <c r="E9" s="27"/>
      <c r="F9" s="28"/>
    </row>
    <row r="10" spans="1:6" ht="16.149999999999999" customHeight="1">
      <c r="A10" s="34" t="s">
        <v>16</v>
      </c>
      <c r="B10" s="1" t="s">
        <v>17</v>
      </c>
      <c r="C10" s="35" t="s">
        <v>18</v>
      </c>
      <c r="D10" s="17">
        <v>342</v>
      </c>
      <c r="E10" s="36"/>
      <c r="F10" s="93">
        <f>D10*E10</f>
        <v>0</v>
      </c>
    </row>
    <row r="11" spans="1:6" ht="28.9" customHeight="1">
      <c r="A11" s="34" t="s">
        <v>19</v>
      </c>
      <c r="B11" s="1" t="s">
        <v>20</v>
      </c>
      <c r="C11" s="35" t="s">
        <v>10</v>
      </c>
      <c r="D11" s="17">
        <v>1</v>
      </c>
      <c r="E11" s="36"/>
      <c r="F11" s="93">
        <f>D11*E11</f>
        <v>0</v>
      </c>
    </row>
    <row r="12" spans="1:6" ht="16.149999999999999" customHeight="1">
      <c r="A12" s="34" t="s">
        <v>21</v>
      </c>
      <c r="B12" s="1" t="s">
        <v>22</v>
      </c>
      <c r="C12" s="35" t="s">
        <v>23</v>
      </c>
      <c r="D12" s="17">
        <v>32.64</v>
      </c>
      <c r="E12" s="36"/>
      <c r="F12" s="93">
        <f>D12*E12</f>
        <v>0</v>
      </c>
    </row>
    <row r="13" spans="1:6" ht="16.149999999999999" customHeight="1">
      <c r="A13" s="34" t="s">
        <v>24</v>
      </c>
      <c r="B13" s="1" t="s">
        <v>25</v>
      </c>
      <c r="C13" s="35" t="s">
        <v>23</v>
      </c>
      <c r="D13" s="17">
        <v>2.56</v>
      </c>
      <c r="E13" s="36"/>
      <c r="F13" s="93">
        <f>D13*E13</f>
        <v>0</v>
      </c>
    </row>
    <row r="14" spans="1:6" ht="16.149999999999999" customHeight="1">
      <c r="A14" s="34" t="s">
        <v>26</v>
      </c>
      <c r="B14" s="1" t="s">
        <v>27</v>
      </c>
      <c r="C14" s="35" t="s">
        <v>23</v>
      </c>
      <c r="D14" s="17">
        <v>35.200000000000003</v>
      </c>
      <c r="E14" s="36"/>
      <c r="F14" s="93">
        <f>D14*E14</f>
        <v>0</v>
      </c>
    </row>
    <row r="15" spans="1:6" ht="72" customHeight="1">
      <c r="A15" s="34" t="s">
        <v>28</v>
      </c>
      <c r="B15" s="1" t="s">
        <v>29</v>
      </c>
      <c r="C15" s="35" t="s">
        <v>23</v>
      </c>
      <c r="D15" s="17">
        <v>71.75</v>
      </c>
      <c r="E15" s="36"/>
      <c r="F15" s="93">
        <f>D15*E15</f>
        <v>0</v>
      </c>
    </row>
    <row r="16" spans="1:6" ht="22.5" customHeight="1">
      <c r="A16" s="110"/>
      <c r="B16" s="135" t="s">
        <v>30</v>
      </c>
      <c r="C16" s="157"/>
      <c r="D16" s="157"/>
      <c r="E16" s="158"/>
      <c r="F16" s="111">
        <f>SUM(F10:F15)</f>
        <v>0</v>
      </c>
    </row>
    <row r="17" spans="1:8">
      <c r="A17" s="34"/>
      <c r="B17" s="25"/>
      <c r="C17" s="26"/>
      <c r="D17" s="7"/>
      <c r="E17" s="27"/>
      <c r="F17" s="28"/>
    </row>
    <row r="18" spans="1:8">
      <c r="A18" s="33" t="s">
        <v>31</v>
      </c>
      <c r="B18" s="39" t="s">
        <v>32</v>
      </c>
      <c r="C18" s="26"/>
      <c r="D18" s="7"/>
      <c r="E18" s="27"/>
      <c r="F18" s="28"/>
    </row>
    <row r="19" spans="1:8" ht="16.149999999999999" customHeight="1">
      <c r="A19" s="34" t="s">
        <v>33</v>
      </c>
      <c r="B19" s="1" t="s">
        <v>34</v>
      </c>
      <c r="C19" s="35" t="s">
        <v>23</v>
      </c>
      <c r="D19" s="17">
        <v>5.0880000000000001</v>
      </c>
      <c r="E19" s="36"/>
      <c r="F19" s="93">
        <f>D19*E19</f>
        <v>0</v>
      </c>
    </row>
    <row r="20" spans="1:8" ht="30.6" customHeight="1">
      <c r="A20" s="34" t="s">
        <v>35</v>
      </c>
      <c r="B20" s="1" t="s">
        <v>36</v>
      </c>
      <c r="C20" s="35" t="s">
        <v>23</v>
      </c>
      <c r="D20" s="17">
        <v>0.76800000000000013</v>
      </c>
      <c r="E20" s="36"/>
      <c r="F20" s="93">
        <f>D20*E20</f>
        <v>0</v>
      </c>
    </row>
    <row r="21" spans="1:8" ht="30.6" customHeight="1">
      <c r="A21" s="34" t="s">
        <v>37</v>
      </c>
      <c r="B21" s="1" t="s">
        <v>38</v>
      </c>
      <c r="C21" s="35" t="s">
        <v>23</v>
      </c>
      <c r="D21" s="17">
        <v>14.688000000000001</v>
      </c>
      <c r="E21" s="36"/>
      <c r="F21" s="93">
        <f>D21*E21</f>
        <v>0</v>
      </c>
    </row>
    <row r="22" spans="1:8" ht="30.6" customHeight="1">
      <c r="A22" s="34" t="s">
        <v>39</v>
      </c>
      <c r="B22" s="1" t="s">
        <v>40</v>
      </c>
      <c r="C22" s="35" t="s">
        <v>23</v>
      </c>
      <c r="D22" s="17">
        <v>0.23200000000000001</v>
      </c>
      <c r="E22" s="36"/>
      <c r="F22" s="93">
        <f>D22*E22</f>
        <v>0</v>
      </c>
    </row>
    <row r="23" spans="1:8" ht="30.6" customHeight="1">
      <c r="A23" s="34" t="s">
        <v>41</v>
      </c>
      <c r="B23" s="1" t="s">
        <v>42</v>
      </c>
      <c r="C23" s="35" t="s">
        <v>23</v>
      </c>
      <c r="D23" s="17">
        <v>0.78120000000000023</v>
      </c>
      <c r="E23" s="36"/>
      <c r="F23" s="93">
        <f>D23*E23</f>
        <v>0</v>
      </c>
    </row>
    <row r="24" spans="1:8" ht="30.6" customHeight="1">
      <c r="A24" s="34" t="s">
        <v>43</v>
      </c>
      <c r="B24" s="1" t="s">
        <v>44</v>
      </c>
      <c r="C24" s="35" t="s">
        <v>23</v>
      </c>
      <c r="D24" s="17">
        <v>6.648600000000001</v>
      </c>
      <c r="E24" s="36"/>
      <c r="F24" s="93">
        <f>D24*E24</f>
        <v>0</v>
      </c>
    </row>
    <row r="25" spans="1:8" ht="16.149999999999999" customHeight="1">
      <c r="A25" s="34" t="s">
        <v>45</v>
      </c>
      <c r="B25" s="1" t="s">
        <v>46</v>
      </c>
      <c r="C25" s="35" t="s">
        <v>23</v>
      </c>
      <c r="D25" s="21">
        <v>0.98122500000000001</v>
      </c>
      <c r="E25" s="36"/>
      <c r="F25" s="93">
        <f>D25*E25</f>
        <v>0</v>
      </c>
      <c r="H25" s="40"/>
    </row>
    <row r="26" spans="1:8" ht="30.6" customHeight="1">
      <c r="A26" s="34" t="s">
        <v>47</v>
      </c>
      <c r="B26" s="1" t="s">
        <v>48</v>
      </c>
      <c r="C26" s="35" t="s">
        <v>23</v>
      </c>
      <c r="D26" s="17">
        <v>1.52</v>
      </c>
      <c r="E26" s="36"/>
      <c r="F26" s="93">
        <f>D26*E26</f>
        <v>0</v>
      </c>
    </row>
    <row r="27" spans="1:8" ht="30.6" customHeight="1">
      <c r="A27" s="34" t="s">
        <v>49</v>
      </c>
      <c r="B27" s="1" t="s">
        <v>50</v>
      </c>
      <c r="C27" s="35" t="s">
        <v>23</v>
      </c>
      <c r="D27" s="17">
        <v>5.8781249999999998</v>
      </c>
      <c r="E27" s="36"/>
      <c r="F27" s="93">
        <f>D27*E27</f>
        <v>0</v>
      </c>
    </row>
    <row r="28" spans="1:8" ht="30.6" customHeight="1">
      <c r="A28" s="34" t="s">
        <v>51</v>
      </c>
      <c r="B28" s="1" t="s">
        <v>52</v>
      </c>
      <c r="C28" s="35" t="s">
        <v>23</v>
      </c>
      <c r="D28" s="17">
        <v>1.647</v>
      </c>
      <c r="E28" s="36"/>
      <c r="F28" s="93">
        <f>D28*E28</f>
        <v>0</v>
      </c>
    </row>
    <row r="29" spans="1:8" ht="30.6" customHeight="1">
      <c r="A29" s="34" t="s">
        <v>53</v>
      </c>
      <c r="B29" s="1" t="s">
        <v>54</v>
      </c>
      <c r="C29" s="35" t="s">
        <v>23</v>
      </c>
      <c r="D29" s="17">
        <v>22.55</v>
      </c>
      <c r="E29" s="36"/>
      <c r="F29" s="93">
        <f>D29*E29</f>
        <v>0</v>
      </c>
    </row>
    <row r="30" spans="1:8" ht="30.6" customHeight="1">
      <c r="A30" s="34" t="s">
        <v>55</v>
      </c>
      <c r="B30" s="1" t="s">
        <v>56</v>
      </c>
      <c r="C30" s="35" t="s">
        <v>23</v>
      </c>
      <c r="D30" s="17">
        <v>1.923</v>
      </c>
      <c r="E30" s="36"/>
      <c r="F30" s="93">
        <f>D30*E30</f>
        <v>0</v>
      </c>
    </row>
    <row r="31" spans="1:8" ht="30.6" customHeight="1">
      <c r="A31" s="34" t="s">
        <v>57</v>
      </c>
      <c r="B31" s="1" t="s">
        <v>58</v>
      </c>
      <c r="C31" s="35" t="s">
        <v>23</v>
      </c>
      <c r="D31" s="17">
        <v>11.833500000000001</v>
      </c>
      <c r="E31" s="36"/>
      <c r="F31" s="93">
        <f>D31*E31</f>
        <v>0</v>
      </c>
    </row>
    <row r="32" spans="1:8" ht="26.25" customHeight="1">
      <c r="A32" s="34" t="s">
        <v>59</v>
      </c>
      <c r="B32" s="1" t="s">
        <v>60</v>
      </c>
      <c r="C32" s="35" t="s">
        <v>23</v>
      </c>
      <c r="D32" s="17">
        <v>1.2847999999999999</v>
      </c>
      <c r="E32" s="36"/>
      <c r="F32" s="93">
        <f>D32*E32</f>
        <v>0</v>
      </c>
    </row>
    <row r="33" spans="1:6" ht="30.6" customHeight="1">
      <c r="A33" s="34" t="s">
        <v>61</v>
      </c>
      <c r="B33" s="1" t="s">
        <v>62</v>
      </c>
      <c r="C33" s="35" t="s">
        <v>23</v>
      </c>
      <c r="D33" s="17">
        <v>3.3169500000000012</v>
      </c>
      <c r="E33" s="36"/>
      <c r="F33" s="93">
        <f>D33*E33</f>
        <v>0</v>
      </c>
    </row>
    <row r="34" spans="1:6" ht="22.5" customHeight="1">
      <c r="A34" s="112"/>
      <c r="B34" s="135" t="s">
        <v>63</v>
      </c>
      <c r="C34" s="157"/>
      <c r="D34" s="157"/>
      <c r="E34" s="158"/>
      <c r="F34" s="111">
        <f>SUM(F19:F33)</f>
        <v>0</v>
      </c>
    </row>
    <row r="35" spans="1:6">
      <c r="A35" s="24"/>
      <c r="B35" s="25"/>
      <c r="C35" s="26"/>
      <c r="D35" s="7"/>
      <c r="E35" s="27"/>
      <c r="F35" s="28"/>
    </row>
    <row r="36" spans="1:6">
      <c r="A36" s="33" t="s">
        <v>64</v>
      </c>
      <c r="B36" s="39" t="s">
        <v>65</v>
      </c>
      <c r="C36" s="26"/>
      <c r="D36" s="7"/>
      <c r="E36" s="27"/>
      <c r="F36" s="28"/>
    </row>
    <row r="37" spans="1:6" ht="28.9" customHeight="1">
      <c r="A37" s="34" t="s">
        <v>66</v>
      </c>
      <c r="B37" s="1" t="s">
        <v>67</v>
      </c>
      <c r="C37" s="35" t="s">
        <v>18</v>
      </c>
      <c r="D37" s="17">
        <v>95.111999999999995</v>
      </c>
      <c r="E37" s="36"/>
      <c r="F37" s="93">
        <f>D37*E37</f>
        <v>0</v>
      </c>
    </row>
    <row r="38" spans="1:6" ht="16.149999999999999" customHeight="1">
      <c r="A38" s="34" t="s">
        <v>68</v>
      </c>
      <c r="B38" s="1" t="s">
        <v>69</v>
      </c>
      <c r="C38" s="35" t="s">
        <v>18</v>
      </c>
      <c r="D38" s="17">
        <v>767.07749999999999</v>
      </c>
      <c r="E38" s="36"/>
      <c r="F38" s="93">
        <f>D38*E38</f>
        <v>0</v>
      </c>
    </row>
    <row r="39" spans="1:6" ht="16.149999999999999" customHeight="1">
      <c r="A39" s="34" t="s">
        <v>70</v>
      </c>
      <c r="B39" s="1" t="s">
        <v>71</v>
      </c>
      <c r="C39" s="35" t="s">
        <v>18</v>
      </c>
      <c r="D39" s="17">
        <v>31.4496</v>
      </c>
      <c r="E39" s="36"/>
      <c r="F39" s="93">
        <f>D39*E39</f>
        <v>0</v>
      </c>
    </row>
    <row r="40" spans="1:6" ht="28.9" customHeight="1">
      <c r="A40" s="34" t="s">
        <v>72</v>
      </c>
      <c r="B40" s="1" t="s">
        <v>73</v>
      </c>
      <c r="C40" s="35" t="s">
        <v>74</v>
      </c>
      <c r="D40" s="17">
        <v>40</v>
      </c>
      <c r="E40" s="36"/>
      <c r="F40" s="93">
        <f>D40*E40</f>
        <v>0</v>
      </c>
    </row>
    <row r="41" spans="1:6" ht="16.149999999999999" customHeight="1">
      <c r="A41" s="34" t="s">
        <v>75</v>
      </c>
      <c r="B41" s="1" t="s">
        <v>76</v>
      </c>
      <c r="C41" s="35" t="s">
        <v>18</v>
      </c>
      <c r="D41" s="17">
        <v>854.04999999999973</v>
      </c>
      <c r="E41" s="36"/>
      <c r="F41" s="93">
        <f>D41*E41</f>
        <v>0</v>
      </c>
    </row>
    <row r="42" spans="1:6" ht="16.149999999999999" customHeight="1">
      <c r="A42" s="34" t="s">
        <v>77</v>
      </c>
      <c r="B42" s="1" t="s">
        <v>78</v>
      </c>
      <c r="C42" s="35" t="s">
        <v>18</v>
      </c>
      <c r="D42" s="17">
        <v>510.57</v>
      </c>
      <c r="E42" s="36"/>
      <c r="F42" s="93">
        <f>D42*E42</f>
        <v>0</v>
      </c>
    </row>
    <row r="43" spans="1:6">
      <c r="A43" s="34" t="s">
        <v>79</v>
      </c>
      <c r="B43" s="1" t="s">
        <v>80</v>
      </c>
      <c r="C43" s="35" t="s">
        <v>81</v>
      </c>
      <c r="D43" s="17">
        <v>318.3</v>
      </c>
      <c r="E43" s="36"/>
      <c r="F43" s="93">
        <f>D43*E43</f>
        <v>0</v>
      </c>
    </row>
    <row r="44" spans="1:6" ht="16.149999999999999" customHeight="1">
      <c r="A44" s="34" t="s">
        <v>82</v>
      </c>
      <c r="B44" s="1" t="s">
        <v>83</v>
      </c>
      <c r="C44" s="35" t="s">
        <v>18</v>
      </c>
      <c r="D44" s="17">
        <v>28.844999999999999</v>
      </c>
      <c r="E44" s="36"/>
      <c r="F44" s="93">
        <f>D44*E44</f>
        <v>0</v>
      </c>
    </row>
    <row r="45" spans="1:6" ht="22.5" customHeight="1">
      <c r="A45" s="110"/>
      <c r="B45" s="135" t="s">
        <v>84</v>
      </c>
      <c r="C45" s="157"/>
      <c r="D45" s="157"/>
      <c r="E45" s="158"/>
      <c r="F45" s="111">
        <f>SUM(F37:F44)</f>
        <v>0</v>
      </c>
    </row>
    <row r="46" spans="1:6">
      <c r="A46" s="24"/>
      <c r="B46" s="25"/>
      <c r="C46" s="26"/>
      <c r="D46" s="7"/>
      <c r="E46" s="27"/>
      <c r="F46" s="28"/>
    </row>
    <row r="47" spans="1:6">
      <c r="A47" s="33" t="s">
        <v>85</v>
      </c>
      <c r="B47" s="39" t="s">
        <v>86</v>
      </c>
      <c r="C47" s="26"/>
      <c r="D47" s="7"/>
      <c r="E47" s="27"/>
      <c r="F47" s="28"/>
    </row>
    <row r="48" spans="1:6" ht="43.15" customHeight="1">
      <c r="A48" s="34" t="s">
        <v>87</v>
      </c>
      <c r="B48" s="41" t="s">
        <v>88</v>
      </c>
      <c r="C48" s="35" t="s">
        <v>18</v>
      </c>
      <c r="D48" s="17">
        <v>290.66250000000002</v>
      </c>
      <c r="E48" s="36"/>
      <c r="F48" s="93">
        <f>D48*E48</f>
        <v>0</v>
      </c>
    </row>
    <row r="49" spans="1:6">
      <c r="A49" s="34" t="s">
        <v>89</v>
      </c>
      <c r="B49" s="25" t="s">
        <v>90</v>
      </c>
      <c r="C49" s="35" t="s">
        <v>81</v>
      </c>
      <c r="D49" s="17">
        <v>15.95</v>
      </c>
      <c r="E49" s="36"/>
      <c r="F49" s="93">
        <f>D49*E49</f>
        <v>0</v>
      </c>
    </row>
    <row r="50" spans="1:6" ht="18" customHeight="1">
      <c r="A50" s="34" t="s">
        <v>91</v>
      </c>
      <c r="B50" s="25" t="s">
        <v>92</v>
      </c>
      <c r="C50" s="35" t="s">
        <v>81</v>
      </c>
      <c r="D50" s="17">
        <v>48.875</v>
      </c>
      <c r="E50" s="36"/>
      <c r="F50" s="93">
        <f>D50*E50</f>
        <v>0</v>
      </c>
    </row>
    <row r="51" spans="1:6" ht="30.75" customHeight="1">
      <c r="A51" s="34" t="s">
        <v>93</v>
      </c>
      <c r="B51" s="1" t="s">
        <v>94</v>
      </c>
      <c r="C51" s="35" t="s">
        <v>81</v>
      </c>
      <c r="D51" s="17">
        <v>278.10000000000002</v>
      </c>
      <c r="E51" s="36"/>
      <c r="F51" s="93">
        <f>D51*E51</f>
        <v>0</v>
      </c>
    </row>
    <row r="52" spans="1:6" ht="28.9" customHeight="1">
      <c r="A52" s="34" t="s">
        <v>95</v>
      </c>
      <c r="B52" s="41" t="s">
        <v>96</v>
      </c>
      <c r="C52" s="35" t="s">
        <v>97</v>
      </c>
      <c r="D52" s="17">
        <v>1</v>
      </c>
      <c r="E52" s="36"/>
      <c r="F52" s="93">
        <f>D52*E52</f>
        <v>0</v>
      </c>
    </row>
    <row r="53" spans="1:6" ht="28.9" customHeight="1">
      <c r="A53" s="34" t="s">
        <v>98</v>
      </c>
      <c r="B53" s="41" t="s">
        <v>99</v>
      </c>
      <c r="C53" s="35" t="s">
        <v>81</v>
      </c>
      <c r="D53" s="17">
        <v>64.5</v>
      </c>
      <c r="E53" s="36"/>
      <c r="F53" s="93">
        <f>D53*E53</f>
        <v>0</v>
      </c>
    </row>
    <row r="54" spans="1:6" ht="22.5" customHeight="1">
      <c r="A54" s="112"/>
      <c r="B54" s="135" t="s">
        <v>100</v>
      </c>
      <c r="C54" s="157"/>
      <c r="D54" s="157"/>
      <c r="E54" s="158"/>
      <c r="F54" s="111">
        <f>SUM(F48:F53)</f>
        <v>0</v>
      </c>
    </row>
    <row r="55" spans="1:6">
      <c r="A55" s="24"/>
      <c r="B55" s="25"/>
      <c r="C55" s="35"/>
      <c r="D55" s="9"/>
      <c r="E55" s="35"/>
      <c r="F55" s="37"/>
    </row>
    <row r="56" spans="1:6">
      <c r="A56" s="33" t="s">
        <v>101</v>
      </c>
      <c r="B56" s="42" t="s">
        <v>102</v>
      </c>
      <c r="C56" s="35"/>
      <c r="D56" s="9"/>
      <c r="E56" s="35"/>
      <c r="F56" s="37"/>
    </row>
    <row r="57" spans="1:6" ht="188.25" customHeight="1">
      <c r="A57" s="34" t="s">
        <v>103</v>
      </c>
      <c r="B57" s="104" t="s">
        <v>104</v>
      </c>
      <c r="C57" s="35" t="s">
        <v>74</v>
      </c>
      <c r="D57" s="17">
        <v>3</v>
      </c>
      <c r="E57" s="36"/>
      <c r="F57" s="93">
        <f>D57*E57</f>
        <v>0</v>
      </c>
    </row>
    <row r="58" spans="1:6" ht="144" customHeight="1">
      <c r="A58" s="34" t="s">
        <v>105</v>
      </c>
      <c r="B58" s="41" t="s">
        <v>106</v>
      </c>
      <c r="C58" s="35" t="s">
        <v>74</v>
      </c>
      <c r="D58" s="17">
        <v>11</v>
      </c>
      <c r="E58" s="36"/>
      <c r="F58" s="93">
        <f>D58*E58</f>
        <v>0</v>
      </c>
    </row>
    <row r="59" spans="1:6" ht="53.25" customHeight="1">
      <c r="A59" s="34" t="s">
        <v>107</v>
      </c>
      <c r="B59" s="41" t="s">
        <v>108</v>
      </c>
      <c r="C59" s="35" t="s">
        <v>74</v>
      </c>
      <c r="D59" s="17">
        <v>3</v>
      </c>
      <c r="E59" s="36"/>
      <c r="F59" s="93">
        <f>D59*E59</f>
        <v>0</v>
      </c>
    </row>
    <row r="60" spans="1:6">
      <c r="A60" s="34" t="s">
        <v>109</v>
      </c>
      <c r="B60" s="41" t="s">
        <v>110</v>
      </c>
      <c r="C60" s="35" t="s">
        <v>74</v>
      </c>
      <c r="D60" s="17">
        <v>1</v>
      </c>
      <c r="E60" s="36"/>
      <c r="F60" s="93">
        <f>D60*E60</f>
        <v>0</v>
      </c>
    </row>
    <row r="61" spans="1:6" ht="22.5" customHeight="1">
      <c r="A61" s="110"/>
      <c r="B61" s="135" t="s">
        <v>111</v>
      </c>
      <c r="C61" s="157"/>
      <c r="D61" s="157"/>
      <c r="E61" s="158"/>
      <c r="F61" s="111">
        <f>SUM(F57:F60)</f>
        <v>0</v>
      </c>
    </row>
    <row r="62" spans="1:6">
      <c r="A62" s="24"/>
      <c r="B62" s="25"/>
      <c r="C62" s="35"/>
      <c r="D62" s="7"/>
      <c r="E62" s="27"/>
      <c r="F62" s="28"/>
    </row>
    <row r="63" spans="1:6">
      <c r="A63" s="33" t="s">
        <v>112</v>
      </c>
      <c r="B63" s="38" t="s">
        <v>113</v>
      </c>
      <c r="C63" s="35"/>
      <c r="D63" s="7"/>
      <c r="E63" s="27"/>
      <c r="F63" s="28"/>
    </row>
    <row r="64" spans="1:6" ht="43.15" customHeight="1">
      <c r="A64" s="34" t="s">
        <v>114</v>
      </c>
      <c r="B64" s="41" t="s">
        <v>115</v>
      </c>
      <c r="C64" s="35" t="s">
        <v>74</v>
      </c>
      <c r="D64" s="17">
        <v>3</v>
      </c>
      <c r="E64" s="36"/>
      <c r="F64" s="93">
        <f>D64*E64</f>
        <v>0</v>
      </c>
    </row>
    <row r="65" spans="1:6" ht="28.9" customHeight="1">
      <c r="A65" s="34" t="s">
        <v>116</v>
      </c>
      <c r="B65" s="41" t="s">
        <v>117</v>
      </c>
      <c r="C65" s="35" t="s">
        <v>74</v>
      </c>
      <c r="D65" s="17">
        <v>10</v>
      </c>
      <c r="E65" s="36"/>
      <c r="F65" s="93">
        <f>D65*E65</f>
        <v>0</v>
      </c>
    </row>
    <row r="66" spans="1:6" ht="43.15" customHeight="1">
      <c r="A66" s="34" t="s">
        <v>118</v>
      </c>
      <c r="B66" s="41" t="s">
        <v>119</v>
      </c>
      <c r="C66" s="35" t="s">
        <v>74</v>
      </c>
      <c r="D66" s="17">
        <v>1</v>
      </c>
      <c r="E66" s="36"/>
      <c r="F66" s="93">
        <f>D66*E66</f>
        <v>0</v>
      </c>
    </row>
    <row r="67" spans="1:6" ht="28.9" customHeight="1">
      <c r="A67" s="34" t="s">
        <v>120</v>
      </c>
      <c r="B67" s="41" t="s">
        <v>121</v>
      </c>
      <c r="C67" s="35" t="s">
        <v>74</v>
      </c>
      <c r="D67" s="17">
        <v>1</v>
      </c>
      <c r="E67" s="36"/>
      <c r="F67" s="93" t="s">
        <v>122</v>
      </c>
    </row>
    <row r="68" spans="1:6" ht="28.9" customHeight="1">
      <c r="A68" s="34" t="s">
        <v>123</v>
      </c>
      <c r="B68" s="41" t="s">
        <v>124</v>
      </c>
      <c r="C68" s="35" t="s">
        <v>74</v>
      </c>
      <c r="D68" s="17">
        <v>2</v>
      </c>
      <c r="E68" s="36"/>
      <c r="F68" s="93" t="s">
        <v>122</v>
      </c>
    </row>
    <row r="69" spans="1:6" ht="28.9" customHeight="1">
      <c r="A69" s="34" t="s">
        <v>125</v>
      </c>
      <c r="B69" s="41" t="s">
        <v>126</v>
      </c>
      <c r="C69" s="35" t="s">
        <v>74</v>
      </c>
      <c r="D69" s="17">
        <v>1</v>
      </c>
      <c r="E69" s="36"/>
      <c r="F69" s="93" t="s">
        <v>122</v>
      </c>
    </row>
    <row r="70" spans="1:6" ht="28.9" customHeight="1">
      <c r="A70" s="34" t="s">
        <v>127</v>
      </c>
      <c r="B70" s="41" t="s">
        <v>128</v>
      </c>
      <c r="C70" s="35" t="s">
        <v>74</v>
      </c>
      <c r="D70" s="17">
        <v>2</v>
      </c>
      <c r="E70" s="36"/>
      <c r="F70" s="93" t="s">
        <v>122</v>
      </c>
    </row>
    <row r="71" spans="1:6" ht="28.9" customHeight="1">
      <c r="A71" s="34" t="s">
        <v>129</v>
      </c>
      <c r="B71" s="41" t="s">
        <v>130</v>
      </c>
      <c r="C71" s="35" t="s">
        <v>74</v>
      </c>
      <c r="D71" s="17">
        <v>1</v>
      </c>
      <c r="E71" s="36"/>
      <c r="F71" s="93" t="s">
        <v>122</v>
      </c>
    </row>
    <row r="72" spans="1:6" ht="28.9" customHeight="1">
      <c r="A72" s="34" t="s">
        <v>127</v>
      </c>
      <c r="B72" s="41" t="s">
        <v>131</v>
      </c>
      <c r="C72" s="35" t="s">
        <v>18</v>
      </c>
      <c r="D72" s="17">
        <v>190.87950000000001</v>
      </c>
      <c r="E72" s="36"/>
      <c r="F72" s="93">
        <f>D72*E72</f>
        <v>0</v>
      </c>
    </row>
    <row r="73" spans="1:6" ht="22.5" customHeight="1">
      <c r="A73" s="110"/>
      <c r="B73" s="135" t="s">
        <v>132</v>
      </c>
      <c r="C73" s="157"/>
      <c r="D73" s="157"/>
      <c r="E73" s="158"/>
      <c r="F73" s="111">
        <f>SUM(F64:F72)</f>
        <v>0</v>
      </c>
    </row>
    <row r="74" spans="1:6">
      <c r="A74" s="24"/>
      <c r="B74" s="25"/>
      <c r="C74" s="26"/>
      <c r="D74" s="17"/>
      <c r="E74" s="35"/>
      <c r="F74" s="37"/>
    </row>
    <row r="75" spans="1:6">
      <c r="A75" s="33" t="s">
        <v>133</v>
      </c>
      <c r="B75" s="38" t="s">
        <v>134</v>
      </c>
      <c r="C75" s="26"/>
      <c r="D75" s="7"/>
      <c r="E75" s="27"/>
      <c r="F75" s="37"/>
    </row>
    <row r="76" spans="1:6">
      <c r="A76" s="29" t="s">
        <v>135</v>
      </c>
      <c r="B76" s="43" t="s">
        <v>136</v>
      </c>
      <c r="C76" s="3"/>
      <c r="D76" s="21"/>
      <c r="E76" s="22"/>
      <c r="F76" s="44"/>
    </row>
    <row r="77" spans="1:6" ht="72" customHeight="1">
      <c r="A77" s="45"/>
      <c r="B77" s="2" t="s">
        <v>137</v>
      </c>
      <c r="C77" s="4"/>
      <c r="D77" s="5"/>
      <c r="E77" s="19"/>
      <c r="F77" s="46"/>
    </row>
    <row r="78" spans="1:6">
      <c r="A78" s="45"/>
      <c r="B78" s="2" t="s">
        <v>138</v>
      </c>
      <c r="C78" s="4" t="s">
        <v>81</v>
      </c>
      <c r="D78" s="5">
        <v>30</v>
      </c>
      <c r="E78" s="23"/>
      <c r="F78" s="20">
        <f>+D78*E78</f>
        <v>0</v>
      </c>
    </row>
    <row r="79" spans="1:6">
      <c r="A79" s="45"/>
      <c r="B79" s="2" t="s">
        <v>139</v>
      </c>
      <c r="C79" s="4" t="s">
        <v>81</v>
      </c>
      <c r="D79" s="5">
        <v>150</v>
      </c>
      <c r="E79" s="23"/>
      <c r="F79" s="20">
        <f>+D79*E79</f>
        <v>0</v>
      </c>
    </row>
    <row r="80" spans="1:6">
      <c r="A80" s="45"/>
      <c r="B80" s="2" t="s">
        <v>140</v>
      </c>
      <c r="C80" s="4" t="s">
        <v>74</v>
      </c>
      <c r="D80" s="5">
        <v>2</v>
      </c>
      <c r="E80" s="23"/>
      <c r="F80" s="20">
        <f>+D80*E80</f>
        <v>0</v>
      </c>
    </row>
    <row r="81" spans="1:6" ht="28.9" customHeight="1">
      <c r="A81" s="45"/>
      <c r="B81" s="2" t="s">
        <v>141</v>
      </c>
      <c r="C81" s="4" t="s">
        <v>81</v>
      </c>
      <c r="D81" s="21">
        <v>430</v>
      </c>
      <c r="E81" s="23"/>
      <c r="F81" s="20">
        <f>+D81*E81</f>
        <v>0</v>
      </c>
    </row>
    <row r="82" spans="1:6" ht="28.9" customHeight="1">
      <c r="A82" s="45"/>
      <c r="B82" s="2" t="s">
        <v>142</v>
      </c>
      <c r="C82" s="4" t="s">
        <v>10</v>
      </c>
      <c r="D82" s="5">
        <v>1</v>
      </c>
      <c r="E82" s="23"/>
      <c r="F82" s="20">
        <f>+D82*E82</f>
        <v>0</v>
      </c>
    </row>
    <row r="83" spans="1:6" ht="15">
      <c r="A83" s="113"/>
      <c r="B83" s="118" t="s">
        <v>143</v>
      </c>
      <c r="C83" s="114"/>
      <c r="D83" s="115"/>
      <c r="E83" s="116"/>
      <c r="F83" s="117">
        <f>SUM(F78:F82)</f>
        <v>0</v>
      </c>
    </row>
    <row r="84" spans="1:6" ht="22.5" customHeight="1">
      <c r="A84" s="47" t="s">
        <v>144</v>
      </c>
      <c r="B84" s="48" t="s">
        <v>145</v>
      </c>
      <c r="C84" s="49"/>
      <c r="D84" s="21"/>
      <c r="E84" s="50"/>
      <c r="F84" s="51"/>
    </row>
    <row r="85" spans="1:6" ht="57.6" customHeight="1">
      <c r="A85" s="34" t="s">
        <v>146</v>
      </c>
      <c r="B85" s="52" t="s">
        <v>147</v>
      </c>
      <c r="C85" s="15"/>
      <c r="D85" s="21"/>
      <c r="E85" s="8"/>
      <c r="F85" s="53"/>
    </row>
    <row r="86" spans="1:6">
      <c r="A86" s="34"/>
      <c r="B86" s="54" t="s">
        <v>148</v>
      </c>
      <c r="C86" s="15" t="s">
        <v>81</v>
      </c>
      <c r="D86" s="21">
        <v>6</v>
      </c>
      <c r="E86" s="8"/>
      <c r="F86" s="95">
        <f>+E86*D86</f>
        <v>0</v>
      </c>
    </row>
    <row r="87" spans="1:6">
      <c r="A87" s="34"/>
      <c r="B87" s="54" t="s">
        <v>149</v>
      </c>
      <c r="C87" s="15" t="s">
        <v>81</v>
      </c>
      <c r="D87" s="21">
        <v>32</v>
      </c>
      <c r="E87" s="8"/>
      <c r="F87" s="95">
        <f>+E87*D87</f>
        <v>0</v>
      </c>
    </row>
    <row r="88" spans="1:6">
      <c r="A88" s="34"/>
      <c r="B88" s="54" t="s">
        <v>150</v>
      </c>
      <c r="C88" s="15" t="s">
        <v>151</v>
      </c>
      <c r="D88" s="21">
        <v>3</v>
      </c>
      <c r="E88" s="8"/>
      <c r="F88" s="95">
        <f>+E88*D88</f>
        <v>0</v>
      </c>
    </row>
    <row r="89" spans="1:6">
      <c r="A89" s="110"/>
      <c r="B89" s="119" t="s">
        <v>152</v>
      </c>
      <c r="C89" s="120"/>
      <c r="D89" s="121"/>
      <c r="E89" s="122"/>
      <c r="F89" s="123">
        <f>SUM(F86:F88)</f>
        <v>0</v>
      </c>
    </row>
    <row r="90" spans="1:6">
      <c r="A90" s="55"/>
      <c r="B90" s="54"/>
      <c r="C90" s="49"/>
      <c r="D90" s="21"/>
      <c r="E90" s="50"/>
      <c r="F90" s="51"/>
    </row>
    <row r="91" spans="1:6">
      <c r="A91" s="47" t="s">
        <v>153</v>
      </c>
      <c r="B91" s="48" t="s">
        <v>154</v>
      </c>
      <c r="C91" s="49"/>
      <c r="D91" s="21"/>
      <c r="E91" s="50"/>
      <c r="F91" s="51"/>
    </row>
    <row r="92" spans="1:6" ht="28.9" customHeight="1">
      <c r="A92" s="47" t="s">
        <v>155</v>
      </c>
      <c r="B92" s="48" t="s">
        <v>156</v>
      </c>
      <c r="C92" s="49"/>
      <c r="D92" s="21"/>
      <c r="E92" s="50"/>
      <c r="F92" s="51"/>
    </row>
    <row r="93" spans="1:6" ht="98.25" customHeight="1">
      <c r="A93" s="34"/>
      <c r="B93" s="105" t="s">
        <v>157</v>
      </c>
      <c r="C93" s="15" t="s">
        <v>74</v>
      </c>
      <c r="D93" s="21">
        <v>3</v>
      </c>
      <c r="E93" s="8"/>
      <c r="F93" s="95">
        <f>+E93*D93</f>
        <v>0</v>
      </c>
    </row>
    <row r="94" spans="1:6" ht="78.75" customHeight="1">
      <c r="A94" s="34"/>
      <c r="B94" s="105" t="s">
        <v>158</v>
      </c>
      <c r="C94" s="15" t="s">
        <v>74</v>
      </c>
      <c r="D94" s="21">
        <v>3</v>
      </c>
      <c r="E94" s="8"/>
      <c r="F94" s="95">
        <f>+E94*D94</f>
        <v>0</v>
      </c>
    </row>
    <row r="95" spans="1:6" ht="20.25" customHeight="1">
      <c r="A95" s="34"/>
      <c r="B95" s="54" t="s">
        <v>159</v>
      </c>
      <c r="C95" s="15" t="s">
        <v>74</v>
      </c>
      <c r="D95" s="21">
        <v>1</v>
      </c>
      <c r="E95" s="8"/>
      <c r="F95" s="95">
        <f>+E95*D95</f>
        <v>0</v>
      </c>
    </row>
    <row r="96" spans="1:6" ht="28.9" customHeight="1">
      <c r="A96" s="34"/>
      <c r="B96" s="54" t="s">
        <v>160</v>
      </c>
      <c r="C96" s="15" t="s">
        <v>74</v>
      </c>
      <c r="D96" s="21">
        <v>1</v>
      </c>
      <c r="E96" s="8"/>
      <c r="F96" s="95">
        <f>+E96*D96</f>
        <v>0</v>
      </c>
    </row>
    <row r="97" spans="1:6">
      <c r="A97" s="34"/>
      <c r="B97" s="48" t="s">
        <v>161</v>
      </c>
      <c r="C97" s="15"/>
      <c r="D97" s="21"/>
      <c r="E97" s="8"/>
      <c r="F97" s="53"/>
    </row>
    <row r="98" spans="1:6" ht="55.5" customHeight="1">
      <c r="A98" s="34" t="s">
        <v>162</v>
      </c>
      <c r="B98" s="105" t="s">
        <v>163</v>
      </c>
      <c r="C98" s="15" t="s">
        <v>74</v>
      </c>
      <c r="D98" s="21">
        <f>+D93</f>
        <v>3</v>
      </c>
      <c r="E98" s="8"/>
      <c r="F98" s="95">
        <f>+E98*D98</f>
        <v>0</v>
      </c>
    </row>
    <row r="99" spans="1:6" ht="61.5" customHeight="1">
      <c r="A99" s="34"/>
      <c r="B99" s="105" t="s">
        <v>164</v>
      </c>
      <c r="C99" s="15" t="s">
        <v>74</v>
      </c>
      <c r="D99" s="21">
        <f>+D94</f>
        <v>3</v>
      </c>
      <c r="E99" s="8"/>
      <c r="F99" s="95">
        <f>+E99*D99</f>
        <v>0</v>
      </c>
    </row>
    <row r="100" spans="1:6">
      <c r="A100" s="34"/>
      <c r="B100" s="54" t="s">
        <v>165</v>
      </c>
      <c r="C100" s="15" t="s">
        <v>74</v>
      </c>
      <c r="D100" s="21">
        <f>+D99</f>
        <v>3</v>
      </c>
      <c r="E100" s="8"/>
      <c r="F100" s="95">
        <f>+E100*D100</f>
        <v>0</v>
      </c>
    </row>
    <row r="101" spans="1:6">
      <c r="A101" s="34"/>
      <c r="B101" s="54" t="s">
        <v>166</v>
      </c>
      <c r="C101" s="15" t="s">
        <v>74</v>
      </c>
      <c r="D101" s="21">
        <v>1</v>
      </c>
      <c r="E101" s="8"/>
      <c r="F101" s="95">
        <f>+E101*D101</f>
        <v>0</v>
      </c>
    </row>
    <row r="102" spans="1:6" ht="65.25" customHeight="1">
      <c r="A102" s="34"/>
      <c r="B102" s="105" t="s">
        <v>167</v>
      </c>
      <c r="C102" s="15" t="s">
        <v>74</v>
      </c>
      <c r="D102" s="21">
        <f>+D93</f>
        <v>3</v>
      </c>
      <c r="E102" s="8"/>
      <c r="F102" s="95">
        <f>+E102*D102</f>
        <v>0</v>
      </c>
    </row>
    <row r="103" spans="1:6" ht="72" customHeight="1">
      <c r="A103" s="34"/>
      <c r="B103" s="105" t="s">
        <v>168</v>
      </c>
      <c r="C103" s="15" t="s">
        <v>74</v>
      </c>
      <c r="D103" s="21">
        <f>+D93</f>
        <v>3</v>
      </c>
      <c r="E103" s="8"/>
      <c r="F103" s="95">
        <f>+E103*D103</f>
        <v>0</v>
      </c>
    </row>
    <row r="104" spans="1:6">
      <c r="A104" s="34"/>
      <c r="B104" s="54" t="s">
        <v>169</v>
      </c>
      <c r="C104" s="15" t="s">
        <v>74</v>
      </c>
      <c r="D104" s="21">
        <v>3</v>
      </c>
      <c r="E104" s="8"/>
      <c r="F104" s="95">
        <f>+E104*D104</f>
        <v>0</v>
      </c>
    </row>
    <row r="105" spans="1:6">
      <c r="A105" s="110"/>
      <c r="B105" s="119" t="s">
        <v>170</v>
      </c>
      <c r="C105" s="120"/>
      <c r="D105" s="121"/>
      <c r="E105" s="122"/>
      <c r="F105" s="123">
        <f>SUM(F93:F104)</f>
        <v>0</v>
      </c>
    </row>
    <row r="106" spans="1:6">
      <c r="A106" s="55"/>
      <c r="B106" s="54"/>
      <c r="C106" s="49"/>
      <c r="D106" s="21"/>
      <c r="E106" s="50"/>
      <c r="F106" s="51"/>
    </row>
    <row r="107" spans="1:6">
      <c r="A107" s="47" t="s">
        <v>171</v>
      </c>
      <c r="B107" s="48" t="s">
        <v>172</v>
      </c>
      <c r="C107" s="49"/>
      <c r="D107" s="21"/>
      <c r="E107" s="50"/>
      <c r="F107" s="51"/>
    </row>
    <row r="108" spans="1:6" ht="43.15" customHeight="1">
      <c r="A108" s="55" t="s">
        <v>173</v>
      </c>
      <c r="B108" s="48" t="s">
        <v>174</v>
      </c>
      <c r="C108" s="49"/>
      <c r="D108" s="21"/>
      <c r="E108" s="50"/>
      <c r="F108" s="51"/>
    </row>
    <row r="109" spans="1:6">
      <c r="A109" s="34"/>
      <c r="B109" s="54" t="s">
        <v>175</v>
      </c>
      <c r="C109" s="15" t="s">
        <v>81</v>
      </c>
      <c r="D109" s="21">
        <v>36</v>
      </c>
      <c r="E109" s="8"/>
      <c r="F109" s="95">
        <f>+E109*D109</f>
        <v>0</v>
      </c>
    </row>
    <row r="110" spans="1:6">
      <c r="A110" s="34"/>
      <c r="B110" s="54" t="s">
        <v>176</v>
      </c>
      <c r="C110" s="15" t="s">
        <v>81</v>
      </c>
      <c r="D110" s="21">
        <v>6</v>
      </c>
      <c r="E110" s="8"/>
      <c r="F110" s="95">
        <f>+E110*D110</f>
        <v>0</v>
      </c>
    </row>
    <row r="111" spans="1:6">
      <c r="A111" s="34"/>
      <c r="B111" s="54" t="s">
        <v>177</v>
      </c>
      <c r="C111" s="15" t="s">
        <v>81</v>
      </c>
      <c r="D111" s="21">
        <v>12</v>
      </c>
      <c r="E111" s="8"/>
      <c r="F111" s="95">
        <f>+E111*D111</f>
        <v>0</v>
      </c>
    </row>
    <row r="112" spans="1:6">
      <c r="A112" s="34"/>
      <c r="B112" s="54" t="s">
        <v>178</v>
      </c>
      <c r="C112" s="15" t="s">
        <v>81</v>
      </c>
      <c r="D112" s="21">
        <v>3</v>
      </c>
      <c r="E112" s="8"/>
      <c r="F112" s="95">
        <f>+E112*D112</f>
        <v>0</v>
      </c>
    </row>
    <row r="113" spans="1:6">
      <c r="A113" s="34"/>
      <c r="B113" s="2" t="s">
        <v>179</v>
      </c>
      <c r="C113" s="4" t="s">
        <v>74</v>
      </c>
      <c r="D113" s="5">
        <v>3</v>
      </c>
      <c r="E113" s="16"/>
      <c r="F113" s="95">
        <f>+D113*E113</f>
        <v>0</v>
      </c>
    </row>
    <row r="114" spans="1:6">
      <c r="A114" s="56"/>
      <c r="B114" s="2" t="s">
        <v>180</v>
      </c>
      <c r="C114" s="4" t="s">
        <v>74</v>
      </c>
      <c r="D114" s="5">
        <v>5</v>
      </c>
      <c r="E114" s="19"/>
      <c r="F114" s="96">
        <f>+D114*E114</f>
        <v>0</v>
      </c>
    </row>
    <row r="115" spans="1:6" ht="43.15" customHeight="1">
      <c r="A115" s="57"/>
      <c r="B115" s="2" t="s">
        <v>181</v>
      </c>
      <c r="C115" s="3" t="s">
        <v>81</v>
      </c>
      <c r="D115" s="21">
        <f>+SUM(D111:D112)</f>
        <v>15</v>
      </c>
      <c r="E115" s="19"/>
      <c r="F115" s="96">
        <f>+D115*E115</f>
        <v>0</v>
      </c>
    </row>
    <row r="116" spans="1:6" ht="28.9" customHeight="1">
      <c r="A116" s="56"/>
      <c r="B116" s="2" t="s">
        <v>182</v>
      </c>
      <c r="C116" s="4" t="s">
        <v>74</v>
      </c>
      <c r="D116" s="5">
        <v>1</v>
      </c>
      <c r="E116" s="19"/>
      <c r="F116" s="96">
        <f>+D116*E116</f>
        <v>0</v>
      </c>
    </row>
    <row r="117" spans="1:6">
      <c r="A117" s="56"/>
      <c r="B117" s="2" t="s">
        <v>183</v>
      </c>
      <c r="C117" s="4" t="s">
        <v>74</v>
      </c>
      <c r="D117" s="5">
        <v>1</v>
      </c>
      <c r="E117" s="19"/>
      <c r="F117" s="96">
        <f>+D117*E117</f>
        <v>0</v>
      </c>
    </row>
    <row r="118" spans="1:6">
      <c r="A118" s="110"/>
      <c r="B118" s="119" t="s">
        <v>184</v>
      </c>
      <c r="C118" s="120"/>
      <c r="D118" s="121"/>
      <c r="E118" s="122"/>
      <c r="F118" s="123">
        <f>SUM(F109:F117)</f>
        <v>0</v>
      </c>
    </row>
    <row r="119" spans="1:6" ht="22.5" customHeight="1">
      <c r="A119" s="34"/>
      <c r="B119" s="145" t="s">
        <v>185</v>
      </c>
      <c r="C119" s="155"/>
      <c r="D119" s="155"/>
      <c r="E119" s="156"/>
      <c r="F119" s="94">
        <f>F83+F89+F105+F118</f>
        <v>0</v>
      </c>
    </row>
    <row r="120" spans="1:6">
      <c r="A120" s="24"/>
      <c r="B120" s="25"/>
      <c r="C120" s="26"/>
      <c r="D120" s="7"/>
      <c r="E120" s="27"/>
      <c r="F120" s="28"/>
    </row>
    <row r="121" spans="1:6">
      <c r="A121" s="33" t="s">
        <v>186</v>
      </c>
      <c r="B121" s="42" t="s">
        <v>187</v>
      </c>
      <c r="C121" s="26"/>
      <c r="D121" s="7"/>
      <c r="E121" s="27"/>
      <c r="F121" s="28"/>
    </row>
    <row r="122" spans="1:6" ht="16.149999999999999" customHeight="1">
      <c r="A122" s="34" t="s">
        <v>188</v>
      </c>
      <c r="B122" s="41" t="s">
        <v>189</v>
      </c>
      <c r="C122" s="35" t="s">
        <v>18</v>
      </c>
      <c r="D122" s="17">
        <v>190.88</v>
      </c>
      <c r="E122" s="36"/>
      <c r="F122" s="93">
        <f>D122*E122</f>
        <v>0</v>
      </c>
    </row>
    <row r="123" spans="1:6" ht="28.9" customHeight="1">
      <c r="A123" s="34" t="s">
        <v>190</v>
      </c>
      <c r="B123" s="41" t="s">
        <v>191</v>
      </c>
      <c r="C123" s="35" t="s">
        <v>18</v>
      </c>
      <c r="D123" s="17">
        <v>12.84</v>
      </c>
      <c r="E123" s="36"/>
      <c r="F123" s="93">
        <f>D123*E123</f>
        <v>0</v>
      </c>
    </row>
    <row r="124" spans="1:6" ht="28.9" customHeight="1">
      <c r="A124" s="34" t="s">
        <v>192</v>
      </c>
      <c r="B124" s="41" t="s">
        <v>193</v>
      </c>
      <c r="C124" s="35" t="s">
        <v>18</v>
      </c>
      <c r="D124" s="17">
        <v>106.95</v>
      </c>
      <c r="E124" s="36"/>
      <c r="F124" s="93">
        <f>D124*E124</f>
        <v>0</v>
      </c>
    </row>
    <row r="125" spans="1:6" ht="22.5" customHeight="1">
      <c r="A125" s="110"/>
      <c r="B125" s="135" t="s">
        <v>194</v>
      </c>
      <c r="C125" s="157"/>
      <c r="D125" s="157"/>
      <c r="E125" s="158"/>
      <c r="F125" s="111">
        <f>SUM(F122:F124)</f>
        <v>0</v>
      </c>
    </row>
    <row r="126" spans="1:6">
      <c r="A126" s="140"/>
      <c r="B126" s="155"/>
      <c r="C126" s="155"/>
      <c r="D126" s="155"/>
      <c r="E126" s="155"/>
      <c r="F126" s="159"/>
    </row>
    <row r="127" spans="1:6">
      <c r="A127" s="33" t="s">
        <v>195</v>
      </c>
      <c r="B127" s="38" t="s">
        <v>196</v>
      </c>
      <c r="C127" s="26"/>
      <c r="D127" s="17"/>
      <c r="E127" s="35"/>
      <c r="F127" s="58"/>
    </row>
    <row r="128" spans="1:6" ht="18.75" customHeight="1">
      <c r="A128" s="34" t="s">
        <v>197</v>
      </c>
      <c r="B128" s="25" t="s">
        <v>198</v>
      </c>
      <c r="C128" s="35" t="s">
        <v>18</v>
      </c>
      <c r="D128" s="17">
        <v>747.09999999999968</v>
      </c>
      <c r="E128" s="36"/>
      <c r="F128" s="93">
        <f>D128*E128</f>
        <v>0</v>
      </c>
    </row>
    <row r="129" spans="1:6" ht="29.25" customHeight="1">
      <c r="A129" s="34" t="s">
        <v>199</v>
      </c>
      <c r="B129" s="41" t="s">
        <v>200</v>
      </c>
      <c r="C129" s="35" t="s">
        <v>18</v>
      </c>
      <c r="D129" s="17">
        <v>173.91</v>
      </c>
      <c r="E129" s="36"/>
      <c r="F129" s="93">
        <f>D129*E129</f>
        <v>0</v>
      </c>
    </row>
    <row r="130" spans="1:6" ht="16.149999999999999" customHeight="1">
      <c r="A130" s="34" t="s">
        <v>201</v>
      </c>
      <c r="B130" s="1" t="s">
        <v>202</v>
      </c>
      <c r="C130" s="35" t="s">
        <v>18</v>
      </c>
      <c r="D130" s="17">
        <v>510.57</v>
      </c>
      <c r="E130" s="36"/>
      <c r="F130" s="93">
        <f>D130*E130</f>
        <v>0</v>
      </c>
    </row>
    <row r="131" spans="1:6" ht="21.75" customHeight="1">
      <c r="A131" s="34" t="s">
        <v>203</v>
      </c>
      <c r="B131" s="25" t="s">
        <v>204</v>
      </c>
      <c r="C131" s="35" t="s">
        <v>18</v>
      </c>
      <c r="D131" s="17">
        <v>190.88</v>
      </c>
      <c r="E131" s="36"/>
      <c r="F131" s="93">
        <f>D131*E131</f>
        <v>0</v>
      </c>
    </row>
    <row r="132" spans="1:6" ht="22.5" customHeight="1">
      <c r="A132" s="110"/>
      <c r="B132" s="135" t="s">
        <v>205</v>
      </c>
      <c r="C132" s="157"/>
      <c r="D132" s="157"/>
      <c r="E132" s="158"/>
      <c r="F132" s="111">
        <f>SUM(F128:F131)</f>
        <v>0</v>
      </c>
    </row>
    <row r="133" spans="1:6">
      <c r="A133" s="140"/>
      <c r="B133" s="155"/>
      <c r="C133" s="155"/>
      <c r="D133" s="155"/>
      <c r="E133" s="155"/>
      <c r="F133" s="159"/>
    </row>
    <row r="134" spans="1:6">
      <c r="A134" s="33" t="s">
        <v>206</v>
      </c>
      <c r="B134" s="42" t="s">
        <v>207</v>
      </c>
      <c r="C134" s="26"/>
      <c r="D134" s="7"/>
      <c r="E134" s="27"/>
      <c r="F134" s="28"/>
    </row>
    <row r="135" spans="1:6">
      <c r="A135" s="29" t="s">
        <v>208</v>
      </c>
      <c r="B135" s="59" t="s">
        <v>209</v>
      </c>
      <c r="C135" s="10"/>
      <c r="D135" s="60"/>
      <c r="E135" s="61"/>
      <c r="F135" s="62"/>
    </row>
    <row r="136" spans="1:6" ht="104.25" customHeight="1">
      <c r="A136" s="63" t="s">
        <v>16</v>
      </c>
      <c r="B136" s="2" t="s">
        <v>210</v>
      </c>
      <c r="C136" s="4" t="s">
        <v>211</v>
      </c>
      <c r="D136" s="18">
        <v>1</v>
      </c>
      <c r="E136" s="64"/>
      <c r="F136" s="65">
        <f>+D136*E136</f>
        <v>0</v>
      </c>
    </row>
    <row r="137" spans="1:6" ht="150.75" customHeight="1">
      <c r="A137" s="63" t="s">
        <v>19</v>
      </c>
      <c r="B137" s="2" t="s">
        <v>212</v>
      </c>
      <c r="C137" s="10" t="s">
        <v>213</v>
      </c>
      <c r="D137" s="18">
        <v>1</v>
      </c>
      <c r="E137" s="64"/>
      <c r="F137" s="65">
        <f>+D137*E137</f>
        <v>0</v>
      </c>
    </row>
    <row r="138" spans="1:6" ht="53.25" customHeight="1">
      <c r="A138" s="63" t="s">
        <v>21</v>
      </c>
      <c r="B138" s="1" t="s">
        <v>214</v>
      </c>
      <c r="C138" s="10" t="s">
        <v>215</v>
      </c>
      <c r="D138" s="18">
        <v>50</v>
      </c>
      <c r="E138" s="64"/>
      <c r="F138" s="65">
        <f>+D138*E138</f>
        <v>0</v>
      </c>
    </row>
    <row r="139" spans="1:6" ht="39.75" customHeight="1">
      <c r="A139" s="63" t="s">
        <v>24</v>
      </c>
      <c r="B139" s="2" t="s">
        <v>216</v>
      </c>
      <c r="C139" s="10" t="s">
        <v>215</v>
      </c>
      <c r="D139" s="18">
        <f>(D149+D150+D151+D152+D153+D154+D172+15)*1*25</f>
        <v>2225</v>
      </c>
      <c r="E139" s="64"/>
      <c r="F139" s="65">
        <f>+D139*E139</f>
        <v>0</v>
      </c>
    </row>
    <row r="140" spans="1:6" ht="28.9" customHeight="1">
      <c r="A140" s="63" t="s">
        <v>26</v>
      </c>
      <c r="B140" s="2" t="s">
        <v>217</v>
      </c>
      <c r="C140" s="10" t="s">
        <v>215</v>
      </c>
      <c r="D140" s="18">
        <f>(D149+D150+D151+D152+D153+D154+D172+15)*3*25</f>
        <v>6675</v>
      </c>
      <c r="E140" s="64"/>
      <c r="F140" s="65">
        <f>+D140*E140</f>
        <v>0</v>
      </c>
    </row>
    <row r="141" spans="1:6">
      <c r="A141" s="63" t="s">
        <v>28</v>
      </c>
      <c r="B141" s="1" t="s">
        <v>218</v>
      </c>
      <c r="C141" s="10" t="s">
        <v>211</v>
      </c>
      <c r="D141" s="18">
        <v>1</v>
      </c>
      <c r="E141" s="64"/>
      <c r="F141" s="65">
        <f>+D141*E141</f>
        <v>0</v>
      </c>
    </row>
    <row r="142" spans="1:6">
      <c r="A142" s="63" t="s">
        <v>219</v>
      </c>
      <c r="B142" s="1" t="s">
        <v>220</v>
      </c>
      <c r="C142" s="10" t="s">
        <v>211</v>
      </c>
      <c r="D142" s="18">
        <v>1</v>
      </c>
      <c r="E142" s="64"/>
      <c r="F142" s="65">
        <f>+D142*E142</f>
        <v>0</v>
      </c>
    </row>
    <row r="143" spans="1:6" ht="28.9" customHeight="1">
      <c r="A143" s="63" t="s">
        <v>221</v>
      </c>
      <c r="B143" s="2" t="s">
        <v>222</v>
      </c>
      <c r="C143" s="10" t="s">
        <v>215</v>
      </c>
      <c r="D143" s="18">
        <f>(D162+D163)*25*1</f>
        <v>675</v>
      </c>
      <c r="E143" s="64"/>
      <c r="F143" s="65">
        <f>+D143*E143</f>
        <v>0</v>
      </c>
    </row>
    <row r="144" spans="1:6" ht="28.9" customHeight="1">
      <c r="A144" s="63" t="s">
        <v>223</v>
      </c>
      <c r="B144" s="1" t="s">
        <v>224</v>
      </c>
      <c r="C144" s="10" t="s">
        <v>151</v>
      </c>
      <c r="D144" s="18">
        <f>(D162+D163)*25*3</f>
        <v>2025</v>
      </c>
      <c r="E144" s="64"/>
      <c r="F144" s="65">
        <f>+D144*E144</f>
        <v>0</v>
      </c>
    </row>
    <row r="145" spans="1:6" ht="28.9" customHeight="1">
      <c r="A145" s="63" t="s">
        <v>225</v>
      </c>
      <c r="B145" s="2" t="s">
        <v>226</v>
      </c>
      <c r="C145" s="10" t="s">
        <v>215</v>
      </c>
      <c r="D145" s="18">
        <f>(D168)*30*1</f>
        <v>120</v>
      </c>
      <c r="E145" s="64"/>
      <c r="F145" s="65">
        <f>+D145*E145</f>
        <v>0</v>
      </c>
    </row>
    <row r="146" spans="1:6" ht="28.9" customHeight="1">
      <c r="A146" s="63" t="s">
        <v>227</v>
      </c>
      <c r="B146" s="1" t="s">
        <v>228</v>
      </c>
      <c r="C146" s="10" t="s">
        <v>215</v>
      </c>
      <c r="D146" s="18">
        <f>(+D168)*30*3</f>
        <v>360</v>
      </c>
      <c r="E146" s="64"/>
      <c r="F146" s="65">
        <f>+D146*E146</f>
        <v>0</v>
      </c>
    </row>
    <row r="147" spans="1:6">
      <c r="A147" s="113"/>
      <c r="B147" s="124" t="s">
        <v>229</v>
      </c>
      <c r="C147" s="114"/>
      <c r="D147" s="125"/>
      <c r="E147" s="126"/>
      <c r="F147" s="127">
        <f>SUM(F136:F146)</f>
        <v>0</v>
      </c>
    </row>
    <row r="148" spans="1:6">
      <c r="A148" s="57" t="s">
        <v>230</v>
      </c>
      <c r="B148" s="11" t="s">
        <v>231</v>
      </c>
      <c r="C148" s="10"/>
      <c r="D148" s="18"/>
      <c r="E148" s="64"/>
      <c r="F148" s="65"/>
    </row>
    <row r="149" spans="1:6" ht="29.25" customHeight="1">
      <c r="A149" s="63" t="s">
        <v>33</v>
      </c>
      <c r="B149" s="2" t="s">
        <v>232</v>
      </c>
      <c r="C149" s="10" t="s">
        <v>74</v>
      </c>
      <c r="D149" s="18">
        <v>32</v>
      </c>
      <c r="E149" s="64"/>
      <c r="F149" s="65">
        <f>D149*E149</f>
        <v>0</v>
      </c>
    </row>
    <row r="150" spans="1:6" ht="28.9" customHeight="1">
      <c r="A150" s="63" t="s">
        <v>35</v>
      </c>
      <c r="B150" s="2" t="s">
        <v>233</v>
      </c>
      <c r="C150" s="10" t="s">
        <v>74</v>
      </c>
      <c r="D150" s="18">
        <v>12</v>
      </c>
      <c r="E150" s="64"/>
      <c r="F150" s="65">
        <f>D150*E150</f>
        <v>0</v>
      </c>
    </row>
    <row r="151" spans="1:6" ht="30.75">
      <c r="A151" s="63" t="s">
        <v>37</v>
      </c>
      <c r="B151" s="2" t="s">
        <v>234</v>
      </c>
      <c r="C151" s="10" t="s">
        <v>74</v>
      </c>
      <c r="D151" s="18">
        <v>4</v>
      </c>
      <c r="E151" s="64"/>
      <c r="F151" s="65">
        <f>D151*E151</f>
        <v>0</v>
      </c>
    </row>
    <row r="152" spans="1:6">
      <c r="A152" s="63" t="s">
        <v>43</v>
      </c>
      <c r="B152" s="2" t="s">
        <v>235</v>
      </c>
      <c r="C152" s="10" t="s">
        <v>74</v>
      </c>
      <c r="D152" s="18">
        <v>5</v>
      </c>
      <c r="E152" s="64"/>
      <c r="F152" s="65">
        <f>D152*E152</f>
        <v>0</v>
      </c>
    </row>
    <row r="153" spans="1:6">
      <c r="A153" s="63" t="s">
        <v>45</v>
      </c>
      <c r="B153" s="2" t="s">
        <v>236</v>
      </c>
      <c r="C153" s="10" t="s">
        <v>74</v>
      </c>
      <c r="D153" s="18">
        <v>6</v>
      </c>
      <c r="E153" s="64"/>
      <c r="F153" s="65">
        <f>D153*E153</f>
        <v>0</v>
      </c>
    </row>
    <row r="154" spans="1:6" ht="27" customHeight="1">
      <c r="A154" s="63" t="s">
        <v>49</v>
      </c>
      <c r="B154" s="2" t="s">
        <v>237</v>
      </c>
      <c r="C154" s="10" t="s">
        <v>74</v>
      </c>
      <c r="D154" s="18">
        <v>3</v>
      </c>
      <c r="E154" s="64"/>
      <c r="F154" s="65">
        <f>D154*E154</f>
        <v>0</v>
      </c>
    </row>
    <row r="155" spans="1:6">
      <c r="A155" s="128"/>
      <c r="B155" s="124" t="s">
        <v>238</v>
      </c>
      <c r="C155" s="114"/>
      <c r="D155" s="125"/>
      <c r="E155" s="126"/>
      <c r="F155" s="127">
        <f>SUM(F149:F154)</f>
        <v>0</v>
      </c>
    </row>
    <row r="156" spans="1:6">
      <c r="A156" s="63"/>
      <c r="B156" s="13"/>
      <c r="C156" s="12"/>
      <c r="D156" s="66"/>
      <c r="E156" s="67"/>
      <c r="F156" s="68"/>
    </row>
    <row r="157" spans="1:6">
      <c r="A157" s="57" t="s">
        <v>239</v>
      </c>
      <c r="B157" s="11" t="s">
        <v>240</v>
      </c>
      <c r="C157" s="12"/>
      <c r="D157" s="66"/>
      <c r="E157" s="67"/>
      <c r="F157" s="68"/>
    </row>
    <row r="158" spans="1:6">
      <c r="A158" s="63" t="s">
        <v>66</v>
      </c>
      <c r="B158" s="2" t="s">
        <v>241</v>
      </c>
      <c r="C158" s="10" t="s">
        <v>74</v>
      </c>
      <c r="D158" s="18">
        <v>7</v>
      </c>
      <c r="E158" s="64"/>
      <c r="F158" s="65">
        <f>D158*E158</f>
        <v>0</v>
      </c>
    </row>
    <row r="159" spans="1:6" ht="28.9" customHeight="1">
      <c r="A159" s="63" t="s">
        <v>242</v>
      </c>
      <c r="B159" s="2" t="s">
        <v>243</v>
      </c>
      <c r="C159" s="10" t="s">
        <v>74</v>
      </c>
      <c r="D159" s="18">
        <v>6</v>
      </c>
      <c r="E159" s="64"/>
      <c r="F159" s="65">
        <f>D159*E159</f>
        <v>0</v>
      </c>
    </row>
    <row r="160" spans="1:6">
      <c r="A160" s="63" t="s">
        <v>68</v>
      </c>
      <c r="B160" s="2" t="s">
        <v>244</v>
      </c>
      <c r="C160" s="10" t="s">
        <v>74</v>
      </c>
      <c r="D160" s="18">
        <v>10</v>
      </c>
      <c r="E160" s="64"/>
      <c r="F160" s="65">
        <f>D160*E160</f>
        <v>0</v>
      </c>
    </row>
    <row r="161" spans="1:6">
      <c r="A161" s="63" t="s">
        <v>70</v>
      </c>
      <c r="B161" s="2" t="s">
        <v>245</v>
      </c>
      <c r="C161" s="10" t="s">
        <v>74</v>
      </c>
      <c r="D161" s="18">
        <v>10</v>
      </c>
      <c r="E161" s="64"/>
      <c r="F161" s="65">
        <f>D161*E161</f>
        <v>0</v>
      </c>
    </row>
    <row r="162" spans="1:6">
      <c r="A162" s="63" t="s">
        <v>246</v>
      </c>
      <c r="B162" s="2" t="s">
        <v>247</v>
      </c>
      <c r="C162" s="10" t="s">
        <v>74</v>
      </c>
      <c r="D162" s="18">
        <v>22</v>
      </c>
      <c r="E162" s="64"/>
      <c r="F162" s="65">
        <f>D162*E162</f>
        <v>0</v>
      </c>
    </row>
    <row r="163" spans="1:6" ht="28.9" customHeight="1">
      <c r="A163" s="63" t="s">
        <v>72</v>
      </c>
      <c r="B163" s="2" t="s">
        <v>248</v>
      </c>
      <c r="C163" s="10" t="s">
        <v>74</v>
      </c>
      <c r="D163" s="18">
        <v>5</v>
      </c>
      <c r="E163" s="64"/>
      <c r="F163" s="65">
        <f>D163*E163</f>
        <v>0</v>
      </c>
    </row>
    <row r="164" spans="1:6">
      <c r="A164" s="63" t="s">
        <v>75</v>
      </c>
      <c r="B164" s="2" t="s">
        <v>249</v>
      </c>
      <c r="C164" s="10" t="s">
        <v>74</v>
      </c>
      <c r="D164" s="18">
        <v>9</v>
      </c>
      <c r="E164" s="64"/>
      <c r="F164" s="65">
        <f>D164*E164</f>
        <v>0</v>
      </c>
    </row>
    <row r="165" spans="1:6">
      <c r="A165" s="113"/>
      <c r="B165" s="124" t="s">
        <v>250</v>
      </c>
      <c r="C165" s="114"/>
      <c r="D165" s="125"/>
      <c r="E165" s="126"/>
      <c r="F165" s="127">
        <f>SUM(F158:F164)</f>
        <v>0</v>
      </c>
    </row>
    <row r="166" spans="1:6" ht="21" customHeight="1">
      <c r="A166" s="57"/>
      <c r="B166" s="13"/>
      <c r="C166" s="12"/>
      <c r="D166" s="66"/>
      <c r="E166" s="67"/>
      <c r="F166" s="68"/>
    </row>
    <row r="167" spans="1:6" ht="25.5" customHeight="1">
      <c r="A167" s="57" t="s">
        <v>85</v>
      </c>
      <c r="B167" s="11" t="s">
        <v>251</v>
      </c>
      <c r="C167" s="10"/>
      <c r="D167" s="18"/>
      <c r="E167" s="64"/>
      <c r="F167" s="65"/>
    </row>
    <row r="168" spans="1:6" ht="57.6" customHeight="1">
      <c r="A168" s="45" t="s">
        <v>87</v>
      </c>
      <c r="B168" s="2" t="s">
        <v>252</v>
      </c>
      <c r="C168" s="10" t="s">
        <v>213</v>
      </c>
      <c r="D168" s="18">
        <v>4</v>
      </c>
      <c r="E168" s="64"/>
      <c r="F168" s="65">
        <f>D168*E168</f>
        <v>0</v>
      </c>
    </row>
    <row r="169" spans="1:6" ht="57.6" customHeight="1">
      <c r="A169" s="45" t="s">
        <v>89</v>
      </c>
      <c r="B169" s="2" t="s">
        <v>252</v>
      </c>
      <c r="C169" s="10" t="s">
        <v>213</v>
      </c>
      <c r="D169" s="18">
        <v>5</v>
      </c>
      <c r="E169" s="64"/>
      <c r="F169" s="65" t="s">
        <v>122</v>
      </c>
    </row>
    <row r="170" spans="1:6" ht="63" customHeight="1">
      <c r="A170" s="45" t="s">
        <v>91</v>
      </c>
      <c r="B170" s="2" t="s">
        <v>253</v>
      </c>
      <c r="C170" s="10" t="s">
        <v>213</v>
      </c>
      <c r="D170" s="18">
        <v>4</v>
      </c>
      <c r="E170" s="64"/>
      <c r="F170" s="65">
        <f>D170*E170</f>
        <v>0</v>
      </c>
    </row>
    <row r="171" spans="1:6" ht="57.6" customHeight="1">
      <c r="A171" s="45" t="s">
        <v>93</v>
      </c>
      <c r="B171" s="2" t="s">
        <v>253</v>
      </c>
      <c r="C171" s="10" t="s">
        <v>213</v>
      </c>
      <c r="D171" s="18">
        <v>5</v>
      </c>
      <c r="E171" s="64"/>
      <c r="F171" s="65" t="s">
        <v>122</v>
      </c>
    </row>
    <row r="172" spans="1:6" ht="28.9" customHeight="1">
      <c r="A172" s="45" t="s">
        <v>95</v>
      </c>
      <c r="B172" s="1" t="s">
        <v>254</v>
      </c>
      <c r="C172" s="10" t="s">
        <v>213</v>
      </c>
      <c r="D172" s="18">
        <v>12</v>
      </c>
      <c r="E172" s="64"/>
      <c r="F172" s="65">
        <f>D172*E172</f>
        <v>0</v>
      </c>
    </row>
    <row r="173" spans="1:6">
      <c r="A173" s="113"/>
      <c r="B173" s="124" t="s">
        <v>255</v>
      </c>
      <c r="C173" s="114"/>
      <c r="D173" s="125"/>
      <c r="E173" s="126"/>
      <c r="F173" s="129">
        <f>SUM(F168:F172)</f>
        <v>0</v>
      </c>
    </row>
    <row r="174" spans="1:6">
      <c r="A174" s="57"/>
      <c r="B174" s="70"/>
      <c r="C174" s="10"/>
      <c r="D174" s="18"/>
      <c r="E174" s="64"/>
      <c r="F174" s="65"/>
    </row>
    <row r="175" spans="1:6">
      <c r="A175" s="57" t="s">
        <v>101</v>
      </c>
      <c r="B175" s="12" t="s">
        <v>256</v>
      </c>
      <c r="C175" s="10"/>
      <c r="D175" s="18"/>
      <c r="E175" s="64"/>
      <c r="F175" s="65"/>
    </row>
    <row r="176" spans="1:6" ht="28.9" customHeight="1">
      <c r="A176" s="45" t="s">
        <v>103</v>
      </c>
      <c r="B176" s="2" t="s">
        <v>257</v>
      </c>
      <c r="C176" s="10" t="s">
        <v>215</v>
      </c>
      <c r="D176" s="18">
        <f>(D184)*30*1</f>
        <v>450</v>
      </c>
      <c r="E176" s="64"/>
      <c r="F176" s="65">
        <f>+D176*E176</f>
        <v>0</v>
      </c>
    </row>
    <row r="177" spans="1:6" ht="28.9" customHeight="1">
      <c r="A177" s="45" t="s">
        <v>105</v>
      </c>
      <c r="B177" s="2" t="s">
        <v>258</v>
      </c>
      <c r="C177" s="10" t="s">
        <v>151</v>
      </c>
      <c r="D177" s="18">
        <f>(D184)*30*3</f>
        <v>1350</v>
      </c>
      <c r="E177" s="64"/>
      <c r="F177" s="65">
        <f>+D177*E177</f>
        <v>0</v>
      </c>
    </row>
    <row r="178" spans="1:6" ht="28.9" customHeight="1">
      <c r="A178" s="45" t="s">
        <v>107</v>
      </c>
      <c r="B178" s="2" t="s">
        <v>259</v>
      </c>
      <c r="C178" s="10" t="s">
        <v>215</v>
      </c>
      <c r="D178" s="18">
        <f>D184*30*1</f>
        <v>450</v>
      </c>
      <c r="E178" s="64"/>
      <c r="F178" s="65">
        <f>+D178*E178</f>
        <v>0</v>
      </c>
    </row>
    <row r="179" spans="1:6" ht="28.9" customHeight="1">
      <c r="A179" s="45" t="s">
        <v>109</v>
      </c>
      <c r="B179" s="1" t="s">
        <v>260</v>
      </c>
      <c r="C179" s="10" t="s">
        <v>215</v>
      </c>
      <c r="D179" s="18">
        <f>D184*40*2</f>
        <v>1200</v>
      </c>
      <c r="E179" s="64"/>
      <c r="F179" s="65">
        <f>+D179*E179</f>
        <v>0</v>
      </c>
    </row>
    <row r="180" spans="1:6" ht="28.9" customHeight="1">
      <c r="A180" s="45" t="s">
        <v>261</v>
      </c>
      <c r="B180" s="2" t="s">
        <v>262</v>
      </c>
      <c r="C180" s="10" t="s">
        <v>215</v>
      </c>
      <c r="D180" s="18">
        <f>D194*30*1</f>
        <v>180</v>
      </c>
      <c r="E180" s="64"/>
      <c r="F180" s="65">
        <f>+D180*E180</f>
        <v>0</v>
      </c>
    </row>
    <row r="181" spans="1:6" ht="28.9" customHeight="1">
      <c r="A181" s="45" t="s">
        <v>263</v>
      </c>
      <c r="B181" s="1" t="s">
        <v>264</v>
      </c>
      <c r="C181" s="10" t="s">
        <v>215</v>
      </c>
      <c r="D181" s="18">
        <f>D194*40*1</f>
        <v>240</v>
      </c>
      <c r="E181" s="64"/>
      <c r="F181" s="65">
        <f>+D181*E181</f>
        <v>0</v>
      </c>
    </row>
    <row r="182" spans="1:6" ht="100.9" customHeight="1">
      <c r="A182" s="45" t="s">
        <v>265</v>
      </c>
      <c r="B182" s="2" t="s">
        <v>266</v>
      </c>
      <c r="C182" s="10" t="s">
        <v>74</v>
      </c>
      <c r="D182" s="18">
        <v>1</v>
      </c>
      <c r="E182" s="64"/>
      <c r="F182" s="65" t="s">
        <v>122</v>
      </c>
    </row>
    <row r="183" spans="1:6" ht="28.9" customHeight="1">
      <c r="A183" s="45" t="s">
        <v>267</v>
      </c>
      <c r="B183" s="2" t="s">
        <v>268</v>
      </c>
      <c r="C183" s="10" t="s">
        <v>74</v>
      </c>
      <c r="D183" s="18">
        <v>1</v>
      </c>
      <c r="E183" s="64"/>
      <c r="F183" s="65" t="s">
        <v>122</v>
      </c>
    </row>
    <row r="184" spans="1:6" ht="84" customHeight="1">
      <c r="A184" s="45" t="s">
        <v>269</v>
      </c>
      <c r="B184" s="72" t="s">
        <v>270</v>
      </c>
      <c r="C184" s="10" t="s">
        <v>74</v>
      </c>
      <c r="D184" s="18">
        <v>15</v>
      </c>
      <c r="E184" s="64"/>
      <c r="F184" s="65" t="s">
        <v>122</v>
      </c>
    </row>
    <row r="185" spans="1:6">
      <c r="A185" s="141" t="s">
        <v>271</v>
      </c>
      <c r="B185" s="1" t="s">
        <v>272</v>
      </c>
      <c r="C185" s="142" t="s">
        <v>273</v>
      </c>
      <c r="D185" s="147">
        <v>1</v>
      </c>
      <c r="E185" s="143"/>
      <c r="F185" s="144" t="s">
        <v>122</v>
      </c>
    </row>
    <row r="186" spans="1:6">
      <c r="A186" s="160"/>
      <c r="B186" s="1" t="s">
        <v>274</v>
      </c>
      <c r="C186" s="161"/>
      <c r="D186" s="161"/>
      <c r="E186" s="161"/>
      <c r="F186" s="162"/>
    </row>
    <row r="187" spans="1:6">
      <c r="A187" s="160"/>
      <c r="B187" s="1" t="s">
        <v>275</v>
      </c>
      <c r="C187" s="161"/>
      <c r="D187" s="161"/>
      <c r="E187" s="161"/>
      <c r="F187" s="162"/>
    </row>
    <row r="188" spans="1:6">
      <c r="A188" s="160"/>
      <c r="B188" s="1" t="s">
        <v>276</v>
      </c>
      <c r="C188" s="161"/>
      <c r="D188" s="161"/>
      <c r="E188" s="161"/>
      <c r="F188" s="162"/>
    </row>
    <row r="189" spans="1:6">
      <c r="A189" s="160"/>
      <c r="B189" s="1" t="s">
        <v>277</v>
      </c>
      <c r="C189" s="161"/>
      <c r="D189" s="161"/>
      <c r="E189" s="161"/>
      <c r="F189" s="162"/>
    </row>
    <row r="190" spans="1:6">
      <c r="A190" s="160"/>
      <c r="B190" s="71" t="s">
        <v>278</v>
      </c>
      <c r="C190" s="161"/>
      <c r="D190" s="161"/>
      <c r="E190" s="161"/>
      <c r="F190" s="162"/>
    </row>
    <row r="191" spans="1:6" ht="28.9" customHeight="1">
      <c r="A191" s="163"/>
      <c r="B191" s="1" t="s">
        <v>279</v>
      </c>
      <c r="C191" s="164"/>
      <c r="D191" s="164"/>
      <c r="E191" s="164"/>
      <c r="F191" s="165"/>
    </row>
    <row r="192" spans="1:6" ht="39" customHeight="1">
      <c r="A192" s="45" t="s">
        <v>280</v>
      </c>
      <c r="B192" s="1" t="s">
        <v>281</v>
      </c>
      <c r="C192" s="10" t="s">
        <v>282</v>
      </c>
      <c r="D192" s="18">
        <v>1</v>
      </c>
      <c r="E192" s="64"/>
      <c r="F192" s="65" t="s">
        <v>122</v>
      </c>
    </row>
    <row r="193" spans="1:6">
      <c r="A193" s="45" t="s">
        <v>283</v>
      </c>
      <c r="B193" s="72" t="s">
        <v>284</v>
      </c>
      <c r="C193" s="4" t="s">
        <v>151</v>
      </c>
      <c r="D193" s="18">
        <v>6</v>
      </c>
      <c r="E193" s="14"/>
      <c r="F193" s="65" t="s">
        <v>122</v>
      </c>
    </row>
    <row r="194" spans="1:6">
      <c r="A194" s="45" t="s">
        <v>285</v>
      </c>
      <c r="B194" s="2" t="s">
        <v>286</v>
      </c>
      <c r="C194" s="4" t="s">
        <v>151</v>
      </c>
      <c r="D194" s="18">
        <v>6</v>
      </c>
      <c r="E194" s="14"/>
      <c r="F194" s="65">
        <f>+D194*E194</f>
        <v>0</v>
      </c>
    </row>
    <row r="195" spans="1:6">
      <c r="A195" s="128"/>
      <c r="B195" s="124" t="s">
        <v>287</v>
      </c>
      <c r="C195" s="114"/>
      <c r="D195" s="125"/>
      <c r="E195" s="126"/>
      <c r="F195" s="129">
        <f>SUM(F176:F194)</f>
        <v>0</v>
      </c>
    </row>
    <row r="196" spans="1:6">
      <c r="A196" s="63"/>
      <c r="B196" s="1"/>
      <c r="C196" s="10"/>
      <c r="D196" s="18"/>
      <c r="E196" s="64"/>
      <c r="F196" s="65"/>
    </row>
    <row r="197" spans="1:6">
      <c r="A197" s="57" t="s">
        <v>112</v>
      </c>
      <c r="B197" s="11" t="s">
        <v>288</v>
      </c>
      <c r="C197" s="10"/>
      <c r="D197" s="18"/>
      <c r="E197" s="64"/>
      <c r="F197" s="65"/>
    </row>
    <row r="198" spans="1:6">
      <c r="A198" s="63"/>
      <c r="B198" s="11" t="s">
        <v>289</v>
      </c>
      <c r="C198" s="12"/>
      <c r="D198" s="66"/>
      <c r="E198" s="67"/>
      <c r="F198" s="69"/>
    </row>
    <row r="199" spans="1:6" ht="58.5" customHeight="1">
      <c r="A199" s="45" t="s">
        <v>114</v>
      </c>
      <c r="B199" s="109" t="s">
        <v>290</v>
      </c>
      <c r="C199" s="4"/>
      <c r="D199" s="18">
        <v>1</v>
      </c>
      <c r="E199" s="64"/>
      <c r="F199" s="65" t="s">
        <v>122</v>
      </c>
    </row>
    <row r="200" spans="1:6" ht="28.9" customHeight="1">
      <c r="A200" s="45" t="s">
        <v>116</v>
      </c>
      <c r="B200" s="2" t="s">
        <v>291</v>
      </c>
      <c r="C200" s="4" t="s">
        <v>81</v>
      </c>
      <c r="D200" s="18">
        <f>(D202+D203+D204+D119+D199+D205)*30</f>
        <v>480</v>
      </c>
      <c r="E200" s="64"/>
      <c r="F200" s="65">
        <f>E200*D200</f>
        <v>0</v>
      </c>
    </row>
    <row r="201" spans="1:6" ht="28.9" customHeight="1">
      <c r="A201" s="45" t="s">
        <v>118</v>
      </c>
      <c r="B201" s="2" t="s">
        <v>292</v>
      </c>
      <c r="C201" s="10" t="s">
        <v>293</v>
      </c>
      <c r="D201" s="18">
        <f>(D202+D203+D204+D119+D199+D205)*40</f>
        <v>640</v>
      </c>
      <c r="E201" s="64"/>
      <c r="F201" s="65">
        <f>E201*D201</f>
        <v>0</v>
      </c>
    </row>
    <row r="202" spans="1:6" ht="43.15" customHeight="1">
      <c r="A202" s="45" t="s">
        <v>120</v>
      </c>
      <c r="B202" s="2" t="s">
        <v>294</v>
      </c>
      <c r="C202" s="10" t="s">
        <v>74</v>
      </c>
      <c r="D202" s="18">
        <v>10</v>
      </c>
      <c r="E202" s="64"/>
      <c r="F202" s="65" t="s">
        <v>122</v>
      </c>
    </row>
    <row r="203" spans="1:6" ht="43.15" customHeight="1">
      <c r="A203" s="45" t="s">
        <v>123</v>
      </c>
      <c r="B203" s="2" t="s">
        <v>295</v>
      </c>
      <c r="C203" s="10" t="s">
        <v>74</v>
      </c>
      <c r="D203" s="18">
        <v>1</v>
      </c>
      <c r="E203" s="64"/>
      <c r="F203" s="65" t="s">
        <v>122</v>
      </c>
    </row>
    <row r="204" spans="1:6" ht="28.9" customHeight="1">
      <c r="A204" s="45" t="s">
        <v>125</v>
      </c>
      <c r="B204" s="2" t="s">
        <v>296</v>
      </c>
      <c r="C204" s="10" t="s">
        <v>74</v>
      </c>
      <c r="D204" s="18">
        <v>3</v>
      </c>
      <c r="E204" s="64"/>
      <c r="F204" s="65" t="s">
        <v>122</v>
      </c>
    </row>
    <row r="205" spans="1:6">
      <c r="A205" s="45" t="s">
        <v>127</v>
      </c>
      <c r="B205" s="2" t="s">
        <v>297</v>
      </c>
      <c r="C205" s="10" t="s">
        <v>74</v>
      </c>
      <c r="D205" s="18">
        <v>1</v>
      </c>
      <c r="E205" s="64"/>
      <c r="F205" s="65" t="s">
        <v>122</v>
      </c>
    </row>
    <row r="206" spans="1:6" ht="30.75" customHeight="1">
      <c r="A206" s="45" t="s">
        <v>129</v>
      </c>
      <c r="B206" s="2" t="s">
        <v>298</v>
      </c>
      <c r="C206" s="10" t="s">
        <v>74</v>
      </c>
      <c r="D206" s="18">
        <v>2</v>
      </c>
      <c r="E206" s="64"/>
      <c r="F206" s="65" t="s">
        <v>122</v>
      </c>
    </row>
    <row r="207" spans="1:6">
      <c r="A207" s="45" t="s">
        <v>299</v>
      </c>
      <c r="B207" s="1" t="s">
        <v>300</v>
      </c>
      <c r="C207" s="10" t="s">
        <v>74</v>
      </c>
      <c r="D207" s="18">
        <v>1</v>
      </c>
      <c r="E207" s="64"/>
      <c r="F207" s="65">
        <f>E207*D207</f>
        <v>0</v>
      </c>
    </row>
    <row r="208" spans="1:6">
      <c r="A208" s="45" t="s">
        <v>301</v>
      </c>
      <c r="B208" s="2" t="s">
        <v>302</v>
      </c>
      <c r="C208" s="10" t="s">
        <v>74</v>
      </c>
      <c r="D208" s="18">
        <v>3</v>
      </c>
      <c r="E208" s="64"/>
      <c r="F208" s="65">
        <f>E208*D208</f>
        <v>0</v>
      </c>
    </row>
    <row r="209" spans="1:6">
      <c r="A209" s="128"/>
      <c r="B209" s="124" t="s">
        <v>303</v>
      </c>
      <c r="C209" s="114"/>
      <c r="D209" s="125"/>
      <c r="E209" s="126"/>
      <c r="F209" s="129">
        <f>SUM(F199:F208)</f>
        <v>0</v>
      </c>
    </row>
    <row r="210" spans="1:6">
      <c r="A210" s="110"/>
      <c r="B210" s="135" t="s">
        <v>304</v>
      </c>
      <c r="C210" s="157"/>
      <c r="D210" s="157"/>
      <c r="E210" s="158"/>
      <c r="F210" s="111">
        <f>F209+F195+F173+F165+F155+F147</f>
        <v>0</v>
      </c>
    </row>
    <row r="211" spans="1:6">
      <c r="A211" s="140"/>
      <c r="B211" s="155"/>
      <c r="C211" s="155"/>
      <c r="D211" s="155"/>
      <c r="E211" s="155"/>
      <c r="F211" s="159"/>
    </row>
    <row r="212" spans="1:6" ht="15.6" customHeight="1">
      <c r="A212" s="139" t="s">
        <v>305</v>
      </c>
      <c r="B212" s="155"/>
      <c r="C212" s="155"/>
      <c r="D212" s="155"/>
      <c r="E212" s="155"/>
      <c r="F212" s="156"/>
    </row>
    <row r="213" spans="1:6">
      <c r="A213" s="33" t="s">
        <v>306</v>
      </c>
      <c r="B213" s="133" t="s">
        <v>307</v>
      </c>
      <c r="C213" s="155"/>
      <c r="D213" s="155"/>
      <c r="E213" s="156"/>
      <c r="F213" s="73" t="s">
        <v>308</v>
      </c>
    </row>
    <row r="214" spans="1:6">
      <c r="A214" s="34">
        <v>0</v>
      </c>
      <c r="B214" s="134" t="s">
        <v>7</v>
      </c>
      <c r="C214" s="155"/>
      <c r="D214" s="155"/>
      <c r="E214" s="156"/>
      <c r="F214" s="97">
        <f>F7</f>
        <v>0</v>
      </c>
    </row>
    <row r="215" spans="1:6">
      <c r="A215" s="34">
        <v>1</v>
      </c>
      <c r="B215" s="134" t="s">
        <v>309</v>
      </c>
      <c r="C215" s="155"/>
      <c r="D215" s="155"/>
      <c r="E215" s="156"/>
      <c r="F215" s="97">
        <f>F16</f>
        <v>0</v>
      </c>
    </row>
    <row r="216" spans="1:6">
      <c r="A216" s="34">
        <v>2</v>
      </c>
      <c r="B216" s="134" t="s">
        <v>32</v>
      </c>
      <c r="C216" s="155"/>
      <c r="D216" s="155"/>
      <c r="E216" s="156"/>
      <c r="F216" s="97">
        <f>F34</f>
        <v>0</v>
      </c>
    </row>
    <row r="217" spans="1:6">
      <c r="A217" s="34">
        <v>3</v>
      </c>
      <c r="B217" s="134" t="s">
        <v>65</v>
      </c>
      <c r="C217" s="155"/>
      <c r="D217" s="155"/>
      <c r="E217" s="156"/>
      <c r="F217" s="97">
        <f>F45</f>
        <v>0</v>
      </c>
    </row>
    <row r="218" spans="1:6">
      <c r="A218" s="34">
        <v>4</v>
      </c>
      <c r="B218" s="134" t="s">
        <v>310</v>
      </c>
      <c r="C218" s="155"/>
      <c r="D218" s="155"/>
      <c r="E218" s="156"/>
      <c r="F218" s="97">
        <f>F54</f>
        <v>0</v>
      </c>
    </row>
    <row r="219" spans="1:6">
      <c r="A219" s="34">
        <v>5</v>
      </c>
      <c r="B219" s="134" t="s">
        <v>311</v>
      </c>
      <c r="C219" s="155"/>
      <c r="D219" s="155"/>
      <c r="E219" s="156"/>
      <c r="F219" s="97">
        <f>F61</f>
        <v>0</v>
      </c>
    </row>
    <row r="220" spans="1:6">
      <c r="A220" s="34">
        <v>6</v>
      </c>
      <c r="B220" s="134" t="s">
        <v>113</v>
      </c>
      <c r="C220" s="155"/>
      <c r="D220" s="155"/>
      <c r="E220" s="156"/>
      <c r="F220" s="97">
        <f>F73</f>
        <v>0</v>
      </c>
    </row>
    <row r="221" spans="1:6">
      <c r="A221" s="34">
        <v>7</v>
      </c>
      <c r="B221" s="134" t="s">
        <v>134</v>
      </c>
      <c r="C221" s="155"/>
      <c r="D221" s="155"/>
      <c r="E221" s="156"/>
      <c r="F221" s="97">
        <f>F119</f>
        <v>0</v>
      </c>
    </row>
    <row r="222" spans="1:6">
      <c r="A222" s="34">
        <v>8</v>
      </c>
      <c r="B222" s="134" t="s">
        <v>312</v>
      </c>
      <c r="C222" s="155"/>
      <c r="D222" s="155"/>
      <c r="E222" s="156"/>
      <c r="F222" s="97">
        <f>F125</f>
        <v>0</v>
      </c>
    </row>
    <row r="223" spans="1:6">
      <c r="A223" s="34">
        <v>9</v>
      </c>
      <c r="B223" s="134" t="s">
        <v>313</v>
      </c>
      <c r="C223" s="155"/>
      <c r="D223" s="155"/>
      <c r="E223" s="156"/>
      <c r="F223" s="97">
        <f>F132</f>
        <v>0</v>
      </c>
    </row>
    <row r="224" spans="1:6">
      <c r="A224" s="34">
        <v>10</v>
      </c>
      <c r="B224" s="134" t="s">
        <v>207</v>
      </c>
      <c r="C224" s="155"/>
      <c r="D224" s="155"/>
      <c r="E224" s="156"/>
      <c r="F224" s="97">
        <f>F210</f>
        <v>0</v>
      </c>
    </row>
    <row r="225" spans="1:7" ht="15" customHeight="1" thickBot="1">
      <c r="A225" s="150"/>
      <c r="B225" s="151" t="s">
        <v>314</v>
      </c>
      <c r="C225" s="166"/>
      <c r="D225" s="166"/>
      <c r="E225" s="167"/>
      <c r="F225" s="152">
        <f>SUM(F214:F224)</f>
        <v>0</v>
      </c>
      <c r="G225" s="103"/>
    </row>
    <row r="226" spans="1:7" ht="15.6" customHeight="1" thickTop="1" thickBot="1">
      <c r="A226" s="150"/>
      <c r="B226" s="151" t="s">
        <v>315</v>
      </c>
      <c r="C226" s="166"/>
      <c r="D226" s="166"/>
      <c r="E226" s="167"/>
      <c r="F226" s="152">
        <f>F225*0.18</f>
        <v>0</v>
      </c>
    </row>
    <row r="227" spans="1:7" ht="15.6" customHeight="1" thickTop="1" thickBot="1">
      <c r="A227" s="150"/>
      <c r="B227" s="151" t="s">
        <v>316</v>
      </c>
      <c r="C227" s="166"/>
      <c r="D227" s="166"/>
      <c r="E227" s="167"/>
      <c r="F227" s="152">
        <f>F225+F226</f>
        <v>0</v>
      </c>
    </row>
    <row r="228" spans="1:7" ht="15" customHeight="1" thickTop="1"/>
  </sheetData>
  <mergeCells count="37">
    <mergeCell ref="B73:E73"/>
    <mergeCell ref="B119:E119"/>
    <mergeCell ref="A1:F1"/>
    <mergeCell ref="B34:E34"/>
    <mergeCell ref="D185:D191"/>
    <mergeCell ref="B7:E7"/>
    <mergeCell ref="B61:E61"/>
    <mergeCell ref="B4:F4"/>
    <mergeCell ref="B45:E45"/>
    <mergeCell ref="B16:E16"/>
    <mergeCell ref="A126:F126"/>
    <mergeCell ref="B54:E54"/>
    <mergeCell ref="B227:E227"/>
    <mergeCell ref="B224:E224"/>
    <mergeCell ref="B125:E125"/>
    <mergeCell ref="B215:E215"/>
    <mergeCell ref="B223:E223"/>
    <mergeCell ref="B214:E214"/>
    <mergeCell ref="B220:E220"/>
    <mergeCell ref="A211:F211"/>
    <mergeCell ref="B210:E210"/>
    <mergeCell ref="B219:E219"/>
    <mergeCell ref="C185:C191"/>
    <mergeCell ref="E185:E191"/>
    <mergeCell ref="B225:E225"/>
    <mergeCell ref="B132:E132"/>
    <mergeCell ref="F185:F191"/>
    <mergeCell ref="B217:E217"/>
    <mergeCell ref="B226:E226"/>
    <mergeCell ref="A212:F212"/>
    <mergeCell ref="A133:F133"/>
    <mergeCell ref="B222:E222"/>
    <mergeCell ref="B216:E216"/>
    <mergeCell ref="A185:A191"/>
    <mergeCell ref="B213:E213"/>
    <mergeCell ref="B221:E221"/>
    <mergeCell ref="B218:E218"/>
  </mergeCells>
  <pageMargins left="0.70866141732283472" right="0.70866141732283472" top="0.74803149606299213" bottom="0.74803149606299213" header="0.31496062992125978" footer="0.31496062992125978"/>
  <pageSetup paperSize="9" scale="9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4"/>
  <sheetViews>
    <sheetView tabSelected="1" view="pageBreakPreview" topLeftCell="A67" zoomScale="140" zoomScaleNormal="100" zoomScaleSheetLayoutView="140" workbookViewId="0">
      <selection activeCell="A83" sqref="A83:F83"/>
    </sheetView>
  </sheetViews>
  <sheetFormatPr defaultColWidth="11.42578125" defaultRowHeight="14.45"/>
  <cols>
    <col min="1" max="1" width="8.28515625" customWidth="1"/>
    <col min="2" max="2" width="45.42578125" style="74" customWidth="1"/>
    <col min="3" max="3" width="6.42578125" bestFit="1" customWidth="1"/>
    <col min="4" max="4" width="9.5703125" style="75" customWidth="1"/>
    <col min="5" max="5" width="11.140625" style="76" customWidth="1"/>
    <col min="6" max="6" width="13" style="76" bestFit="1" customWidth="1"/>
  </cols>
  <sheetData>
    <row r="1" spans="1:6" ht="60" customHeight="1" thickTop="1">
      <c r="A1" s="138" t="s">
        <v>317</v>
      </c>
      <c r="B1" s="168"/>
      <c r="C1" s="168"/>
      <c r="D1" s="168"/>
      <c r="E1" s="168"/>
      <c r="F1" s="169"/>
    </row>
    <row r="2" spans="1:6">
      <c r="A2" s="77"/>
      <c r="B2" s="25"/>
      <c r="C2" s="26"/>
      <c r="D2" s="7"/>
      <c r="E2" s="27"/>
      <c r="F2" s="27"/>
    </row>
    <row r="3" spans="1:6" ht="30.75" customHeight="1">
      <c r="A3" s="78" t="s">
        <v>1</v>
      </c>
      <c r="B3" s="30" t="s">
        <v>2</v>
      </c>
      <c r="C3" s="30" t="s">
        <v>3</v>
      </c>
      <c r="D3" s="6" t="s">
        <v>4</v>
      </c>
      <c r="E3" s="31" t="s">
        <v>5</v>
      </c>
      <c r="F3" s="30" t="s">
        <v>6</v>
      </c>
    </row>
    <row r="4" spans="1:6">
      <c r="A4" s="79" t="s">
        <v>14</v>
      </c>
      <c r="B4" s="39" t="s">
        <v>15</v>
      </c>
      <c r="C4" s="35"/>
      <c r="D4" s="7"/>
      <c r="E4" s="27"/>
      <c r="F4" s="27"/>
    </row>
    <row r="5" spans="1:6" ht="16.149999999999999" customHeight="1">
      <c r="A5" s="80" t="s">
        <v>16</v>
      </c>
      <c r="B5" s="1" t="s">
        <v>17</v>
      </c>
      <c r="C5" s="35" t="s">
        <v>18</v>
      </c>
      <c r="D5" s="98">
        <v>104.04</v>
      </c>
      <c r="E5" s="36"/>
      <c r="F5" s="98">
        <f>D5*E5</f>
        <v>0</v>
      </c>
    </row>
    <row r="6" spans="1:6" ht="28.9" customHeight="1">
      <c r="A6" s="80" t="s">
        <v>19</v>
      </c>
      <c r="B6" s="1" t="s">
        <v>20</v>
      </c>
      <c r="C6" s="35" t="s">
        <v>10</v>
      </c>
      <c r="D6" s="98">
        <v>1</v>
      </c>
      <c r="E6" s="36"/>
      <c r="F6" s="98">
        <f>D6*E6</f>
        <v>0</v>
      </c>
    </row>
    <row r="7" spans="1:6" ht="16.149999999999999" customHeight="1">
      <c r="A7" s="80" t="s">
        <v>21</v>
      </c>
      <c r="B7" s="1" t="s">
        <v>22</v>
      </c>
      <c r="C7" s="35" t="s">
        <v>23</v>
      </c>
      <c r="D7" s="98">
        <v>6.56</v>
      </c>
      <c r="E7" s="36"/>
      <c r="F7" s="98">
        <f>D7*E7</f>
        <v>0</v>
      </c>
    </row>
    <row r="8" spans="1:6" ht="16.149999999999999" customHeight="1">
      <c r="A8" s="80" t="s">
        <v>24</v>
      </c>
      <c r="B8" s="1" t="s">
        <v>25</v>
      </c>
      <c r="C8" s="35" t="s">
        <v>23</v>
      </c>
      <c r="D8" s="98">
        <v>7.68</v>
      </c>
      <c r="E8" s="36"/>
      <c r="F8" s="98">
        <f>D8*E8</f>
        <v>0</v>
      </c>
    </row>
    <row r="9" spans="1:6" ht="16.149999999999999" customHeight="1">
      <c r="A9" s="80" t="s">
        <v>26</v>
      </c>
      <c r="B9" s="1" t="s">
        <v>27</v>
      </c>
      <c r="C9" s="35" t="s">
        <v>23</v>
      </c>
      <c r="D9" s="98">
        <v>14.24</v>
      </c>
      <c r="E9" s="36"/>
      <c r="F9" s="98">
        <f>D9*E9</f>
        <v>0</v>
      </c>
    </row>
    <row r="10" spans="1:6" ht="72" customHeight="1">
      <c r="A10" s="80" t="s">
        <v>28</v>
      </c>
      <c r="B10" s="1" t="s">
        <v>29</v>
      </c>
      <c r="C10" s="35" t="s">
        <v>23</v>
      </c>
      <c r="D10" s="98">
        <v>21.44</v>
      </c>
      <c r="E10" s="36"/>
      <c r="F10" s="98">
        <f>D10*E10</f>
        <v>0</v>
      </c>
    </row>
    <row r="11" spans="1:6" ht="22.5" customHeight="1">
      <c r="A11" s="106"/>
      <c r="B11" s="135" t="s">
        <v>30</v>
      </c>
      <c r="C11" s="157"/>
      <c r="D11" s="157"/>
      <c r="E11" s="158"/>
      <c r="F11" s="107">
        <f>SUM(F5:F10)</f>
        <v>0</v>
      </c>
    </row>
    <row r="12" spans="1:6">
      <c r="A12" s="80"/>
      <c r="B12" s="25"/>
      <c r="C12" s="26"/>
      <c r="D12" s="7"/>
      <c r="E12" s="27"/>
      <c r="F12" s="27"/>
    </row>
    <row r="13" spans="1:6">
      <c r="A13" s="79" t="s">
        <v>31</v>
      </c>
      <c r="B13" s="39" t="s">
        <v>32</v>
      </c>
      <c r="C13" s="26"/>
      <c r="D13" s="7"/>
      <c r="E13" s="27"/>
      <c r="F13" s="27"/>
    </row>
    <row r="14" spans="1:6" ht="16.149999999999999" customHeight="1">
      <c r="A14" s="80" t="s">
        <v>33</v>
      </c>
      <c r="B14" s="1" t="s">
        <v>34</v>
      </c>
      <c r="C14" s="35" t="s">
        <v>23</v>
      </c>
      <c r="D14" s="98">
        <v>0.57999999999999996</v>
      </c>
      <c r="E14" s="36"/>
      <c r="F14" s="98">
        <f>D14*E14</f>
        <v>0</v>
      </c>
    </row>
    <row r="15" spans="1:6" ht="30.6" customHeight="1">
      <c r="A15" s="80" t="s">
        <v>35</v>
      </c>
      <c r="B15" s="1" t="s">
        <v>36</v>
      </c>
      <c r="C15" s="35" t="s">
        <v>23</v>
      </c>
      <c r="D15" s="98">
        <v>2.2999999999999998</v>
      </c>
      <c r="E15" s="36"/>
      <c r="F15" s="98">
        <f>D15*E15</f>
        <v>0</v>
      </c>
    </row>
    <row r="16" spans="1:6" ht="30.6" customHeight="1">
      <c r="A16" s="80" t="s">
        <v>37</v>
      </c>
      <c r="B16" s="1" t="s">
        <v>38</v>
      </c>
      <c r="C16" s="35" t="s">
        <v>23</v>
      </c>
      <c r="D16" s="98">
        <v>3.28</v>
      </c>
      <c r="E16" s="36"/>
      <c r="F16" s="98">
        <f>D16*E16</f>
        <v>0</v>
      </c>
    </row>
    <row r="17" spans="1:6" ht="30.6" customHeight="1">
      <c r="A17" s="80" t="s">
        <v>39</v>
      </c>
      <c r="B17" s="1" t="s">
        <v>40</v>
      </c>
      <c r="C17" s="35" t="s">
        <v>23</v>
      </c>
      <c r="D17" s="98">
        <v>0.7</v>
      </c>
      <c r="E17" s="36"/>
      <c r="F17" s="98">
        <f>D17*E17</f>
        <v>0</v>
      </c>
    </row>
    <row r="18" spans="1:6" ht="30.6" customHeight="1">
      <c r="A18" s="80" t="s">
        <v>41</v>
      </c>
      <c r="B18" s="1" t="s">
        <v>44</v>
      </c>
      <c r="C18" s="35" t="s">
        <v>23</v>
      </c>
      <c r="D18" s="98">
        <v>1.31</v>
      </c>
      <c r="E18" s="36"/>
      <c r="F18" s="98">
        <f>D18*E18</f>
        <v>0</v>
      </c>
    </row>
    <row r="19" spans="1:6" ht="16.149999999999999" customHeight="1">
      <c r="A19" s="80" t="s">
        <v>43</v>
      </c>
      <c r="B19" s="1" t="s">
        <v>46</v>
      </c>
      <c r="C19" s="35" t="s">
        <v>23</v>
      </c>
      <c r="D19" s="21">
        <v>0.28000000000000003</v>
      </c>
      <c r="E19" s="36"/>
      <c r="F19" s="98">
        <f>D19*E19</f>
        <v>0</v>
      </c>
    </row>
    <row r="20" spans="1:6" ht="30.6" customHeight="1">
      <c r="A20" s="80" t="s">
        <v>45</v>
      </c>
      <c r="B20" s="1" t="s">
        <v>48</v>
      </c>
      <c r="C20" s="35" t="s">
        <v>23</v>
      </c>
      <c r="D20" s="98">
        <v>1.54</v>
      </c>
      <c r="E20" s="36"/>
      <c r="F20" s="98">
        <f>D20*E20</f>
        <v>0</v>
      </c>
    </row>
    <row r="21" spans="1:6" ht="30.6" customHeight="1">
      <c r="A21" s="80" t="s">
        <v>47</v>
      </c>
      <c r="B21" s="1" t="s">
        <v>52</v>
      </c>
      <c r="C21" s="35" t="s">
        <v>23</v>
      </c>
      <c r="D21" s="98">
        <v>0.76</v>
      </c>
      <c r="E21" s="36"/>
      <c r="F21" s="98">
        <f>D21*E21</f>
        <v>0</v>
      </c>
    </row>
    <row r="22" spans="1:6" ht="30.6" customHeight="1">
      <c r="A22" s="80" t="s">
        <v>49</v>
      </c>
      <c r="B22" s="1" t="s">
        <v>54</v>
      </c>
      <c r="C22" s="35" t="s">
        <v>23</v>
      </c>
      <c r="D22" s="98">
        <v>6.74</v>
      </c>
      <c r="E22" s="36"/>
      <c r="F22" s="98">
        <f>D22*E22</f>
        <v>0</v>
      </c>
    </row>
    <row r="23" spans="1:6" ht="30.6" customHeight="1">
      <c r="A23" s="80" t="s">
        <v>51</v>
      </c>
      <c r="B23" s="1" t="s">
        <v>56</v>
      </c>
      <c r="C23" s="35" t="s">
        <v>23</v>
      </c>
      <c r="D23" s="98">
        <v>0.77</v>
      </c>
      <c r="E23" s="36"/>
      <c r="F23" s="98">
        <f>D23*E23</f>
        <v>0</v>
      </c>
    </row>
    <row r="24" spans="1:6" ht="30.6" customHeight="1">
      <c r="A24" s="80" t="s">
        <v>53</v>
      </c>
      <c r="B24" s="1" t="s">
        <v>58</v>
      </c>
      <c r="C24" s="35" t="s">
        <v>23</v>
      </c>
      <c r="D24" s="98">
        <v>1.38</v>
      </c>
      <c r="E24" s="36"/>
      <c r="F24" s="98">
        <f>D24*E24</f>
        <v>0</v>
      </c>
    </row>
    <row r="25" spans="1:6" ht="30.6" customHeight="1">
      <c r="A25" s="80" t="s">
        <v>55</v>
      </c>
      <c r="B25" s="1" t="s">
        <v>62</v>
      </c>
      <c r="C25" s="35" t="s">
        <v>23</v>
      </c>
      <c r="D25" s="98">
        <v>1.25</v>
      </c>
      <c r="E25" s="36"/>
      <c r="F25" s="98">
        <f>D25*E25</f>
        <v>0</v>
      </c>
    </row>
    <row r="26" spans="1:6" ht="22.5" customHeight="1">
      <c r="A26" s="108"/>
      <c r="B26" s="135" t="s">
        <v>63</v>
      </c>
      <c r="C26" s="157"/>
      <c r="D26" s="157"/>
      <c r="E26" s="158"/>
      <c r="F26" s="107">
        <f>SUM(F14:F25)</f>
        <v>0</v>
      </c>
    </row>
    <row r="27" spans="1:6">
      <c r="A27" s="77"/>
      <c r="B27" s="25"/>
      <c r="C27" s="26"/>
      <c r="D27" s="7"/>
      <c r="E27" s="27"/>
      <c r="F27" s="27"/>
    </row>
    <row r="28" spans="1:6">
      <c r="A28" s="79" t="s">
        <v>64</v>
      </c>
      <c r="B28" s="39" t="s">
        <v>65</v>
      </c>
      <c r="C28" s="26"/>
      <c r="D28" s="7"/>
      <c r="E28" s="27"/>
      <c r="F28" s="27"/>
    </row>
    <row r="29" spans="1:6" ht="28.9" customHeight="1">
      <c r="A29" s="80" t="s">
        <v>66</v>
      </c>
      <c r="B29" s="1" t="s">
        <v>67</v>
      </c>
      <c r="C29" s="35" t="s">
        <v>18</v>
      </c>
      <c r="D29" s="98">
        <v>21.78</v>
      </c>
      <c r="E29" s="36"/>
      <c r="F29" s="98">
        <f>D29*E29</f>
        <v>0</v>
      </c>
    </row>
    <row r="30" spans="1:6" ht="16.149999999999999" customHeight="1">
      <c r="A30" s="80" t="s">
        <v>242</v>
      </c>
      <c r="B30" s="1" t="s">
        <v>69</v>
      </c>
      <c r="C30" s="35" t="s">
        <v>18</v>
      </c>
      <c r="D30" s="98">
        <v>63.52</v>
      </c>
      <c r="E30" s="36"/>
      <c r="F30" s="98">
        <f>D30*E30</f>
        <v>0</v>
      </c>
    </row>
    <row r="31" spans="1:6" ht="16.149999999999999" customHeight="1">
      <c r="A31" s="80" t="s">
        <v>68</v>
      </c>
      <c r="B31" s="1" t="s">
        <v>76</v>
      </c>
      <c r="C31" s="35" t="s">
        <v>18</v>
      </c>
      <c r="D31" s="98">
        <v>66</v>
      </c>
      <c r="E31" s="36"/>
      <c r="F31" s="98">
        <f>D31*E31</f>
        <v>0</v>
      </c>
    </row>
    <row r="32" spans="1:6" ht="16.149999999999999" customHeight="1">
      <c r="A32" s="80" t="s">
        <v>70</v>
      </c>
      <c r="B32" s="1" t="s">
        <v>78</v>
      </c>
      <c r="C32" s="35" t="s">
        <v>18</v>
      </c>
      <c r="D32" s="98">
        <v>58.72</v>
      </c>
      <c r="E32" s="36"/>
      <c r="F32" s="98">
        <f>D32*E32</f>
        <v>0</v>
      </c>
    </row>
    <row r="33" spans="1:6" ht="15">
      <c r="A33" s="80" t="s">
        <v>246</v>
      </c>
      <c r="B33" s="1" t="s">
        <v>80</v>
      </c>
      <c r="C33" s="35" t="s">
        <v>81</v>
      </c>
      <c r="D33" s="98">
        <v>111.25</v>
      </c>
      <c r="E33" s="36"/>
      <c r="F33" s="98">
        <f>D33*E33</f>
        <v>0</v>
      </c>
    </row>
    <row r="34" spans="1:6" ht="22.5" customHeight="1">
      <c r="A34" s="106"/>
      <c r="B34" s="135" t="s">
        <v>84</v>
      </c>
      <c r="C34" s="157"/>
      <c r="D34" s="157"/>
      <c r="E34" s="158"/>
      <c r="F34" s="107">
        <f>SUM(F29:F33)</f>
        <v>0</v>
      </c>
    </row>
    <row r="35" spans="1:6">
      <c r="A35" s="77"/>
      <c r="B35" s="25"/>
      <c r="C35" s="26"/>
      <c r="D35" s="7"/>
      <c r="E35" s="27"/>
      <c r="F35" s="27"/>
    </row>
    <row r="36" spans="1:6">
      <c r="A36" s="79" t="s">
        <v>85</v>
      </c>
      <c r="B36" s="39" t="s">
        <v>86</v>
      </c>
      <c r="C36" s="26"/>
      <c r="D36" s="7"/>
      <c r="E36" s="27"/>
      <c r="F36" s="27"/>
    </row>
    <row r="37" spans="1:6" ht="43.15" customHeight="1">
      <c r="A37" s="80" t="s">
        <v>87</v>
      </c>
      <c r="B37" s="41" t="s">
        <v>318</v>
      </c>
      <c r="C37" s="35" t="s">
        <v>18</v>
      </c>
      <c r="D37" s="98">
        <v>83.6</v>
      </c>
      <c r="E37" s="36"/>
      <c r="F37" s="98">
        <f>D37*E37</f>
        <v>0</v>
      </c>
    </row>
    <row r="38" spans="1:6" ht="15">
      <c r="A38" s="80" t="s">
        <v>89</v>
      </c>
      <c r="B38" s="25" t="s">
        <v>90</v>
      </c>
      <c r="C38" s="35" t="s">
        <v>81</v>
      </c>
      <c r="D38" s="98">
        <v>25</v>
      </c>
      <c r="E38" s="36"/>
      <c r="F38" s="98">
        <f>D38*E38</f>
        <v>0</v>
      </c>
    </row>
    <row r="39" spans="1:6" ht="18" customHeight="1">
      <c r="A39" s="80" t="s">
        <v>91</v>
      </c>
      <c r="B39" s="25" t="s">
        <v>92</v>
      </c>
      <c r="C39" s="35" t="s">
        <v>81</v>
      </c>
      <c r="D39" s="98">
        <v>22.8</v>
      </c>
      <c r="E39" s="36"/>
      <c r="F39" s="98">
        <f>D39*E39</f>
        <v>0</v>
      </c>
    </row>
    <row r="40" spans="1:6" ht="30.75" customHeight="1">
      <c r="A40" s="80" t="s">
        <v>93</v>
      </c>
      <c r="B40" s="1" t="s">
        <v>94</v>
      </c>
      <c r="C40" s="35" t="s">
        <v>81</v>
      </c>
      <c r="D40" s="98">
        <v>105.4</v>
      </c>
      <c r="E40" s="36"/>
      <c r="F40" s="98">
        <f>D40*E40</f>
        <v>0</v>
      </c>
    </row>
    <row r="41" spans="1:6" ht="28.9" customHeight="1">
      <c r="A41" s="80" t="s">
        <v>95</v>
      </c>
      <c r="B41" s="41" t="s">
        <v>96</v>
      </c>
      <c r="C41" s="35" t="s">
        <v>97</v>
      </c>
      <c r="D41" s="98">
        <v>1</v>
      </c>
      <c r="E41" s="36"/>
      <c r="F41" s="98">
        <f>D41*E41</f>
        <v>0</v>
      </c>
    </row>
    <row r="42" spans="1:6" ht="28.9" customHeight="1">
      <c r="A42" s="80" t="s">
        <v>98</v>
      </c>
      <c r="B42" s="41" t="s">
        <v>99</v>
      </c>
      <c r="C42" s="35" t="s">
        <v>81</v>
      </c>
      <c r="D42" s="98">
        <v>35.200000000000003</v>
      </c>
      <c r="E42" s="36"/>
      <c r="F42" s="98">
        <f>D42*E42</f>
        <v>0</v>
      </c>
    </row>
    <row r="43" spans="1:6" ht="22.5" customHeight="1">
      <c r="A43" s="108"/>
      <c r="B43" s="135" t="s">
        <v>100</v>
      </c>
      <c r="C43" s="157"/>
      <c r="D43" s="157"/>
      <c r="E43" s="158"/>
      <c r="F43" s="107">
        <f>SUM(F37:F42)</f>
        <v>0</v>
      </c>
    </row>
    <row r="44" spans="1:6">
      <c r="A44" s="77"/>
      <c r="B44" s="25"/>
      <c r="C44" s="35"/>
      <c r="D44" s="9"/>
      <c r="E44" s="35"/>
      <c r="F44" s="36"/>
    </row>
    <row r="45" spans="1:6">
      <c r="A45" s="79" t="s">
        <v>101</v>
      </c>
      <c r="B45" s="38" t="s">
        <v>113</v>
      </c>
      <c r="C45" s="35"/>
      <c r="D45" s="7"/>
      <c r="E45" s="27"/>
      <c r="F45" s="27"/>
    </row>
    <row r="46" spans="1:6" ht="28.9" customHeight="1">
      <c r="A46" s="80" t="s">
        <v>114</v>
      </c>
      <c r="B46" s="41" t="s">
        <v>319</v>
      </c>
      <c r="C46" s="35" t="s">
        <v>18</v>
      </c>
      <c r="D46" s="98">
        <v>70.44</v>
      </c>
      <c r="E46" s="36"/>
      <c r="F46" s="98">
        <f>D46*E46</f>
        <v>0</v>
      </c>
    </row>
    <row r="47" spans="1:6" ht="22.5" customHeight="1">
      <c r="A47" s="106"/>
      <c r="B47" s="135" t="s">
        <v>132</v>
      </c>
      <c r="C47" s="157"/>
      <c r="D47" s="157"/>
      <c r="E47" s="158"/>
      <c r="F47" s="107">
        <f>SUM(F46:F46)</f>
        <v>0</v>
      </c>
    </row>
    <row r="48" spans="1:6">
      <c r="A48" s="77"/>
      <c r="B48" s="25"/>
      <c r="C48" s="26"/>
      <c r="D48" s="17"/>
      <c r="E48" s="35"/>
      <c r="F48" s="36"/>
    </row>
    <row r="49" spans="1:6">
      <c r="A49" s="77"/>
      <c r="B49" s="25"/>
      <c r="C49" s="26"/>
      <c r="D49" s="7"/>
      <c r="E49" s="27"/>
      <c r="F49" s="27"/>
    </row>
    <row r="50" spans="1:6">
      <c r="A50" s="79" t="s">
        <v>112</v>
      </c>
      <c r="B50" s="42" t="s">
        <v>187</v>
      </c>
      <c r="C50" s="26"/>
      <c r="D50" s="7"/>
      <c r="E50" s="27"/>
      <c r="F50" s="27"/>
    </row>
    <row r="51" spans="1:6" ht="16.149999999999999" customHeight="1">
      <c r="A51" s="80" t="s">
        <v>114</v>
      </c>
      <c r="B51" s="41" t="s">
        <v>320</v>
      </c>
      <c r="C51" s="35" t="s">
        <v>18</v>
      </c>
      <c r="D51" s="98">
        <v>76.56</v>
      </c>
      <c r="E51" s="36"/>
      <c r="F51" s="99">
        <f>D51*E51</f>
        <v>0</v>
      </c>
    </row>
    <row r="52" spans="1:6" ht="28.9" customHeight="1">
      <c r="A52" s="80" t="s">
        <v>116</v>
      </c>
      <c r="B52" s="41" t="s">
        <v>321</v>
      </c>
      <c r="C52" s="35" t="s">
        <v>18</v>
      </c>
      <c r="D52" s="98">
        <v>25</v>
      </c>
      <c r="E52" s="36"/>
      <c r="F52" s="99">
        <f>D52*E52</f>
        <v>0</v>
      </c>
    </row>
    <row r="53" spans="1:6" ht="15">
      <c r="A53" s="80" t="s">
        <v>118</v>
      </c>
      <c r="B53" s="41" t="s">
        <v>322</v>
      </c>
      <c r="C53" s="35" t="s">
        <v>81</v>
      </c>
      <c r="D53" s="98">
        <v>31.2</v>
      </c>
      <c r="E53" s="36"/>
      <c r="F53" s="98">
        <f>D53*E53</f>
        <v>0</v>
      </c>
    </row>
    <row r="54" spans="1:6" ht="22.5" customHeight="1">
      <c r="A54" s="106"/>
      <c r="B54" s="135" t="s">
        <v>194</v>
      </c>
      <c r="C54" s="157"/>
      <c r="D54" s="157"/>
      <c r="E54" s="158"/>
      <c r="F54" s="107">
        <f>SUM(F51:F53)</f>
        <v>0</v>
      </c>
    </row>
    <row r="55" spans="1:6">
      <c r="A55" s="77"/>
      <c r="B55" s="25"/>
      <c r="C55" s="26"/>
      <c r="D55" s="17"/>
      <c r="E55" s="35"/>
      <c r="F55" s="35"/>
    </row>
    <row r="56" spans="1:6">
      <c r="A56" s="79" t="s">
        <v>133</v>
      </c>
      <c r="B56" s="38" t="s">
        <v>196</v>
      </c>
      <c r="C56" s="26"/>
      <c r="D56" s="17"/>
      <c r="E56" s="35"/>
      <c r="F56" s="35"/>
    </row>
    <row r="57" spans="1:6" ht="18.75" customHeight="1">
      <c r="A57" s="80" t="s">
        <v>323</v>
      </c>
      <c r="B57" s="25" t="s">
        <v>198</v>
      </c>
      <c r="C57" s="35" t="s">
        <v>18</v>
      </c>
      <c r="D57" s="98">
        <v>66</v>
      </c>
      <c r="E57" s="36"/>
      <c r="F57" s="98">
        <f>D57*E57</f>
        <v>0</v>
      </c>
    </row>
    <row r="58" spans="1:6" ht="29.25" customHeight="1">
      <c r="A58" s="80" t="s">
        <v>324</v>
      </c>
      <c r="B58" s="41" t="s">
        <v>325</v>
      </c>
      <c r="C58" s="35" t="s">
        <v>18</v>
      </c>
      <c r="D58" s="98">
        <v>10.56</v>
      </c>
      <c r="E58" s="36"/>
      <c r="F58" s="98">
        <f>D58*E58</f>
        <v>0</v>
      </c>
    </row>
    <row r="59" spans="1:6" ht="28.9" customHeight="1">
      <c r="A59" s="80" t="s">
        <v>326</v>
      </c>
      <c r="B59" s="1" t="s">
        <v>327</v>
      </c>
      <c r="C59" s="35" t="s">
        <v>18</v>
      </c>
      <c r="D59" s="98">
        <v>58.72</v>
      </c>
      <c r="E59" s="36"/>
      <c r="F59" s="98">
        <f>D59*E59</f>
        <v>0</v>
      </c>
    </row>
    <row r="60" spans="1:6" ht="21.75" customHeight="1">
      <c r="A60" s="80" t="s">
        <v>328</v>
      </c>
      <c r="B60" s="25" t="s">
        <v>329</v>
      </c>
      <c r="C60" s="35" t="s">
        <v>18</v>
      </c>
      <c r="D60" s="98">
        <v>70.44</v>
      </c>
      <c r="E60" s="36"/>
      <c r="F60" s="98">
        <f>D60*E60</f>
        <v>0</v>
      </c>
    </row>
    <row r="61" spans="1:6" ht="22.5" customHeight="1">
      <c r="A61" s="106"/>
      <c r="B61" s="135" t="s">
        <v>205</v>
      </c>
      <c r="C61" s="157"/>
      <c r="D61" s="157"/>
      <c r="E61" s="158"/>
      <c r="F61" s="107">
        <f>SUM(F57:F60)</f>
        <v>0</v>
      </c>
    </row>
    <row r="62" spans="1:6">
      <c r="A62" s="77"/>
      <c r="B62" s="25"/>
      <c r="C62" s="26"/>
      <c r="D62" s="7"/>
      <c r="E62" s="27"/>
      <c r="F62" s="27"/>
    </row>
    <row r="63" spans="1:6">
      <c r="A63" s="79" t="s">
        <v>186</v>
      </c>
      <c r="B63" s="42" t="s">
        <v>207</v>
      </c>
      <c r="C63" s="26"/>
      <c r="D63" s="7"/>
      <c r="E63" s="27"/>
      <c r="F63" s="27"/>
    </row>
    <row r="64" spans="1:6" ht="43.15" customHeight="1">
      <c r="A64" s="89" t="s">
        <v>188</v>
      </c>
      <c r="B64" s="83" t="s">
        <v>330</v>
      </c>
      <c r="C64" s="84" t="s">
        <v>331</v>
      </c>
      <c r="D64" s="85">
        <v>1</v>
      </c>
      <c r="E64" s="85"/>
      <c r="F64" s="86">
        <f>+D64*E64</f>
        <v>0</v>
      </c>
    </row>
    <row r="65" spans="1:6" ht="28.9" customHeight="1">
      <c r="A65" s="89" t="s">
        <v>190</v>
      </c>
      <c r="B65" s="81" t="s">
        <v>216</v>
      </c>
      <c r="C65" s="82" t="s">
        <v>215</v>
      </c>
      <c r="D65" s="86">
        <v>150</v>
      </c>
      <c r="E65" s="86"/>
      <c r="F65" s="86">
        <f>+D65*E65</f>
        <v>0</v>
      </c>
    </row>
    <row r="66" spans="1:6" ht="28.9" customHeight="1">
      <c r="A66" s="89" t="s">
        <v>192</v>
      </c>
      <c r="B66" s="81" t="s">
        <v>217</v>
      </c>
      <c r="C66" s="82" t="s">
        <v>215</v>
      </c>
      <c r="D66" s="86">
        <v>450</v>
      </c>
      <c r="E66" s="86"/>
      <c r="F66" s="86">
        <f>+D66*E66</f>
        <v>0</v>
      </c>
    </row>
    <row r="67" spans="1:6" ht="28.9" customHeight="1">
      <c r="A67" s="89" t="s">
        <v>332</v>
      </c>
      <c r="B67" s="81" t="s">
        <v>222</v>
      </c>
      <c r="C67" s="82" t="s">
        <v>215</v>
      </c>
      <c r="D67" s="86">
        <v>200</v>
      </c>
      <c r="E67" s="86"/>
      <c r="F67" s="86">
        <f>+D67*E67</f>
        <v>0</v>
      </c>
    </row>
    <row r="68" spans="1:6" ht="28.9" customHeight="1">
      <c r="A68" s="89" t="s">
        <v>333</v>
      </c>
      <c r="B68" s="88" t="s">
        <v>224</v>
      </c>
      <c r="C68" s="82" t="s">
        <v>151</v>
      </c>
      <c r="D68" s="86">
        <v>600</v>
      </c>
      <c r="E68" s="86"/>
      <c r="F68" s="86">
        <f>+D68*E68</f>
        <v>0</v>
      </c>
    </row>
    <row r="69" spans="1:6" ht="27.75" customHeight="1">
      <c r="A69" s="89" t="s">
        <v>334</v>
      </c>
      <c r="B69" s="81" t="s">
        <v>232</v>
      </c>
      <c r="C69" s="82" t="s">
        <v>74</v>
      </c>
      <c r="D69" s="86">
        <v>6</v>
      </c>
      <c r="E69" s="86"/>
      <c r="F69" s="86">
        <f>D69*E69</f>
        <v>0</v>
      </c>
    </row>
    <row r="70" spans="1:6">
      <c r="A70" s="89" t="s">
        <v>335</v>
      </c>
      <c r="B70" s="81" t="s">
        <v>247</v>
      </c>
      <c r="C70" s="82" t="s">
        <v>74</v>
      </c>
      <c r="D70" s="86">
        <v>8</v>
      </c>
      <c r="E70" s="86"/>
      <c r="F70" s="86">
        <f>D70*E70</f>
        <v>0</v>
      </c>
    </row>
    <row r="71" spans="1:6">
      <c r="A71" s="106"/>
      <c r="B71" s="135" t="s">
        <v>304</v>
      </c>
      <c r="C71" s="157"/>
      <c r="D71" s="157"/>
      <c r="E71" s="158"/>
      <c r="F71" s="107">
        <f>SUM(F64:F70)</f>
        <v>0</v>
      </c>
    </row>
    <row r="72" spans="1:6">
      <c r="A72" s="136"/>
      <c r="B72" s="155"/>
      <c r="C72" s="155"/>
      <c r="D72" s="155"/>
      <c r="E72" s="155"/>
      <c r="F72" s="156"/>
    </row>
    <row r="73" spans="1:6" ht="15.75" customHeight="1">
      <c r="A73" s="137" t="s">
        <v>336</v>
      </c>
      <c r="B73" s="155"/>
      <c r="C73" s="155"/>
      <c r="D73" s="155"/>
      <c r="E73" s="155"/>
      <c r="F73" s="156"/>
    </row>
    <row r="74" spans="1:6">
      <c r="A74" s="79" t="s">
        <v>306</v>
      </c>
      <c r="B74" s="133" t="s">
        <v>307</v>
      </c>
      <c r="C74" s="155"/>
      <c r="D74" s="155"/>
      <c r="E74" s="156"/>
      <c r="F74" s="87" t="s">
        <v>308</v>
      </c>
    </row>
    <row r="75" spans="1:6">
      <c r="A75" s="80">
        <v>1</v>
      </c>
      <c r="B75" s="134" t="s">
        <v>309</v>
      </c>
      <c r="C75" s="155"/>
      <c r="D75" s="155"/>
      <c r="E75" s="156"/>
      <c r="F75" s="100">
        <f>F11</f>
        <v>0</v>
      </c>
    </row>
    <row r="76" spans="1:6">
      <c r="A76" s="80">
        <v>2</v>
      </c>
      <c r="B76" s="134" t="s">
        <v>32</v>
      </c>
      <c r="C76" s="155"/>
      <c r="D76" s="155"/>
      <c r="E76" s="156"/>
      <c r="F76" s="100">
        <f>F26</f>
        <v>0</v>
      </c>
    </row>
    <row r="77" spans="1:6">
      <c r="A77" s="80">
        <v>3</v>
      </c>
      <c r="B77" s="134" t="s">
        <v>65</v>
      </c>
      <c r="C77" s="155"/>
      <c r="D77" s="155"/>
      <c r="E77" s="156"/>
      <c r="F77" s="100">
        <f>F34</f>
        <v>0</v>
      </c>
    </row>
    <row r="78" spans="1:6">
      <c r="A78" s="80">
        <v>4</v>
      </c>
      <c r="B78" s="134" t="s">
        <v>310</v>
      </c>
      <c r="C78" s="155"/>
      <c r="D78" s="155"/>
      <c r="E78" s="156"/>
      <c r="F78" s="100">
        <f>F43</f>
        <v>0</v>
      </c>
    </row>
    <row r="79" spans="1:6">
      <c r="A79" s="80">
        <v>5</v>
      </c>
      <c r="B79" s="134" t="s">
        <v>113</v>
      </c>
      <c r="C79" s="155"/>
      <c r="D79" s="155"/>
      <c r="E79" s="156"/>
      <c r="F79" s="100">
        <f>F47</f>
        <v>0</v>
      </c>
    </row>
    <row r="80" spans="1:6">
      <c r="A80" s="80">
        <v>6</v>
      </c>
      <c r="B80" s="134" t="s">
        <v>312</v>
      </c>
      <c r="C80" s="155"/>
      <c r="D80" s="155"/>
      <c r="E80" s="156"/>
      <c r="F80" s="100">
        <f>F54</f>
        <v>0</v>
      </c>
    </row>
    <row r="81" spans="1:7">
      <c r="A81" s="80">
        <v>7</v>
      </c>
      <c r="B81" s="134" t="s">
        <v>313</v>
      </c>
      <c r="C81" s="155"/>
      <c r="D81" s="155"/>
      <c r="E81" s="156"/>
      <c r="F81" s="100">
        <f>F61</f>
        <v>0</v>
      </c>
    </row>
    <row r="82" spans="1:7">
      <c r="A82" s="80">
        <v>8</v>
      </c>
      <c r="B82" s="134" t="s">
        <v>207</v>
      </c>
      <c r="C82" s="155"/>
      <c r="D82" s="155"/>
      <c r="E82" s="156"/>
      <c r="F82" s="100">
        <f>F71</f>
        <v>0</v>
      </c>
    </row>
    <row r="83" spans="1:7" ht="15" customHeight="1" thickBot="1">
      <c r="A83" s="130"/>
      <c r="B83" s="132" t="s">
        <v>314</v>
      </c>
      <c r="C83" s="170"/>
      <c r="D83" s="170"/>
      <c r="E83" s="171"/>
      <c r="F83" s="131">
        <f>SUM(F75:F82)</f>
        <v>0</v>
      </c>
      <c r="G83" s="102"/>
    </row>
    <row r="84" spans="1:7" ht="15" customHeight="1" thickTop="1"/>
  </sheetData>
  <mergeCells count="21">
    <mergeCell ref="B11:E11"/>
    <mergeCell ref="A73:F73"/>
    <mergeCell ref="B61:E61"/>
    <mergeCell ref="A1:F1"/>
    <mergeCell ref="B82:E82"/>
    <mergeCell ref="B78:E78"/>
    <mergeCell ref="B34:E34"/>
    <mergeCell ref="B83:E83"/>
    <mergeCell ref="B74:E74"/>
    <mergeCell ref="B80:E80"/>
    <mergeCell ref="B76:E76"/>
    <mergeCell ref="B26:E26"/>
    <mergeCell ref="B79:E79"/>
    <mergeCell ref="B75:E75"/>
    <mergeCell ref="B54:E54"/>
    <mergeCell ref="B47:E47"/>
    <mergeCell ref="B81:E81"/>
    <mergeCell ref="A72:F72"/>
    <mergeCell ref="B71:E71"/>
    <mergeCell ref="B43:E43"/>
    <mergeCell ref="B77:E77"/>
  </mergeCells>
  <pageMargins left="0.70866141732283472" right="0.70866141732283472" top="0.74803149606299213" bottom="0.74803149606299213" header="0.31496062992125978" footer="0.31496062992125978"/>
  <pageSetup paperSize="9" scale="9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8"/>
  <sheetViews>
    <sheetView workbookViewId="0">
      <selection activeCell="G5" sqref="G5"/>
    </sheetView>
  </sheetViews>
  <sheetFormatPr defaultColWidth="11.42578125" defaultRowHeight="15" customHeight="1"/>
  <cols>
    <col min="3" max="3" width="49.85546875" customWidth="1"/>
    <col min="4" max="4" width="20.28515625" customWidth="1"/>
  </cols>
  <sheetData>
    <row r="2" spans="1:4" ht="48.6" customHeight="1">
      <c r="A2" s="148" t="s">
        <v>337</v>
      </c>
      <c r="B2" s="149"/>
      <c r="C2" s="149"/>
      <c r="D2" s="149"/>
    </row>
    <row r="4" spans="1:4" ht="15.6" customHeight="1">
      <c r="B4" s="90" t="s">
        <v>338</v>
      </c>
      <c r="C4" s="26"/>
      <c r="D4" s="101">
        <f>'BATIMENT PRINCIPAL'!F225</f>
        <v>0</v>
      </c>
    </row>
    <row r="5" spans="1:4" ht="15.6" customHeight="1">
      <c r="B5" s="90" t="s">
        <v>339</v>
      </c>
      <c r="C5" s="26"/>
      <c r="D5" s="101">
        <f>APATAM!F83</f>
        <v>0</v>
      </c>
    </row>
    <row r="6" spans="1:4" ht="15.6" customHeight="1">
      <c r="B6" s="90" t="s">
        <v>340</v>
      </c>
      <c r="C6" s="26"/>
      <c r="D6" s="101">
        <f>D4+D5</f>
        <v>0</v>
      </c>
    </row>
    <row r="7" spans="1:4" ht="15.6" customHeight="1">
      <c r="B7" s="90" t="s">
        <v>341</v>
      </c>
      <c r="C7" s="26"/>
      <c r="D7" s="91">
        <f>D6*0.18</f>
        <v>0</v>
      </c>
    </row>
    <row r="8" spans="1:4" ht="15.6" customHeight="1">
      <c r="B8" s="90" t="s">
        <v>342</v>
      </c>
      <c r="C8" s="26"/>
      <c r="D8" s="92">
        <f>D6+D7</f>
        <v>0</v>
      </c>
    </row>
  </sheetData>
  <mergeCells count="1">
    <mergeCell ref="A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45e43c94067bdc2be0f68e608c85a67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238fba42c97f6d877279ffc3fd188c30"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BFAENABEL-680963957-136848</_dlc_DocId>
    <_dlc_DocIdUrl xmlns="508ba6eb-9e09-4fd5-92f2-2d9921329f2d">
      <Url>https://enabelbe.sharepoint.com/sites/BFA/_layouts/15/DocIdRedir.aspx?ID=BFAENABEL-680963957-136848</Url>
      <Description>BFAENABEL-680963957-136848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B2EEF9C-A25C-45A2-9A5A-8ABA4F444625}"/>
</file>

<file path=customXml/itemProps2.xml><?xml version="1.0" encoding="utf-8"?>
<ds:datastoreItem xmlns:ds="http://schemas.openxmlformats.org/officeDocument/2006/customXml" ds:itemID="{1CAB0DC6-1C5D-47FE-A732-D27A457826B0}"/>
</file>

<file path=customXml/itemProps3.xml><?xml version="1.0" encoding="utf-8"?>
<ds:datastoreItem xmlns:ds="http://schemas.openxmlformats.org/officeDocument/2006/customXml" ds:itemID="{358B6A19-467A-495F-9141-69FDAB7E2090}"/>
</file>

<file path=customXml/itemProps4.xml><?xml version="1.0" encoding="utf-8"?>
<ds:datastoreItem xmlns:ds="http://schemas.openxmlformats.org/officeDocument/2006/customXml" ds:itemID="{F9DB66A8-6B86-49A4-859B-E911496215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Era Concept</dc:creator>
  <cp:keywords/>
  <dc:description/>
  <cp:lastModifiedBy>KYELEM, Nestor</cp:lastModifiedBy>
  <cp:revision/>
  <dcterms:created xsi:type="dcterms:W3CDTF">2026-01-15T10:26:23Z</dcterms:created>
  <dcterms:modified xsi:type="dcterms:W3CDTF">2026-04-14T08:33:23Z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cb78ab01-9c65-4def-bd34-38e115e78a56</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