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ttps://enabelbe.sharepoint.com/sites/PSE/Contracts/21_Public_Contracts/2275PSE/2275PSE-10113 - Framework Agreement - IT/2_CSC/"/>
    </mc:Choice>
  </mc:AlternateContent>
  <xr:revisionPtr revIDLastSave="277" documentId="11_1B5E349253053B61EDA1F4326DCD7ECF24D464AD" xr6:coauthVersionLast="47" xr6:coauthVersionMax="47" xr10:uidLastSave="{DDCF4659-9962-4203-A10C-ADEC486C6208}"/>
  <bookViews>
    <workbookView xWindow="-120" yWindow="-120" windowWidth="29040" windowHeight="15720" tabRatio="1000" xr2:uid="{00000000-000D-0000-FFFF-FFFF00000000}"/>
  </bookViews>
  <sheets>
    <sheet name="Summary" sheetId="9" r:id="rId1"/>
    <sheet name="Lot 1 - End-user Devices" sheetId="1" r:id="rId2"/>
    <sheet name="Lot 2 - Smartphone &amp; tablets" sheetId="12" r:id="rId3"/>
    <sheet name="Lot 3 - Accessories" sheetId="3" r:id="rId4"/>
    <sheet name="Lot 4 - Office Equipment" sheetId="4" r:id="rId5"/>
    <sheet name="Lot 5 - Audio-Visual and Video" sheetId="13" r:id="rId6"/>
    <sheet name="Lot 6 - ICT Infrastructure &amp; NE" sheetId="14" r:id="rId7"/>
    <sheet name="Lot 7 - ICT Maintenance Service"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14" l="1"/>
  <c r="G11" i="14"/>
  <c r="G9" i="14"/>
  <c r="G7" i="14"/>
  <c r="G5" i="14"/>
  <c r="G5" i="4"/>
  <c r="G9" i="12"/>
  <c r="G7" i="3"/>
  <c r="G6" i="3"/>
  <c r="G5" i="3"/>
  <c r="G7" i="12"/>
  <c r="G5" i="12"/>
  <c r="G17" i="1"/>
  <c r="G16" i="1"/>
  <c r="G15" i="1"/>
  <c r="G14" i="1"/>
  <c r="G13" i="1"/>
  <c r="G12" i="1"/>
  <c r="G11" i="1"/>
  <c r="G10" i="1"/>
  <c r="G9" i="1"/>
  <c r="G8" i="1"/>
  <c r="G7" i="1"/>
  <c r="G6" i="1"/>
  <c r="G5" i="1"/>
  <c r="G14" i="13"/>
  <c r="G12" i="13"/>
  <c r="G10" i="13"/>
  <c r="G9" i="13"/>
  <c r="G7" i="13"/>
  <c r="G6" i="13"/>
  <c r="G5" i="13"/>
  <c r="G13" i="13"/>
  <c r="F22" i="13"/>
  <c r="E22" i="13"/>
  <c r="F19" i="12"/>
  <c r="E19" i="12"/>
  <c r="F14" i="10"/>
  <c r="E14" i="10"/>
  <c r="G6" i="10"/>
  <c r="G5" i="10"/>
  <c r="F21" i="4"/>
  <c r="E21" i="4"/>
  <c r="G11" i="4"/>
  <c r="G10" i="4"/>
  <c r="G9" i="4"/>
  <c r="G8" i="4"/>
  <c r="G7" i="4"/>
  <c r="G6" i="4"/>
  <c r="F31" i="3"/>
  <c r="E31" i="3"/>
  <c r="G21" i="3"/>
  <c r="G20" i="3"/>
  <c r="G19" i="3"/>
  <c r="G18" i="3"/>
  <c r="G17" i="3"/>
  <c r="G16" i="3"/>
  <c r="G15" i="3"/>
  <c r="G14" i="3"/>
  <c r="G13" i="3"/>
  <c r="G12" i="3"/>
  <c r="G11" i="3"/>
  <c r="G10" i="3"/>
  <c r="G9" i="3"/>
  <c r="G8" i="3"/>
  <c r="F29" i="1"/>
  <c r="E29" i="1"/>
  <c r="C22" i="9"/>
  <c r="F22" i="14"/>
  <c r="E22" i="14"/>
  <c r="G7" i="10" l="1"/>
  <c r="D15" i="9" s="1"/>
  <c r="G15" i="14"/>
  <c r="D14" i="9" s="1"/>
  <c r="G12" i="4"/>
  <c r="D12" i="9" s="1"/>
  <c r="G22" i="3"/>
  <c r="D11" i="9" s="1"/>
  <c r="G18" i="1"/>
  <c r="D9" i="9" s="1"/>
  <c r="G15" i="13"/>
  <c r="D13" i="9" s="1"/>
  <c r="D10" i="9"/>
</calcChain>
</file>

<file path=xl/sharedStrings.xml><?xml version="1.0" encoding="utf-8"?>
<sst xmlns="http://schemas.openxmlformats.org/spreadsheetml/2006/main" count="351" uniqueCount="161">
  <si>
    <t>Framework Contract of IT Supplies and Services</t>
  </si>
  <si>
    <t>TENDER NO. 2275PSE-10113</t>
  </si>
  <si>
    <t>SUMMARY SHEET</t>
  </si>
  <si>
    <t>ANNEX 1 - Detailed Price Form</t>
  </si>
  <si>
    <t>Lot Number</t>
  </si>
  <si>
    <t>Lot Name</t>
  </si>
  <si>
    <t>Total Amount  (EUR Exc. VAT)</t>
  </si>
  <si>
    <t>Lot (1)</t>
  </si>
  <si>
    <t>End-user Devices</t>
  </si>
  <si>
    <t>Lot (2)</t>
  </si>
  <si>
    <t>Smartphone &amp; tablets</t>
  </si>
  <si>
    <t>Lot (3)</t>
  </si>
  <si>
    <t>Accessories</t>
  </si>
  <si>
    <t>Lot (4)</t>
  </si>
  <si>
    <t>Office Equipment</t>
  </si>
  <si>
    <t>Lot (5)</t>
  </si>
  <si>
    <t xml:space="preserve"> Audio-Visual and Video Conferencing Equipment</t>
  </si>
  <si>
    <t>Lot (6)</t>
  </si>
  <si>
    <t>ICT Infrastructure and Network Equipment</t>
  </si>
  <si>
    <t>Lot (7)</t>
  </si>
  <si>
    <t>ICT Maintenance Services</t>
  </si>
  <si>
    <t>Name of Tenderer (Company)</t>
  </si>
  <si>
    <t>Authorized person to sign</t>
  </si>
  <si>
    <t>In the Capacity of</t>
  </si>
  <si>
    <t>Date</t>
  </si>
  <si>
    <t>Signature</t>
  </si>
  <si>
    <t>Stamp</t>
  </si>
  <si>
    <t>Lot 1. End-user Devices</t>
  </si>
  <si>
    <t>Column1</t>
  </si>
  <si>
    <t>Column2</t>
  </si>
  <si>
    <t>Column4</t>
  </si>
  <si>
    <t>Column42</t>
  </si>
  <si>
    <t>Column5</t>
  </si>
  <si>
    <t>Column6</t>
  </si>
  <si>
    <t>Column7</t>
  </si>
  <si>
    <t>n*</t>
  </si>
  <si>
    <t>Item</t>
  </si>
  <si>
    <t>Specification</t>
  </si>
  <si>
    <t>Unit of measure</t>
  </si>
  <si>
    <t>Quantity</t>
  </si>
  <si>
    <t>Unit Price (EUR Exc. VAT)</t>
  </si>
  <si>
    <t>Total Price (EUR Exc. VAT)</t>
  </si>
  <si>
    <t>Desktop (standard)</t>
  </si>
  <si>
    <t>Business-grade series Small or Micro Form Factor
Processor: Min 6 cores, 12 threads, 2.70 GHz(min) to 4.40GHz(max) Turbo, 18 MB cache, 35W processor base power.
Operating System: Windows 11 Pro 64-bit/(OEM, preinstalled)
Graphics card: Integrated graphics controller supporting at least two external displays,
-	with minimum 4K resolution at 60 Hz..
Memory: Minimum 16 GB DDR4 or DDR5 RAM, expandable to at least 32 GB
Hard Drive: Minimum 512 GB NVMe PCIe SSD (Gen 3 or better)
Ports :  Front: Minimum 2 × USB-A 3.x ports and 1 × audio jack
Rear: Minimum 4 × USB-A 3.x ports, 1 × RJ45 Gigabit Ethernet, at least 1 × DisplayPort and 1 × HDMI, Legacy ports (VGA, serial) may be included but are not mandatory.
Network Card: Integrated Gigabit Ethernet and Wi-Fi 6 (802.11ax) with Bluetooth 5.2 or later.
Power supply: Power supply: Internal power supply appropriate for the configuration, with European (Type E/F) power cable.
Mandatory I/O devices (same manufacturer):
Monitor:
Minimum 24 inches, IPS, anti-glare, Resolution: Full HD (1920 × 1080) minimum,  Connectivity: HDMI and DisplayPort, Height-adjustable stand preferred, Supplied with required cables
Mouse:  Wired USB, Optical.
Keyboard: Wired USB keyboard, QWERTY
Arabic / English bilingual layout, ISO standard.
Numeric keypad required where applicable.
Warranty : Minimum 3-year manufacturer warranty</t>
  </si>
  <si>
    <t>Unit</t>
  </si>
  <si>
    <t>Desktop (Performance)</t>
  </si>
  <si>
    <t>Business-grade series Small or Micro Form Factor
Processor: Min 12 cores, 20 threads, 1.4 GHz(min) to 4.7GHz(max) Turbo, 25 MB cache, 35W processor base power.
Operating System: Windows 11 Pro 64-bit/(OEM, preinstalled)
Graphics card: Integrated graphics controller supporting at least two external displays,
-	with minimum 4K resolution at 60 Hz.
Memory: 32 GB (expandable up to 64 GB), 2 X 16GB, DDR4 2666 MHz at 3200MHz
HDD: Minimum 1 TB NVMe PCIe SSD
Ports :  Front: Minimum 1 × USB-C, 2 × USB-A 3.x, and 1 × audio jack
Rear: Minimum 4 × USB-A 3.x, 1 × RJ45 Ethernet, at least 1 × DisplayPort and 1 × HDMI
Optional: Legacy ports (VGA, serial) may be included but are not mandatory
Network adapter: Gigabit Ethernet (mandatory), Wi-Fi 6 or later with Bluetooth (optional)
Power supply: Power supply: Internal power supply appropriate for the configuration, with European (Type E/F) power cable.
Mandatory I/O devices (same manufacturer):
Monitor:
Minimum 24 inches, IPS, anti-glare, Resolution: Full HD (1920 × 1080) minimum,  Connectivity: HDMI and DisplayPort, Height-adjustable stand preferred, Supplied with required cables
Mouse:  Wired USB, optical.
Keyboard: Wired USB keyboard, English–Arabic bilingual layout (EN/AR),
ISO standard, with numeric keypad where applicable.
Warranty : Minimum 3-year manufacturer warranty</t>
  </si>
  <si>
    <t>Laptop 15" (Standard Business)</t>
  </si>
  <si>
    <t>Business-grade laptop series (enterprise or professional line)
Processor : Min 10 cores, 12 threads, 1.3 GHz(min) to 4.4GHz Turbo, 12 MB cache, 15W processor base power.
Operating System: Windows 11 Pro 64-bit (OEM, preinstalled)
Memory : Minimum 16 GB DDR4 or DDR5 RAM, expandable to at least 32 GB.
Hard Drive: Minimum 1 TB NVMe PCIe SSD
Display: 15.6" Full HD (1920 × 1080), IPS, anti-glare, minimum 300 nits
Graphics card: Integrated graphics supporting external display, minimum 4K resolution at 60 Hz
Camera: Integrated HD camera (1080p preferred)
Ports: Minimum 1 × USB-C (Power Delivery + DisplayPort), Minimum 2 × USB-A ports, 1 × HDMI, Audio combo jack, Ethernet via port or adapter
Keyboard: Full-size, backlit keyboard with English–Arabic (EN/AR), bilingual layout, ISO standard.
Battery: Minimum 50 Wh, supporting full working day under normal office usage.
Power supply: AC power adapter with European (Type E/F) power cable.
Weight: Maximum 1.8 kg
Warranty : Minimum 3-year manufacturer warranty including Battary</t>
  </si>
  <si>
    <t>Laptop 15" (Performance Business)</t>
  </si>
  <si>
    <t>Business-grade laptop series (enterprise or professional line)
Processor : Min 10 cores, 12 threads, 1.7 GHz(min) to 4.7GHz Turbo, 12 MB cache, 15W processor base power.
Operating System: Windows 11 Pro 64-bit (OEM, preinstalled)
Memory : 32 GB RAM, expandable to at least 64 GB
Hard Drive: Minimum 1 TB NVMe PCIe SSD.
Display: 15.6" Full HD (1920 × 1080), IPS, anti-glare, minimum 300 nits
Graphics card: Integrated graphics supporting external display, minimum 4K resolution at 60 Hz
Camera: Integrated HD camera (1080p preferred)
Network : Wi-Fi 6 or later,  Bluetooth 5.2 or later
Ports: Minimum 1 × USB-C (Power Delivery + DisplayPort), Minimum 2 × USB-A ports, 1 × HDMI, Audio combo jack, Ethernet via port or adapter
Keyboard: Backlit, English–Arabic (EN/AR) layout, full-size preferred
Battery: Minimum 50 Wh, supporting full working day under normal office usage.
Power supply: AC adapter with European (Type E/F) cable
Weight: Maximum 1.8 kg
Warranty : Minimum 3-year manufacturer warranty including Battary</t>
  </si>
  <si>
    <t>Laptop (high performance)</t>
  </si>
  <si>
    <t>Business-grade laptop series (enterprise line)
Processor : Min 14 cores, 20 threads, 2.3 GHz(min) to 4.7GHz Turbo, 24 MB cache, 45W processor base power.
Operating System: Windows 11 Pro 64-bit (OEM, preinstalled)
Memory : 64 GB DDR5, 4800 MHz
Hard Drive: Minimum 1 TB NVMe PCIe SSD, Dual storage support preferred.
Display: 14" to 15", IPS (or equivalent), minimum Full HD (1920 × 1080), QHD preferred, anti-glare, minimum 300 nits brightness
Graphics: Dedicated GPU with minimum 6 GB VRAM, suitable for professional or compute workloads
Camera: Integrated HD camera (1080p preferred)
Network : Wi-Fi 6E or later, Bluetooth 5.2 or later
Ports: Minimum 2 × USB-C (Power Delivery + DisplayPort), Minimum 2 × USB-A ports, 1 × HDMI,  Audio combo jack, Ethernet via built-in port or adapter
Keyboard: Backlit, English–Arabic (EN/AR) layout,
full-size preferred
Battery: Minimum 70 Wh, optimized for high-performance usage
Power supply: High-capacity AC adapter (≥100W),
European (Type E/F) cable
Weight: Maximum 1.8 kg
Warranty : Minimum 3-year manufacturer warranty including Battary</t>
  </si>
  <si>
    <t>Laptop 14" (Standard Business)</t>
  </si>
  <si>
    <t>Business-grade laptop series (enterprise or professional line)
Processor : 10 cores, 12 threads, 1.3 GHz(min) to 4.4GHz Turbo, 12 MB cache, 15W processor base power.
Operating System: Windows 11 Pro 64-bit (OEM, preinstalled)
Memory : 16 GB DDR4, 3,200 MHz
Hard Drive: Minimum 512 GB NVMe PCIe SSD.
Display: 14" Full HD (1920 × 1080), IPS, anti-glare, minimum 300 nits.
Graphics card: Integrated graphics supporting external display, minimum 4K resolution at 60 Hz
Camera: Integrated HD camera (1080p preferred)
Network : Wi-Fi 6 or later, Bluetooth 5.2 or later
Ports: Minimum 1 × USB-C (Power Delivery + DisplayPort), Minimum 2 × USB-A ports, 1 × HDMI, Audio combo jack, Ethernet via built-in port or adapter
Keyboard: Backlit, English–Arabic (EN/AR) layout, compact layout acceptable
Battery: Minimum 50 Wh, supporting full working day under normal office usage.
Power supply: AC adapter with European (Type E/F) cable
Weight: max 1.6 kg
Warranty: Minimum 3-year manufacturer warranty including battery</t>
  </si>
  <si>
    <t>Laptop 14" (Performance Business)</t>
  </si>
  <si>
    <t>Business-grade laptop series (enterprise or professional line)
Processor : 10 cores, 12 threads, 1.7 GHz(min) to 4.7GHz Turbo, 12 MB cache, 15W processor base power.
Operating System: Windows 11 Pro 64-bit (OEM, preinstalled)
Memory : 32 GB DDR4, 3,200
Hard Drive: Minimum 1 TB NVMe PCIe SSD.
Display: 14" Full HD (1920 × 1080), IPS, anti-glare, minimum 300 nits.
Graphics card: Integrated graphics supporting external display,
minimum 4K resolution at 60 Hz
Camera: Integrated HD camera (1080p preferred)
Network : Wi-Fi 6 or later,  Bluetooth 5.2 or later
Ports: Minimum 1 × USB-C (Power Delivery + DisplayPort), Minimum 2 × USB-A ports, 1 × HDMI, Audio combo jack, Ethernet via port or adapter
Keyboard: Backlit, English–Arabic (EN/AR) layout, compact layout acceptable
Battery: Minimum 50 Wh, supporting full working day under normal office usage.
Power supply: AC adapter with European (Type E/F) cable
Weight: Max 1.6 kg
Warranty : Minimum 3-year manufacturer warranty including battery</t>
  </si>
  <si>
    <t>24' screens</t>
  </si>
  <si>
    <t>Diagonal Size: 24 inches
Display Type: LED-backlit LCD (IPS or equivalent)
Aspect Ratio: 16:9
Native Resolution: Full HD (1920 x 1080) at 60 Hz
Brightness: Minimum 250 cd/m²
Contrast Ratio: Minimum 1000:1
Response Time: Suitable for office use
Viewing Angles: Minimum 178° horizontal and vertical
Color Support: Standard color support suitable for office applications
Connectivity: Minimum 1 × HDMI and 1 × DisplayPort, USB hub optional
Adjustability: Tilt adjustment minimum, height adjustment preferred
Ergonomics: Anti-glare screen coating
Cables Included: Power cable and at least one video cable (HDMI or DisplayPort)
Power Supply: Integrated or external power supply with European (Type E/F) cable
Compliance: Energy Star and/or TCO certified
Warranty: Minimum 3-year manufacturer warranty (3 years preferred)</t>
  </si>
  <si>
    <t>27' screen</t>
  </si>
  <si>
    <t>Diagonal Size: 27 inches
Display Type: LED-backlit LCD (IPS or equivalent)
Aspect Ratio: 16:9
Native Resolution: Minimum Full HD (1920 x 1080), 4K (3840 x 2160) preferred
Brightness: Minimum 300 cd/m²
Contrast Ratio: Minimum 1000:1
Response Time: Suitable for office use
Viewing Angles: Minimum 178° horizontal and vertical
Color Support: Standard color support suitable for office and professional use
Connectivity: Minimum 1 × HDMI and 1 × DisplayPort, audio output optional
Adjustability: Height, tilt and swivel adjustment preferred
Ergonomics: Anti-glare screen coating
Cables Included: Power cable and at least one video cable (HDMI or DisplayPort)
Power Supply: Integrated or external power supply with European (Type E/F) cable
Compliance: Energy Star and/or TCO certified
Warranty: Minimum 3-year manufacturer warranty (3 years preferred)</t>
  </si>
  <si>
    <t>32' Screen</t>
  </si>
  <si>
    <t>Diagonal Size: 31.5 inches
Display Type: LED-backlit LCD (IPS or equivalent)
Aspect Ratio: 16:9
Native Resolution: 4K (3840 x 2160) at 60 Hz
Brightness: Minimum 300 cd/m²
Contrast Ratio: Minimum 1000:1
Response Time: Suitable for office and professional use
Viewing Angles: Minimum 178° horizontal and vertical
Color Support: Standard color support suitable for professional applications
Connectivity: Minimum 1 × HDMI and 1 × DisplayPort, audio output optional
Adjustability: Height, tilt and swivel adjustment preferred
Ergonomics: Anti-glare screen coating
Cables Included: Power cable and at least one video cable (HDMI or DisplayPort)
Power Supply: Integrated or external power supply with European (Type E/F) cable
Compliance: Energy Star and/or TCO certified
Warranty: Minimum 3-year manufacturer warranty (3 years preferred)</t>
  </si>
  <si>
    <t>27” Integrated Docking Monitor</t>
  </si>
  <si>
    <t>Type: Business monitor with integrated USB-C docking functionality
Size: 27 inches
Resolution: Minimum Full HD (1920 × 1080), QHD (2560 × 1440) preferred
Display Type: IPS or equivalent, anti-glare
Brightness: Minimum 250 cd/m²
Integrated Features: Built-in webcam and microphone suitable for video conferencing
Docking: Integrated USB-C docking with data, video and power delivery
Power Delivery: Minimum 65 W via USB-C, higher output preferred
Connectivity: Minimum 1 × USB-C upstream, HDMI and DisplayPort inputs, USB hub functionality
Network: Integrated Ethernet (RJ45) preferred
Audio: Integrated speakers preferred
Adjustability: Height, tilt and swivel adjustment preferred
Power Supply: Integrated or external power supply with European (Type E/F) cable
Compliance: Energy Star and/or TCO certified
Warranty: Minimum 3-year manufacturer warranty</t>
  </si>
  <si>
    <t>24” Integrated Docking Monitor</t>
  </si>
  <si>
    <t>Type: Business monitor with integrated USB-C docking functionality
Size: 24 inches
Resolution: Full HD (1920 × 1080)
Display Type: IPS or equivalent, anti-glare
Brightness: Minimum 250 cd/m²
Integrated Features: Built-in webcam and microphone suitable for video conferencing
Docking: Integrated USB-C docking with data, video and power delivery
Power Delivery: Minimum 65 W via USB-C
Connectivity: USB-C upstream, DisplayPort and HDMI inputs, integrated USB hub
Network: Integrated Ethernet (RJ45) preferred
Audio: Integrated speakers preferred
Adjustability: Height, tilt and swivel adjustment preferred
Power Supply: Integrated or external power supply with European (Type E/F) cable
Compliance: Energy Star and/or TCO certified
Warranty: Minimum 3-year manufacturer warranty</t>
  </si>
  <si>
    <t>Docking station</t>
  </si>
  <si>
    <t>Type: Universal USB-C docking station compatible with business laptops
Supported Displays: Support for multiple external monitors (minimum 2, up to 3 preferred)
Display Resolution: Support for dual 4K (3840 × 2160) at 60 Hz or equivalent
Ports: Minimum 2 × USB-C or DisplayPort video outputs, minimum 3 × USB-A ports, 1 × USB-C upstream port, 1 × HDMI optional, 1 × Gigabit Ethernet, 1 × audio combo jack
Power Delivery: USB-C Power Delivery with minimum 65 W, higher output (up to 100 W) preferred
Connectivity: USB-C interface with support for data, video and power
Compatibility: Compatible with major business laptop brands and operating systems
Management: Firmware upgradable and enterprise deployment compatible
Security: Support for standard device security features (e.g. MAC address passthrough, network boot where applicable)
Power Supply: External power adapter with European (Type E/F) cable
Form Factor: Desktop docking station suitable for office use
Color: Neutral (e.g. black or equivalent)
Warranty: Minimum 3-year manufacturer warranty (3 years preferred)</t>
  </si>
  <si>
    <t>Total</t>
  </si>
  <si>
    <t>Position</t>
  </si>
  <si>
    <t>Lot 2. Smartphone &amp; tablets</t>
  </si>
  <si>
    <t>Business smartphone device</t>
  </si>
  <si>
    <t>Type: Business smartphone device
Network: GSM / HSPA / LTE, 5G optional
Body:
Form factor: Standard smartphone design
Build: Durable construction (glass or equivalent front, reinforced frame preferred)
SIM: Dual SIM (Nano-SIM), eSIM support preferred
Display:
Size: 6.1 inches to 6.7 inches
Type: AMOLED or IPS LCD
Resolution: Minimum Full HD (1080 × 2400)
Refresh Rate: Minimum 60 Hz (90 Hz preferred)
Protection: Scratch-resistant glass or equivalent
Platform:
Operating System: Android 13 or later
Processor: Octa-core processor suitable for business applications
Performance: Mid-range or higher performance class
Memory:
Internal Storage: Minimum 128 GB
RAM: Minimum 6 GB (8 GB preferred)
Expansion: microSD support optional
Main Camera:
Multi-camera system
Primary sensor: Minimum 48 MP
Features: Autofocus, HDR, LED flash
Video: Minimum 1080p recording
Front Camera:
Minimum 8 MP
Video: Minimum 1080p
Communication:
Wi-Fi: 802.11 ac or higher
Bluetooth: Version 5.0 or higher
GPS: Supported (multi-system preferred)
NFC: Preferred
USB: USB Type-C
Features:
Biometric authentication: Fingerprint and/or face unlock
Sensors: Standard sensors (accelerometer, proximity, compass)
Battery:
Capacity: Minimum 4500 mAh
Charging: Fast charging supported
Durability:
Battery non-removable
Device suitable for daily business use
Security and Management:
Support for device encryption and secure authentication
Compatible with enterprise mobility management (MDM) solutions
Power Supply:
Charging adapter with European (Type E/F) plug
Warranty: 1 years full manufacturer warranty</t>
  </si>
  <si>
    <t>Business tablet device</t>
  </si>
  <si>
    <t>Type: Business tablet device
Network: Wi-Fi standard, LTE/5G optional
Body:
Form factor: Tablet design suitable for mobility
Build: Durable construction (metal or reinforced plastic preferred)
SIM: Nano-SIM or eSIM support optional
Display:
Size: Minimum 10 inches (10"–12" preferred)
Type: IPS LCD or equivalent
Resolution: Minimum Full HD (1920 × 1200)
Aspect Ratio: 16:10 or similar
Protection: Scratch-resistant glass or equivalent
Platform:
Operating System: Android 12 or later
Processor: Octa-core processor suitable for business use
Performance: Mid-range or higher performance class
Memory:
Internal Storage: Minimum 64 GB (128 GB preferred)
RAM: Minimum 4 GB (6 GB preferred)
Expansion: microSD support optional
Main Camera:
Minimum 8 MP with autofocus
Video: Minimum 1080p
Front Camera:
Minimum 5 MP
Video: Minimum 1080p
Sound:
Speakers: Integrated stereo speakers
Audio: 3.5 mm jack optional
Connectivity:
Wi-Fi: 802.11 ac or higher
Bluetooth: Version 5.0 or higher
USB: USB Type-C
GPS: Supported (for LTE models)
Battery:
Capacity: Minimum 7000 mAh
Charging: Standard or fast charging supported
Battery type: Non-removable
Features:
Sensors: Standard sensors (accelerometer, proximity optional)
Biometric: Fingerprint or face unlock preferred
Security and Management:
Support for device encryption
Compatible with enterprise mobility management (MDM) solutions
Power Supply:
Charging adapter with European (Type E/F) plug
Warranty: Minimum 1-year manufacturer warranty</t>
  </si>
  <si>
    <t>Lot 3. Accessories</t>
  </si>
  <si>
    <t>Wireless Headset (Advanced)</t>
  </si>
  <si>
    <t>Type: Wireless headset for Unified Communications
Connectivity: Bluetooth and USB dongle
Compatibility: Certified or compatible with major UC platforms (e.g. Teams, Zoom or equivalent)
Audio: High-quality stereo audio
Microphone: Noise-cancelling microphone
Features: Call indicator light (busylight) preferred
Wireless range: Up to 30 meters
Battery: Minimum 15 hours usage
Comfort: Over-ear design with padded cushions
Warranty: Minimum 1-year manufacturer warranty</t>
  </si>
  <si>
    <t>Wired Headset</t>
  </si>
  <si>
    <t>Type: Wired stereo headset
Connectivity: USB
Audio: Stereo sound suitable for office use
Microphone: Adjustable or rotating microphone
Controls: Inline volume and mute control
Cable: Minimum 1.5 meters
Comfort: Adjustable headband
Warranty: Minimum 1-year manufacturer warranty</t>
  </si>
  <si>
    <t>Wireless Mice</t>
  </si>
  <si>
    <t>Type: Wireless optical mouse
Connectivity: 2.4 GHz wireless and/or Bluetooth
Buttons: Minimum 3 buttons
Resolution: Adjustable DPI (minimum 1000 DPI)
Power: Battery operated
Design: Ergonomic for office use
Warranty: Minimum 1-year manufacturer warranty</t>
  </si>
  <si>
    <t>Wired Mouse</t>
  </si>
  <si>
    <t>Type: Wired optical mouse
Connectivity: USB
Buttons: Minimum 2 buttons with scroll wheel
Resolution: Minimum 1000 DPI
Cable: Minimum 1.5 meters
Design: Standard office use
Warranty: Minimum 1-year manufacturer warranty</t>
  </si>
  <si>
    <t>Wireless Keyboard</t>
  </si>
  <si>
    <t>Type: Wireless keyboard
Connectivity: Bluetooth and/or USB receiver
Layout: English–Arabic (EN/AR) layout
Design: Full-size or compact
Power: Battery operated
Warranty: Minimum 1-year manufacturer warranty</t>
  </si>
  <si>
    <t>Wired keyboard</t>
  </si>
  <si>
    <t>Type: Wired keyboard
Connectivity: USB
Layout: English–Arabic (EN/AR) layout
Design: Standard or chiclet style
Features: Multimedia shortcut keys preferred
Warranty: Minimum 1-year manufacturer warranty</t>
  </si>
  <si>
    <t>Wired Keyboard (AZERTY – French)</t>
  </si>
  <si>
    <t>Type: Wired keyboard
Connectivity: USB
Layout: AZERTY English–French bilingual (EN/FR), full-size with numeric keypad
Design: Standard or chiclet style suitable for office use
Keys: Standard key spacing with durable key switches
Features: Multimedia shortcut keys preferred (volume, mute, playback)
Cable: Minimum 1.5 meters
Compatibility: Compatible with Windows and standard operating systems
Build: Designed for professional and continuous office use
Warranty: Minimum 1-year manufacturer warranty</t>
  </si>
  <si>
    <t>Wireless Keyboard and Mouse Combo</t>
  </si>
  <si>
    <t>Type: Wireless keyboard and mouse set
Connectivity: Bluetooth and/or USB receiver
Keyboard Layout: English–Arabic (EN/AR)
Mouse: Minimum 3-button optical mouse
Design: Suitable for office use
Warranty: Minimum 1-year manufacturer warranty</t>
  </si>
  <si>
    <t>Laptop Case:</t>
  </si>
  <si>
    <t>Type: Business laptop backpack
Compatibility: Match laptop size
Material: Durable and water-resistant
Features: Padded laptop compartment, adjustable shoulder straps
Protection: Shock-absorbing padding
Warranty: Minimum 1-year manufacturer warranty</t>
  </si>
  <si>
    <t>Type-C  Laptop charger</t>
  </si>
  <si>
    <t>Type: USB-C power adapter
Compatibility: Universal compatibility with USB-C laptops
Power Output: Minimum 65 W, higher output preferred
Features: Over-voltage and over-current protection
Power Supply: European (Type E/F) cable
Warranty: Minimum 1-year manufacturer warranty</t>
  </si>
  <si>
    <t>Laptop Stand</t>
  </si>
  <si>
    <t>Adjustable laptop stand
Compatibility: Suitable for 13" to 16" laptops
Material: Durable metal or high-quality plastic
Features: Adjustable height and angle, anti-slip surface
Design: Foldable or portable preferred
Warranty: Minimum 1-year manufacturer warranty</t>
  </si>
  <si>
    <t>Mouse pads</t>
  </si>
  <si>
    <t>Type: Mouse pad for office use
Surface: Smooth surface suitable for optical sensors
Base: Anti-slip rubber base
Size: Standard or extended size
Durability: Wear-resistant material</t>
  </si>
  <si>
    <t>USB-C Docking Cable</t>
  </si>
  <si>
    <t>Type: USB-C cable
Data Transfer: Minimum 5 Gbps
Power Delivery: Support for minimum 65 W charging
Compatibility: Compatible with USB-C devices supporting data, video and power
Length: Minimum 1 meter</t>
  </si>
  <si>
    <t>Sync &amp; Charging USB-C Cable</t>
  </si>
  <si>
    <t>Type: USB cable for data transfer and charging
Connector: USB-C to USB-C or USB-A to USB-C
Compatibility: Compatible with USB-C devices including smartphones, tablets and laptops (Android and other USB-C compliant devices)
Charging: Support for fast charging, minimum 60 W Power Delivery
Data Transfer: Minimum USB 2.0, USB 3.x preferred
Cable Length: 1.5 meters to 2 meters
Build: Durable construction with reinforced connectors
Safety: Protection against over-current and overheating
Compliance: Certified to relevant USB standards
Warranty: Minimum 1-year manufacturer warranty</t>
  </si>
  <si>
    <t>External Hard drive disk (SSD)</t>
  </si>
  <si>
    <t>Type: Portable external solid-state drive
Capacity: Minimum 2 TB
Interface: USB 3.1 or higher
Performance: High-speed data transfer suitable for large files
Durability: Shock-resistant design preferred
Compatibility: Windows, macOS and Linux
Security: Optional password protection or encryption
Warranty: Minimum 1-year manufacturer warranty</t>
  </si>
  <si>
    <t>USB Flash Storage</t>
  </si>
  <si>
    <t>Type: Portable USB flash storage device
Capacity: Minimum 64 GB, 128 GB or higher preferred
Interface: USB 3.0 or higher (backward compatible with USB 2.0)
Performance: Suitable for standard file transfer and storage use
Compatibility: Compatible with Windows, macOS and Linux
Durability: Shock-resistant design preferred
Security: Optional password protection or hardware encryption preferred
Design: Compact and portable form factor with protective cap or retractable connector
Warranty: Minimum 1-year manufacturer warranty</t>
  </si>
  <si>
    <t>External USB Camera</t>
  </si>
  <si>
    <t>Type: External USB webcam for desktop and laptop use
Resolution: Minimum Full HD (1920 × 1080), 30 fps or higher
Lens: Fixed focus or autofocus
Microphone: Integrated dual microphone with noise reduction
Field of View: Suitable for individual or small group video conferencing
Connectivity: USB interface (USB 2.0 or higher), plug-and-play
Compatibility: Compatible with Windows, macOS and standard video conferencing platforms
Mounting: Adjustable clip compatible with monitors and laptops, tripod support preferred
Features: Automatic light correction and basic image optimization
Privacy: Built-in privacy shutter preferred
Cable: Minimum 1.5 meters
Warranty: Minimum 1-year manufacturer warranty</t>
  </si>
  <si>
    <t>Lot 4. Office Equipment</t>
  </si>
  <si>
    <t>Monochrome Laser Multifunction Printer (Large – A3)</t>
  </si>
  <si>
    <t>Type: Monochrome Laser Multifunction Printer (A3)
Functions: Print, Copy, Scan, Fax
Control Panel: color touchscreen (minimum 7")
Storage: Internal storage or memory for document processing (HDD or equivalent)
Network: Gigabit Ethernet (mandatory), Wi-Fi optional
Ports: USB host port(s) for printing and scanning
Paper Handling: Minimum 2 × 500-sheet input trays, Multi-purpose tray (minimum 80 sheets)
Maximum capacity: Minimum 2,000 sheets (expandable)
Supported Paper Sizes: A3, A4, A5 and standard formats
Printing: Monochrome laser, Minimum 40 ppm (A4), Duplex printing, Minimum 1200 × 1200 dpi
Copy: Minimum 40 ppm (A4)
Resolution: minimum 600 × 600 dpi ,Up to 999 copies
Scan: Minimum 600 × 600 dpi, Duplex scanning ,Formats: PDF, JPEG, TIFF, Destinations: Email, Network folder, USB
Security: User authentication, Secure print
Management: Web interface,SNMP support
Power Supply: European (Type E/F) power cable
Warranty: Minimum 1 year (3 years preferred)</t>
  </si>
  <si>
    <t>Multifunction Colour Printer (Average)</t>
  </si>
  <si>
    <t>Type: Professional A4 Colour Laser Multifunction Printer
Functions: Print, copy, scan and fax
Control Panel: Color touchscreen control panel (minimum 4")
Print speed: Minimum 25 pages per minute (A4)
Printing: Automatic duplex printing supported
Scanning: Automatic Document Feeder (ADF) with duplex scanning
Scan functions: Scan to email, USB and network folders
Supported paper size: A4, A5
Connectivity: USB 2.0, USB host, Gigabit Ethernet, Wi-Fi optional
Paper Tray Capacity: Minimum 250-sheet input tray and 50-sheet multi-purpose tray
Recommended monthly duty cycle: Up to 4,000 pages
Security: Basic device security features and secure print functionality
Management: Web-based management interface support
Power supply: Power cord with European (Type E/F) standard
Warranty: 1-year manufacturer warranty (3 years preferred)</t>
  </si>
  <si>
    <t>B&amp;W Printer (Small)</t>
  </si>
  <si>
    <t>Type: Monochrome Laser Multifunction Printer (A4)
Functions: Print, copy, scan and fax
Printing: Automatic duplex printing supported
Print speed: Minimum 35 pages per minute (A4)
Copy speed: Minimum 35 pages per minute
Scan speed: Suitable for office use with automatic document feeder (ADF)
Control Panel: Color display or touchscreen (minimum 2.5")
Paper size: A4, A5
Connectivity: USB 2.0, Gigabit Ethernet, Wi-Fi optional
Mobile printing: Support for standard mobile printing protocols (e.g. AirPrint, Mopria or equivalent)
Paper handling: Input tray minimum 250 sheets, multi-purpose tray preferred
Security: Basic device security features and secure print functionality
Management: Web-based management interface support
Power supply: Power cord with European (Type E/F) standard
Warranty: 1-year manufacturer warranty (3 years preferred)</t>
  </si>
  <si>
    <t>Heavy Duty Business Colour MFP</t>
  </si>
  <si>
    <t>Type: Heavy-duty business colour laser multifunction printer (A3)
Functions: Print, copy and scan
Print Technology: Laser
Supported paper size: A3, A4 and standard formats
Print Speed: Minimum 45 pages per minute (A4)
Print Resolution: Minimum 1200 x 1200 dpi
Duplex Printing: Automatic
Copy Speed: Minimum 45 images per minute
First Page Out Time: Fast first page out time suitable for business use
Display: Color touchscreen control panel (minimum 8 inches)
Paper Handling Input Standard: Minimum 4 × 500-sheet input trays with stand
Output Capacity: Minimum 500-sheet output tray
Monthly Duty Cycle: Suitable for high-volume enterprise usage
Memory: Sufficient internal memory for high-volume processing
Processor: Integrated processor suitable for enterprise workloads
Storage: Internal storage for document processing and job management
Security: Support for standard enterprise security features including user authentication, secure print, SSL/TLS encryption, network authentication and SNMPv3
Scan Features: Flatbed and automatic document feeder (ADF) with duplex scanning
Scan Resolution: Minimum 600 x 600 dpi
Scan Speed: Minimum 80 images per minute
Scan Functions: Scan to email, network folder and USB, integration with document management systems preferred
Connectivity: USB interface and Gigabit Ethernet
Management: Web-based management interface and network monitoring support
Power supply: Power cord with European (Type E/F) standard
Warranty: Minimum 1-year manufacturer warranty (3 years preferred)</t>
  </si>
  <si>
    <t>Network Scanner</t>
  </si>
  <si>
    <t>Type: Network Document Scanner with Automatic Document Feeder (ADF)
Control Panel: Integrated display (touchscreen preferred)
Connectivity: USB interface and Gigabit Ethernet, Wi-Fi optional
Supported paper sizes: A4, A5, A6 and standard formats
Paper handling: Automatic Document Feeder (ADF) with minimum 50-sheet capacity
Scan speed: Minimum 30 pages per minute (simplex) and 60 images per minute (duplex)
Scanning: Duplex scanning with single-pass capability
Resolution: Minimum 600 dpi optical resolution
Output formats: PDF, JPEG, TIFF, PNG
Scan destinations: Email, network folder, USB and PC
File handling: Support for searchable PDF (OCR) preferred
Management: Web-based interface for configuration and monitoring
Security: Basic access control and secure scan features
Power supply: Power cord with European (Type E/F) standard
Warranty: 1-year manufacturer warranty (3 years preferred)</t>
  </si>
  <si>
    <t>Desktop Scanner</t>
  </si>
  <si>
    <t>Type: Desktop Document Scanner with Automatic Document Feeder (ADF)
Scan speed: Minimum 60 pages per minute (A4, 300 dpi) for both monochrome and color
Paper handling: Automatic Document Feeder (ADF) with minimum 80-sheet capacity
Recommended daily volume: Up to 4,000 pages
Supported format: A4 and standard document sizes
Scanning: Duplex scanning with single-pass capability
Acquisition modes: Color, grayscale and black &amp; white
Optical resolution: Minimum 600 dpi
Document size range: Support for standard documents and variable lengths
Connectivity: USB 3.0 or higher
Output formats: PDF, JPEG, TIFF, PNG
File handling: Support for searchable PDF (OCR) preferred
Power supply: Power cord with European (Type E/F) standard
Warranty: 1-year manufacturer warranty (3 years preferred)</t>
  </si>
  <si>
    <t>Business Office Shredder</t>
  </si>
  <si>
    <t>Type: Office document shredder
Shredding capacity: Minimum 10 sheets per pass
Shredding speed: Suitable for continuous office use
Shredding type: Cross-cut or micro-cut
Security level: Minimum DIN P-4 or higher
Bin capacity: Minimum 15 gallons (or equivalent)
Features: Automatic start and stop, automatic reverse for jam prevention
Duty cycle: Suitable for regular office use
Noise level: Suitable for office environment
Safety: Overload protection and safety lock features
Power supply: Power cord with European (Type E/F) standard
Warranty: 1-year manufacturer warranty (3 years preferred)</t>
  </si>
  <si>
    <t>Lot 5. Audio-Visual and Video Conferencing Equipment</t>
  </si>
  <si>
    <t>Overhead Projector 1(Mobile)</t>
  </si>
  <si>
    <t>Type: Portable multimedia projector
Display Technology: LCD, DLP or equivalent
Native Resolution: Minimum WXGA (1280 × 800), Full HD preferred
Brightness: Minimum 4000 lumens
Contrast Ratio: Suitable for office and classroom use
Projection Size: Minimum 30 inches up to at least 300 inches
Keystone Correction: Vertical and horizontal correction supported
Connectivity: HDMI input, USB port, VGA input optional, wireless connectivity optional
Audio: Integrated speaker and audio output
Control: Remote control included
Compatibility: Compatible with laptops and standard multimedia devices
Portable Screen: Mobile projection screen, minimum 50 inches, compatible with projector
Power Consumption: Suitable for portable business use
Power Supply: Power cord with European (Type E/F) standard
Warranty: 1-year manufacturer warranty (3 years preferred)</t>
  </si>
  <si>
    <t>Overhead Projector 2 (Fixed)</t>
  </si>
  <si>
    <t>Type: Fixed installation multimedia projector
Installation Type: Ceiling mount compatible
Display Technology: LCD, DLP or equivalent
Native Resolution: Full HD (1920 × 1080) or higher
Brightness: Minimum 3500 lumens
Contrast Ratio: Suitable for office and training room use
Projection Size: Minimum 30 inches up to at least 300 inches
Keystone Correction: Vertical and horizontal correction supported
Connectivity: Minimum 2 × HDMI inputs, USB port, VGA input optional, wireless connectivity optional
Audio: Integrated speaker and audio output
Control: Remote control included
Compatibility: Compatible with laptops and standard multimedia devices
Mounting: Ceiling mount support and installation compatibility
Power Consumption: Suitable for fixed installation use
Power Supply: Power cord with European (Type E/F) standard
Warranty: 1-year manufacturer warranty (3 years preferred)</t>
  </si>
  <si>
    <t>All-in-One Video Conference System</t>
  </si>
  <si>
    <t>All-in-One Video Bar Conference System
Type: Integrated video conferencing soundbar system for meeting rooms
Camera:
Resolution: Minimum 4K UHD (3840 × 2160)
Field of View: Suitable for small to medium meeting rooms (minimum 90° diagonal)
Pan/Tilt/Zoom: Digital or mechanical PTZ supported
Zoom: Sufficient zoom capability for meeting room coverage
Video:
Video Resolution: Up to 4K at 30 fps
Video Standards: H.264 and/or H.265 supported
Audio:
Microphone: Integrated microphone array with noise reduction
Microphone Pickup Range: Minimum 5–7 meters
Expansion: Support for external microphone(s) preferred
Speakers: Integrated stereo speakers suitable for meeting room use
Content Sharing:
Support for wired and wireless content sharing (e.g. AirPlay, Miracast or equivalent)
Connectivity:
Interfaces: USB ports, HDMI output(s), Ethernet (RJ45), audio output
USB Device Mode: Supported for connection to external PC
Network: Ethernet required, Wi-Fi and Bluetooth supported
Compatibility:
Compatible with major video conferencing platforms (Microsoft Teams, Zoom or equivalent)
Support for native applications or USB passthrough mode
Control:
Support for remote control or touch controller
Touch panel integration supported
Features:
Automatic speaker tracking and framing
Noise suppression and echo cancellation
Voice activity detection
Mounting:
Wall mount or display mount compatible
Accessories:
Required accessories must include expansion microphone (if supported), mounting kit, control interface, and necessary cables
Installation:
Vendor must supply, install, configure and test the complete system
Power Supply:
European (Type E/F)
Warranty: Minimum 1-year manufacturer warranty (3 years preferred)</t>
  </si>
  <si>
    <t>Display Screen – Medium Room VC</t>
  </si>
  <si>
    <t>Type: Professional display for meeting room use
Size: 55 to 75 inches
Resolution: 4K UHD
Brightness: Minimum 400 cd/m²
Operating Mode: Minimum 16/7 operation
Connectivity: HDMI, DisplayPort, USB optional
Audio: Integrated speakers or external audio support
Mounting: Wall mount compatible
Compatibility: Suitable for VC systems and presentation use
Power Supply: European (Type E/F)
Warranty: Minimum 3-year manufacturer warranty
Vendor must provide complete installation including mounting, cabling and configuration</t>
  </si>
  <si>
    <t>Interactive Display (Smart Board)</t>
  </si>
  <si>
    <t>Type: Interactive flat panel display for meeting rooms and training use
Size: Minimum 65 inches (75–86 inches preferred depending on room size)
Resolution: 4K UHD (3840 × 2160)
Brightness: Minimum 350 cd/m²
Touch Technology: Multi-touch, minimum 10 touch points (20 preferred)
Writing: Stylus and finger input supported, low latency writing experience
Display Features:
Anti-glare glass
Wide viewing angles
Integrated whiteboard functionality
Audio:
Integrated speakers suitable for meeting room use
Camera and Microphone:
Integrated or external camera (minimum Full HD), with microphone array suitable for VC use
Operating System:
Integrated system (Android or equivalent) for standalone operation
Support for external PC input
Connectivity:
Minimum 2 × HDMI inputs
USB ports for peripherals
USB-C input with display, data and power support preferred
Network: Ethernet and Wi-Fi support
Wireless Sharing:
Support for wireless screen sharing from laptops and mobile devices
Compatibility:
Compatible with Microsoft Teams, Zoom or equivalent (native or via external PC)
Mounting:
Wall mount or mobile stand compatible
Accessories:
Stylus pens included
Required cables included
Management:
Support for remote management and firmware updates
Power Supply:
European (Type E/F)
Warranty: Minimum 3-year manufacturer warranty
Installation
Vendor must install, configure and test the interactive display
Training
Vendor must provide basic user training</t>
  </si>
  <si>
    <t>Camera – Outdoor Fixed Bullet Network Camera</t>
  </si>
  <si>
    <t>Resolution: Minimum 5 MP
Lens: Fixed or varifocal suitable for outdoor coverage
IR Illumination: Infrared night vision supported
Build: Weatherproof, minimum IP67
Video Compression: H.264 and/or H.265
Features: Motion detection, WDR, noise reduction
Power: PoE supported (IEEE 802.3af/at)
Mounting: Wall or pole mount compatible
Include Installation
Warranty: Minimum 1-year manufacturer warranty (3 years preferred)</t>
  </si>
  <si>
    <t>Camera – Indoor Fixed Dome Network Camera</t>
  </si>
  <si>
    <t>Resolution: Minimum 5 MP
Lens: Fixed or varifocal suitable for indoor coverage
IR Illumination: Optional (preferred for low-light areas)
Build: Indoor-rated enclosure (vandal-resistant preferred, IK rating optional)
Video Compression: H.264 and/or H.265
Features: Motion detection, WDR, noise reduction
Power: PoE supported (IEEE 802.3af/at)
Mounting: Ceiling or wall mount compatible
Warranty: Minimum 1-year manufacturer warranty (3 years preferred)</t>
  </si>
  <si>
    <t>Network Video Recorder (NVR)</t>
  </si>
  <si>
    <t>Channels: Minimum 16 IP camera channels
Video Support: Support for 4K recording and playback
Storage: Support for multiple hard drives
PoE: Built-in PoE ports preferred or support for external PoE switches
Compression: H.264 and/or H.265
Features: Remote access, playback, event recording, user management
Network: Gigabit Ethernet connectivity
Storage (HDD) : Surveillance-grade hard drive, Minimum 1 TB (higher capacity preferred based on retention needs), Compatible with NVR system, Designed for 24/7 continuous recording
Power Supply: All required power adapters and PoE infrastructure included, European (Type E/F) standard
Software and Access : Centralized monitoring interface, Remote viewing via secure access, User management and access control
Including : Supply of all required cables, connectors and accessories, Structured cabling and termination, Installation of cameras, NVR and related components
Configuration of recording, storage and network settings, Testing and commissioning of the full system
Warranty: Minimum 1-year manufacturer warranty (3 years preferred)</t>
  </si>
  <si>
    <t>Lot 6. ICT Infrastructure and Network Equipment</t>
  </si>
  <si>
    <t>NG Firewall</t>
  </si>
  <si>
    <t>Type: Next-generation firewall appliance
Capabilities:
Application awareness and control with deep packet inspection
Intrusion prevention system (IPS)
Anti-malware and web filtering
SSL/TLS inspection
Protection against known and unknown threats
SD-WAN capabilities supported
Performance:
Firewall throughput: Minimum 5 Gbps (higher tiers preferred)
Threat protection throughput: Suitable for enterprise usage with security services enabled
VPN throughput: Suitable for site-to-site and remote access usage
Concurrent sessions: Minimum 1,000,000
New sessions per second: Suitable for enterprise usage
Networking:
Interfaces: Multiple Gigabit Ethernet ports with optional SFP/SFP+ uplinks
Support for VLANs, routing and network segmentation
IPv4 and IPv6 support
Security Features:
Application control
Intrusion prevention (IPS)
Anti-virus and anti-malware
Web filtering
SSL/TLS inspection
Support for sandboxing (cloud or on-premise optional)
VPN:
Support for site-to-site IPsec VPN
Support for remote access VPN (SSL VPN)
Support for multiple concurrent VPN users
High Availability:
Support for high availability (active-passive and/or active-active)
Virtualization:
Support for virtual firewall instances or multi-tenancy
Management:
Centralized management and monitoring
Web-based interface and API support
Logging and reporting capabilities
Compliance:
Support for policy enforcement and compliance monitoring
Licensing and Support:
Unified threat protection or equivalent subscription required
Security services must include IPS, antivirus, web filtering and application control
Minimum 3-year security subscription
Minimum 3 to 5-year manufacturer support (24x7)
Power Supply:
Redundant power supply preferred, with European (Type E/F) cable
The solution must align with the current infrastructure architecture and management approach
Warranty:
Minimum 3-year manufacturer warranty
Sizing Requirement:
Vendor must propose appropriately sized firewall solution based on number of users, bandwidth, VPN usage and required security services, ensuring full performance with all security features enabled
Vendor must supply, install, configure, and test the item to ensure full operational status</t>
  </si>
  <si>
    <t>Access Switch 48 Port Full PoE</t>
  </si>
  <si>
    <t>Access Switch 48 Port Full PoE
Type: Managed Layer 2+ or Layer 3 access switch
Ports:
48 × 10/100/1000 Mbps RJ45 Ethernet ports
Minimum 4 × 10 Gigabit SFP+ uplink ports
PoE:
Full PoE support (IEEE 802.3af/at) on all access ports
Minimum total PoE budget: 700 W
Performance:
Switching capacity: Suitable for full line-rate switching on all ports (minimum 170 Gbps)
Forwarding rate: Suitable for enterprise access layer deployment
Low latency switching performance
Features:
VLAN support (IEEE 802.1Q)
Quality of Service (QoS)
Link aggregation (LACP)
Spanning Tree Protocol (STP, RSTP, MSTP)
IGMP snooping
Security:
802.1X authentication (port-based and MAC-based)
MAC authentication bypass (MAB)
DHCP snooping
Port security
Routing (if L3 capable):
Static routing
Policy-based routing (optional)
Management:
Support for centralized management (on-premise or cloud-based controller) and standalone operation
Management interfaces: CLI, Web GUI, SNMP v1/v2c/v3, SSH, HTTPS
Support for firmware upgrades and configuration backup
Networking:
IPv4 and IPv6 support
Physical:
Rack-mountable form factor
Internal power supply
The solution must align with the current infrastructure architecture and management approach
Warranty:
Minimum 3-year manufacturer warranty (lifetime preferred)
Vendor must supply, install, configure, and test the item to ensure full operational status</t>
  </si>
  <si>
    <t>Access Switch 24 Port Full POE</t>
  </si>
  <si>
    <t>Type: Managed Layer 2+ or Layer 3 access switch
Ports:
24 × 10/100/1000 Mbps RJ45 Ethernet ports
Minimum 4 × 10 Gigabit SFP+ uplink ports
PoE:
Full PoE support (IEEE 802.3af/at) on all access ports
Minimum total PoE budget: 350 W
Performance:
Switching capacity: Suitable for full line-rate switching on all ports (minimum 120 Gbps)
Forwarding rate: Suitable for enterprise access layer deployment
Low latency switching performance
Features:
VLAN support (IEEE 802.1Q)
Quality of Service (QoS)
Link aggregation (LACP)
Spanning Tree Protocol (STP, RSTP, MSTP)
IGMP snooping
Security:
802.1X authentication (port-based and MAC-based)
MAC authentication bypass (MAB)
DHCP snooping
Port security
Routing (if L3 capable):
Static routing
Policy-based routing (optional)
Management:
Support for centralized management (on-premise or cloud-based controller) and standalone operation
Management interfaces: CLI, Web GUI, SNMP v1/v2c/v3, SSH, HTTPS
Support for firmware upgrades and configuration backup
Networking:
IPv4 and IPv6 support
Physical:
Rack-mountable form factor
Internal power supply
The solution must align with the current infrastructure architecture and management approach
Warranty:
Minimum 3-year manufacturer warranty (lifetime preferred)
Vendor must supply, install, configure, and test the item to ensure full operational status</t>
  </si>
  <si>
    <t>WiFi Access points</t>
  </si>
  <si>
    <t>Type: Enterprise-grade indoor wireless access point
Standard: Wi-Fi 6 (802.11ax) or higher
Radio:
Dual-band operation (2.4 GHz and 5 GHz)
Support for concurrent operation on both bands
Performance:
Support for MU-MIMO and OFDMA
Suitable for medium to high-density environments
Capacity:
Support for multiple concurrent client devices (minimum 100 active clients per access point)
Support for multiple SSIDs (minimum 8)
Antenna:
Internal or external antenna design
Optimized for indoor coverage
Connectivity:
Minimum 1 × Gigabit Ethernet port
PoE support (IEEE 802.3af/at)
Security:
WPA2 and WPA3 support
802.1X authentication support
Network segmentation (VLAN support)
Features:
Band steering and load balancing
Seamless roaming support
Traffic prioritization (QoS)
Management:
Support for centralized management (on-premise or cloud-based controller) and standalone operation
Monitoring, configuration and firmware management capabilities
Deployment:
Ceiling or wall mount suitable for indoor environments
Compatibility:
Must integrate with enterprise network infrastructure
Power:
Powered via PoE or equivalent
The solution must align with the current infrastructure architecture and management approach
Warranty:
Minimum 3-year manufacturer warranty
Vendor must supply, install, configure, and test the item to ensure full operational status</t>
  </si>
  <si>
    <t>Smart Entrance Control System</t>
  </si>
  <si>
    <t>Type: Integrated access control system for building entry management
Access Control Terminal:
IP-based access control terminal
Authentication Methods: Fingerprint biometric and RFID card
Display: Integrated LCD screen
Build: Outdoor-rated, weatherproof (dust and water resistant, minimum IP65)
User Capacity: Suitable for organizational use
Data Management: Support for data import, export and backup
System Features:
Real-time access control and monitoring
User enrollment and credential management
Access logs and reporting
Time-based access policies
Alarm and event notifications
Connectivity:
Ethernet connectivity required
Support for standard communication protocols
Integration:
Must support interoperability with existing access control systems or open APIs
Integration with existing systems (e.g. ZKTeco or equivalent) preferred but not mandatory
Access Points:
Support for minimum 2 controlled doors (expandable)
Controller and Hardware:
Includes required access control controllers, power supplies and interfaces
Includes electric locks, exit buttons and door sensors where applicable
Software:
Centralized access control software included
User management, reporting and system configuration features
Multi-user access with role-based permissions
Installation:
Vendor must supply, install, configure and test the complete system
Training:
Vendor must provide basic administrator training
Power Supply:
Suitable power supply units included with backup capability preferred
The solution must align with the current infrastructure architecture and management approach
Warranty:
Minimum 1-year manufacturer warranty (3 years preferred)
Vendor must supply, install, configure, and test the item to ensure full operational status</t>
  </si>
  <si>
    <t>Lot 7. ICT Maintenance Services</t>
  </si>
  <si>
    <t>Per Request maintenance</t>
  </si>
  <si>
    <r>
      <rPr>
        <b/>
        <sz val="10"/>
        <color theme="1"/>
        <rFont val="Calibri"/>
        <charset val="134"/>
        <scheme val="minor"/>
      </rPr>
      <t>Per Request maintenance (on site):</t>
    </r>
    <r>
      <rPr>
        <sz val="10"/>
        <color theme="1"/>
        <rFont val="Calibri"/>
        <charset val="134"/>
        <scheme val="minor"/>
      </rPr>
      <t xml:space="preserve">
The selected company shall perform emergency onsite visits based on the defined SLA and provide corrective maintenance upon Enabel request to maintain equipment or conduct additional checks.
</t>
    </r>
    <r>
      <rPr>
        <b/>
        <sz val="10"/>
        <color theme="1"/>
        <rFont val="Calibri"/>
        <charset val="134"/>
        <scheme val="minor"/>
      </rPr>
      <t>The selected company should guarantee:</t>
    </r>
    <r>
      <rPr>
        <sz val="10"/>
        <color theme="1"/>
        <rFont val="Calibri"/>
        <charset val="134"/>
        <scheme val="minor"/>
      </rPr>
      <t xml:space="preserve">
a)	Provide timely and effective support to Ramallah and Jerusalem offices based on defined SLA.
b)	Perform services in accordance with professional, security, and ethical standards, ensuring confidentiality and integrity of systems and data.
c)	Be fully responsible for any damages to hardware, software, or data caused by negligence or improper handling.
d)	Provide installation, configuration, troubleshooting, maintenance, and optimization for IT hardware, systems, and software.
e)	Obtain formal approval through defined change management process before installing or modifying any hardware, software, or network configuration.
f)	Ensure backup verification and restoration testing, and provide technical support for systems, infrastructure, and related components, whether explicitly listed or not.
g)	Coordinate with OEM vendors for warranty claims, replacements, and repairs.
h)	Ensure availability of qualified technical resources with defined escalation levels.Note: if the maintenance issue/problem is caused by the service provider, Enabel will not cover the maintenance fees and it will be mentioned in the service report free of charge.
The firm will provide regular reporting on their work in Enabel (e.g. Detailed Daily Call reports, Monthly Call reports, Change Reports etc.).
</t>
    </r>
    <r>
      <rPr>
        <b/>
        <sz val="10"/>
        <color theme="1"/>
        <rFont val="Calibri"/>
        <charset val="134"/>
        <scheme val="minor"/>
      </rPr>
      <t>Service Levels (SLA):</t>
    </r>
    <r>
      <rPr>
        <sz val="10"/>
        <color theme="1"/>
        <rFont val="Calibri"/>
        <charset val="134"/>
        <scheme val="minor"/>
      </rPr>
      <t xml:space="preserve">
•	Priority 1 Critical
• Resolution time: within 4–8 hours
•	Priority 2 High
• Resolution time: within 1 business day
•	Priority 3 Medium
• Resolution time: within 2–3 business days
•	Priority 4 Low
• Resolution time: as agreed
</t>
    </r>
  </si>
  <si>
    <t>Per hour</t>
  </si>
  <si>
    <t>Remote support</t>
  </si>
  <si>
    <r>
      <rPr>
        <b/>
        <sz val="11"/>
        <color theme="1"/>
        <rFont val="Calibri"/>
        <charset val="134"/>
        <scheme val="minor"/>
      </rPr>
      <t>Remote support:</t>
    </r>
    <r>
      <rPr>
        <sz val="11"/>
        <color theme="1"/>
        <rFont val="Calibri"/>
        <charset val="134"/>
        <scheme val="minor"/>
      </rPr>
      <t xml:space="preserve">
•	The selected company shall provide remote support based on the same SLA response and resolution times defined above.
•	Remote support shall include troubleshooting, configuration, monitoring, and user support.
•	Secure remote access methods must be used and approved by Enabel.
Follow the same service level, security, and reporting standards as onsite support.
</t>
    </r>
    <r>
      <rPr>
        <b/>
        <sz val="11"/>
        <color theme="1"/>
        <rFont val="Calibri"/>
        <charset val="134"/>
        <scheme val="minor"/>
      </rPr>
      <t>Service Levels (SLA):</t>
    </r>
    <r>
      <rPr>
        <sz val="11"/>
        <color theme="1"/>
        <rFont val="Calibri"/>
        <charset val="134"/>
        <scheme val="minor"/>
      </rPr>
      <t xml:space="preserve">
•	Priority 1 Critical
• Resolution time: within 4–8 hours
•	Priority 2 High
• Resolution time: within 1 business day
•	Priority 3 Medium
• Resolution time: within 2–3 business days
•	Priority 4 Low
• Resolution time: as agreed</t>
    </r>
  </si>
  <si>
    <t>Total for each lot to be reported by tenderers in Tender Specifications, Form (4) Prices - Page 38 of the CSC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</si>
</sst>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6" formatCode="_ &quot;N&quot;\ * #,##0.00_ ;_ &quot;N&quot;\ * \-#,##0.00_ ;_ &quot;N&quot;\ * &quot;-&quot;??_ ;_ @_ "/>
    <numFmt numFmtId="167" formatCode="[$EUR]\ #,##0.00"/>
    <numFmt numFmtId="168" formatCode="[$]dddd\,\ d\ mmmm\ yyyy;@"/>
    <numFmt numFmtId="169" formatCode="[$]h:mm;@"/>
    <numFmt numFmtId="170" formatCode="0;\-0;\-;@"/>
    <numFmt numFmtId="171" formatCode="_-[$€-2]\ * #,##0.00_-;\-[$€-2]\ * #,##0.00_-;_-[$€-2]\ * &quot;-&quot;??_-;_-@_-"/>
  </numFmts>
  <fonts count="15">
    <font>
      <sz val="11"/>
      <color theme="1"/>
      <name val="Aptos Narrow"/>
      <charset val="134"/>
    </font>
    <font>
      <sz val="11"/>
      <color theme="1"/>
      <name val="Calibri"/>
      <family val="2"/>
      <scheme val="minor"/>
    </font>
    <font>
      <sz val="11"/>
      <color theme="1"/>
      <name val="Calibri"/>
      <charset val="134"/>
      <scheme val="minor"/>
    </font>
    <font>
      <b/>
      <sz val="14"/>
      <color rgb="FFFFFFFF"/>
      <name val="Calibri"/>
      <charset val="134"/>
      <scheme val="minor"/>
    </font>
    <font>
      <b/>
      <sz val="11"/>
      <color rgb="FFFFFFFF"/>
      <name val="Calibri"/>
      <charset val="134"/>
      <scheme val="minor"/>
    </font>
    <font>
      <sz val="10"/>
      <color theme="1"/>
      <name val="Calibri"/>
      <charset val="134"/>
      <scheme val="minor"/>
    </font>
    <font>
      <b/>
      <sz val="11"/>
      <color theme="1"/>
      <name val="Calibri"/>
      <charset val="134"/>
      <scheme val="minor"/>
    </font>
    <font>
      <sz val="16"/>
      <color theme="1"/>
      <name val="Calibri"/>
      <charset val="134"/>
      <scheme val="minor"/>
    </font>
    <font>
      <sz val="11"/>
      <color theme="6"/>
      <name val="Calibri"/>
      <charset val="134"/>
      <scheme val="minor"/>
    </font>
    <font>
      <sz val="9"/>
      <color theme="1"/>
      <name val="Calibri"/>
      <charset val="134"/>
      <scheme val="minor"/>
    </font>
    <font>
      <b/>
      <sz val="20"/>
      <name val="Calibri"/>
      <charset val="134"/>
      <scheme val="minor"/>
    </font>
    <font>
      <sz val="20"/>
      <color theme="1"/>
      <name val="Calibri"/>
      <charset val="134"/>
      <scheme val="minor"/>
    </font>
    <font>
      <b/>
      <sz val="20"/>
      <color theme="1"/>
      <name val="Calibri"/>
      <charset val="134"/>
      <scheme val="minor"/>
    </font>
    <font>
      <b/>
      <sz val="20"/>
      <color rgb="FFFF0000"/>
      <name val="Calibri"/>
      <charset val="134"/>
      <scheme val="minor"/>
    </font>
    <font>
      <b/>
      <sz val="10"/>
      <color theme="1"/>
      <name val="Calibri"/>
      <charset val="134"/>
      <scheme val="minor"/>
    </font>
  </fonts>
  <fills count="11">
    <fill>
      <patternFill patternType="none"/>
    </fill>
    <fill>
      <patternFill patternType="gray125"/>
    </fill>
    <fill>
      <patternFill patternType="solid">
        <fgColor rgb="FF1F4E78"/>
        <bgColor indexed="64"/>
      </patternFill>
    </fill>
    <fill>
      <patternFill patternType="solid">
        <fgColor rgb="FF0F766E"/>
        <bgColor indexed="64"/>
      </patternFill>
    </fill>
    <fill>
      <patternFill patternType="solid">
        <fgColor theme="0"/>
        <bgColor indexed="64"/>
      </patternFill>
    </fill>
    <fill>
      <patternFill patternType="solid">
        <fgColor theme="6" tint="0.79995117038483843"/>
        <bgColor theme="6" tint="0.79995117038483843"/>
      </patternFill>
    </fill>
    <fill>
      <patternFill patternType="solid">
        <fgColor theme="0" tint="-0.14996795556505021"/>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2" tint="-9.9978637043366805E-2"/>
        <bgColor theme="6" tint="0.79995117038483843"/>
      </patternFill>
    </fill>
    <fill>
      <patternFill patternType="solid">
        <fgColor theme="6" tint="0.79998168889431442"/>
        <bgColor indexed="64"/>
      </patternFill>
    </fill>
  </fills>
  <borders count="14">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thin">
        <color indexed="64"/>
      </bottom>
      <diagonal/>
    </border>
  </borders>
  <cellStyleXfs count="3">
    <xf numFmtId="0" fontId="0" fillId="0" borderId="0"/>
    <xf numFmtId="166" fontId="2" fillId="0" borderId="0" applyFont="0" applyFill="0" applyBorder="0" applyAlignment="0" applyProtection="0"/>
    <xf numFmtId="0" fontId="2" fillId="0" borderId="0"/>
  </cellStyleXfs>
  <cellXfs count="82">
    <xf numFmtId="0" fontId="0" fillId="0" borderId="0" xfId="0"/>
    <xf numFmtId="0" fontId="2" fillId="0" borderId="0" xfId="0" applyFont="1"/>
    <xf numFmtId="0" fontId="4" fillId="3" borderId="0" xfId="0" applyFont="1" applyFill="1" applyAlignment="1">
      <alignment horizontal="center" vertical="center"/>
    </xf>
    <xf numFmtId="0" fontId="4" fillId="3" borderId="0" xfId="0" applyFont="1" applyFill="1" applyAlignment="1">
      <alignment horizontal="center" vertical="center" wrapText="1"/>
    </xf>
    <xf numFmtId="0" fontId="7" fillId="4" borderId="0" xfId="2" applyFont="1" applyFill="1" applyAlignment="1">
      <alignment horizontal="right" vertical="center" wrapText="1"/>
    </xf>
    <xf numFmtId="168" fontId="7" fillId="4" borderId="4" xfId="2" applyNumberFormat="1" applyFont="1" applyFill="1" applyBorder="1" applyAlignment="1">
      <alignment horizontal="center" vertical="center" wrapText="1"/>
    </xf>
    <xf numFmtId="169" fontId="8" fillId="4" borderId="0" xfId="2" applyNumberFormat="1" applyFont="1" applyFill="1" applyAlignment="1">
      <alignment horizontal="center" vertical="center"/>
    </xf>
    <xf numFmtId="170" fontId="2" fillId="0" borderId="0" xfId="1" applyNumberFormat="1" applyFont="1" applyBorder="1"/>
    <xf numFmtId="0" fontId="2" fillId="0" borderId="0" xfId="0" applyFont="1" applyAlignment="1">
      <alignment horizontal="center"/>
    </xf>
    <xf numFmtId="0" fontId="11" fillId="4" borderId="8" xfId="0" applyFont="1" applyFill="1" applyBorder="1"/>
    <xf numFmtId="0" fontId="11" fillId="4" borderId="0" xfId="0" applyFont="1" applyFill="1"/>
    <xf numFmtId="0" fontId="11" fillId="4" borderId="9" xfId="0" applyFont="1" applyFill="1" applyBorder="1"/>
    <xf numFmtId="0" fontId="12" fillId="7" borderId="1" xfId="0" applyFont="1" applyFill="1" applyBorder="1" applyAlignment="1">
      <alignment horizontal="center"/>
    </xf>
    <xf numFmtId="171" fontId="12" fillId="7" borderId="3" xfId="0" applyNumberFormat="1" applyFont="1" applyFill="1" applyBorder="1" applyAlignment="1">
      <alignment horizontal="center"/>
    </xf>
    <xf numFmtId="0" fontId="11" fillId="4" borderId="1" xfId="0" applyFont="1" applyFill="1" applyBorder="1" applyAlignment="1">
      <alignment horizontal="center"/>
    </xf>
    <xf numFmtId="0" fontId="11" fillId="4" borderId="1" xfId="0" applyFont="1" applyFill="1" applyBorder="1" applyAlignment="1">
      <alignment horizontal="left"/>
    </xf>
    <xf numFmtId="171" fontId="11" fillId="8" borderId="3" xfId="0" applyNumberFormat="1" applyFont="1" applyFill="1" applyBorder="1" applyAlignment="1">
      <alignment horizontal="center"/>
    </xf>
    <xf numFmtId="0" fontId="13" fillId="4" borderId="0" xfId="0" applyFont="1" applyFill="1" applyAlignment="1">
      <alignment horizontal="right" vertical="center" wrapText="1"/>
    </xf>
    <xf numFmtId="0" fontId="7" fillId="4" borderId="9" xfId="2" applyFont="1" applyFill="1" applyBorder="1" applyAlignment="1">
      <alignment horizontal="right" vertical="center" wrapText="1"/>
    </xf>
    <xf numFmtId="0" fontId="11" fillId="4" borderId="10" xfId="0" applyFont="1" applyFill="1" applyBorder="1"/>
    <xf numFmtId="0" fontId="7" fillId="4" borderId="11" xfId="2" applyFont="1" applyFill="1" applyBorder="1" applyAlignment="1">
      <alignment horizontal="right" vertical="center" wrapText="1"/>
    </xf>
    <xf numFmtId="0" fontId="7" fillId="4" borderId="12" xfId="2" applyFont="1" applyFill="1" applyBorder="1" applyAlignment="1">
      <alignment horizontal="right" vertical="center" wrapText="1"/>
    </xf>
    <xf numFmtId="0" fontId="3" fillId="2" borderId="0" xfId="0" applyFont="1" applyFill="1" applyAlignment="1">
      <alignment horizontal="center" vertical="center"/>
    </xf>
    <xf numFmtId="167" fontId="6" fillId="5" borderId="1" xfId="0" applyNumberFormat="1" applyFont="1" applyFill="1" applyBorder="1" applyAlignment="1">
      <alignment horizontal="center" vertical="center" wrapText="1"/>
    </xf>
    <xf numFmtId="167" fontId="6" fillId="5" borderId="2" xfId="0" applyNumberFormat="1" applyFont="1" applyFill="1" applyBorder="1" applyAlignment="1">
      <alignment horizontal="center" vertical="center" wrapText="1"/>
    </xf>
    <xf numFmtId="167" fontId="6" fillId="5" borderId="3" xfId="0" applyNumberFormat="1" applyFont="1" applyFill="1" applyBorder="1" applyAlignment="1">
      <alignment horizontal="center" vertical="center" wrapText="1"/>
    </xf>
    <xf numFmtId="167" fontId="2" fillId="5" borderId="1" xfId="0" applyNumberFormat="1" applyFont="1" applyFill="1" applyBorder="1" applyAlignment="1">
      <alignment horizontal="center" vertical="center" wrapText="1"/>
    </xf>
    <xf numFmtId="167" fontId="2" fillId="5" borderId="2" xfId="0" applyNumberFormat="1" applyFont="1" applyFill="1" applyBorder="1" applyAlignment="1">
      <alignment horizontal="center" vertical="center" wrapText="1"/>
    </xf>
    <xf numFmtId="167" fontId="2" fillId="5" borderId="3" xfId="0" applyNumberFormat="1" applyFont="1" applyFill="1" applyBorder="1" applyAlignment="1">
      <alignment horizontal="center" vertical="center" wrapText="1"/>
    </xf>
    <xf numFmtId="0" fontId="10" fillId="6" borderId="5" xfId="0" applyFont="1" applyFill="1" applyBorder="1" applyAlignment="1">
      <alignment horizontal="center" vertical="center" readingOrder="1"/>
    </xf>
    <xf numFmtId="0" fontId="10" fillId="6" borderId="6" xfId="0" applyFont="1" applyFill="1" applyBorder="1" applyAlignment="1">
      <alignment horizontal="center" vertical="center" readingOrder="1"/>
    </xf>
    <xf numFmtId="0" fontId="10" fillId="6" borderId="7" xfId="0" applyFont="1" applyFill="1" applyBorder="1" applyAlignment="1">
      <alignment horizontal="center" vertical="center" readingOrder="1"/>
    </xf>
    <xf numFmtId="0" fontId="10" fillId="4" borderId="5" xfId="0" applyFont="1" applyFill="1" applyBorder="1" applyAlignment="1">
      <alignment horizontal="center" vertical="center" readingOrder="1"/>
    </xf>
    <xf numFmtId="0" fontId="10" fillId="4" borderId="6" xfId="0" applyFont="1" applyFill="1" applyBorder="1" applyAlignment="1">
      <alignment horizontal="center" vertical="center" readingOrder="1"/>
    </xf>
    <xf numFmtId="0" fontId="10" fillId="4" borderId="7" xfId="0" applyFont="1" applyFill="1" applyBorder="1" applyAlignment="1">
      <alignment horizontal="center" vertical="center" readingOrder="1"/>
    </xf>
    <xf numFmtId="0" fontId="10" fillId="4" borderId="8" xfId="0" applyFont="1" applyFill="1" applyBorder="1" applyAlignment="1">
      <alignment horizontal="center" vertical="center" readingOrder="1"/>
    </xf>
    <xf numFmtId="0" fontId="10" fillId="4" borderId="0" xfId="0" applyFont="1" applyFill="1" applyAlignment="1">
      <alignment horizontal="center" vertical="center" readingOrder="1"/>
    </xf>
    <xf numFmtId="0" fontId="10" fillId="4" borderId="9" xfId="0" applyFont="1" applyFill="1" applyBorder="1" applyAlignment="1">
      <alignment horizontal="center" vertical="center" readingOrder="1"/>
    </xf>
    <xf numFmtId="0" fontId="3" fillId="2" borderId="13" xfId="0" applyFont="1" applyFill="1" applyBorder="1" applyAlignment="1">
      <alignment horizontal="center" vertical="center"/>
    </xf>
    <xf numFmtId="0" fontId="2" fillId="0" borderId="13" xfId="0" applyFont="1" applyBorder="1"/>
    <xf numFmtId="0" fontId="2" fillId="0" borderId="13" xfId="0" applyFont="1" applyBorder="1" applyAlignment="1">
      <alignment horizontal="center"/>
    </xf>
    <xf numFmtId="0" fontId="4" fillId="3" borderId="13" xfId="0" applyFont="1" applyFill="1" applyBorder="1" applyAlignment="1">
      <alignment horizontal="center" vertical="center"/>
    </xf>
    <xf numFmtId="0" fontId="4" fillId="3" borderId="13" xfId="0" applyFont="1" applyFill="1" applyBorder="1" applyAlignment="1">
      <alignment horizontal="center" vertical="center" wrapText="1"/>
    </xf>
    <xf numFmtId="0" fontId="5" fillId="0" borderId="13" xfId="0" applyFont="1" applyBorder="1" applyAlignment="1">
      <alignment horizontal="left" vertical="top" wrapText="1"/>
    </xf>
    <xf numFmtId="0" fontId="2" fillId="0" borderId="13" xfId="0" applyFont="1" applyBorder="1" applyAlignment="1">
      <alignment horizontal="center" vertical="center" wrapText="1"/>
    </xf>
    <xf numFmtId="1" fontId="2" fillId="0" borderId="13" xfId="0" applyNumberFormat="1" applyFont="1" applyBorder="1" applyAlignment="1">
      <alignment horizontal="center" vertical="center" wrapText="1"/>
    </xf>
    <xf numFmtId="167" fontId="2" fillId="0" borderId="13" xfId="0" applyNumberFormat="1" applyFont="1" applyBorder="1" applyAlignment="1">
      <alignment horizontal="center" vertical="center" wrapText="1"/>
    </xf>
    <xf numFmtId="0" fontId="9" fillId="0" borderId="13" xfId="0" applyFont="1" applyBorder="1" applyAlignment="1">
      <alignment horizontal="left" vertical="top" wrapText="1"/>
    </xf>
    <xf numFmtId="0" fontId="2" fillId="0" borderId="13" xfId="0" applyFont="1" applyBorder="1" applyAlignment="1">
      <alignment horizontal="center" vertical="top" wrapText="1"/>
    </xf>
    <xf numFmtId="0" fontId="6" fillId="0" borderId="13" xfId="0" applyFont="1" applyBorder="1" applyAlignment="1">
      <alignment vertical="center" wrapText="1"/>
    </xf>
    <xf numFmtId="0" fontId="2" fillId="0" borderId="13" xfId="0" applyFont="1" applyBorder="1" applyAlignment="1">
      <alignment horizontal="center" vertical="center" wrapText="1"/>
    </xf>
    <xf numFmtId="167" fontId="2" fillId="0" borderId="13" xfId="0" applyNumberFormat="1" applyFont="1" applyBorder="1" applyAlignment="1">
      <alignment horizontal="center" vertical="center" wrapText="1"/>
    </xf>
    <xf numFmtId="0" fontId="2" fillId="0" borderId="13" xfId="0" applyFont="1" applyBorder="1" applyAlignment="1">
      <alignment horizontal="left" vertical="top" wrapText="1"/>
    </xf>
    <xf numFmtId="0" fontId="2" fillId="4" borderId="13" xfId="0" applyFont="1" applyFill="1" applyBorder="1" applyAlignment="1">
      <alignment horizontal="center" vertical="top" wrapText="1"/>
    </xf>
    <xf numFmtId="0" fontId="2" fillId="4" borderId="13" xfId="0" applyFont="1" applyFill="1" applyBorder="1" applyAlignment="1">
      <alignment horizontal="left" vertical="top" wrapText="1"/>
    </xf>
    <xf numFmtId="0" fontId="2" fillId="4" borderId="13" xfId="0" applyFont="1" applyFill="1" applyBorder="1" applyAlignment="1">
      <alignment horizontal="center" vertical="center" wrapText="1"/>
    </xf>
    <xf numFmtId="1" fontId="2" fillId="4" borderId="13" xfId="0" applyNumberFormat="1" applyFont="1" applyFill="1" applyBorder="1" applyAlignment="1">
      <alignment horizontal="center" vertical="center" wrapText="1"/>
    </xf>
    <xf numFmtId="167" fontId="2" fillId="4" borderId="13" xfId="0" applyNumberFormat="1" applyFont="1" applyFill="1" applyBorder="1" applyAlignment="1">
      <alignment horizontal="center" vertical="center" wrapText="1"/>
    </xf>
    <xf numFmtId="0" fontId="2" fillId="4" borderId="13" xfId="0" applyFont="1" applyFill="1" applyBorder="1" applyAlignment="1">
      <alignment vertical="top" wrapText="1"/>
    </xf>
    <xf numFmtId="0" fontId="6" fillId="4" borderId="13" xfId="0" applyFont="1" applyFill="1" applyBorder="1" applyAlignment="1">
      <alignment vertical="center" wrapText="1"/>
    </xf>
    <xf numFmtId="167" fontId="2" fillId="4" borderId="13" xfId="0" applyNumberFormat="1" applyFont="1" applyFill="1" applyBorder="1" applyAlignment="1">
      <alignment horizontal="center" vertical="top" wrapText="1"/>
    </xf>
    <xf numFmtId="0" fontId="5" fillId="4" borderId="13" xfId="0" applyFont="1" applyFill="1" applyBorder="1" applyAlignment="1">
      <alignment vertical="top" wrapText="1"/>
    </xf>
    <xf numFmtId="0" fontId="5" fillId="4" borderId="13" xfId="0" applyFont="1" applyFill="1" applyBorder="1" applyAlignment="1">
      <alignment horizontal="left" vertical="top" wrapText="1"/>
    </xf>
    <xf numFmtId="0" fontId="9" fillId="4" borderId="13" xfId="0" applyFont="1" applyFill="1" applyBorder="1" applyAlignment="1">
      <alignment horizontal="left" vertical="top" wrapText="1"/>
    </xf>
    <xf numFmtId="0" fontId="2" fillId="0" borderId="13" xfId="0" applyFont="1" applyBorder="1" applyAlignment="1">
      <alignment horizontal="left" vertical="top" wrapText="1"/>
    </xf>
    <xf numFmtId="0" fontId="5" fillId="0" borderId="13" xfId="0" applyFont="1" applyBorder="1" applyAlignment="1">
      <alignment vertical="top" wrapText="1"/>
    </xf>
    <xf numFmtId="1" fontId="2" fillId="0" borderId="13" xfId="0" applyNumberFormat="1" applyFont="1" applyBorder="1" applyAlignment="1">
      <alignment horizontal="center" vertical="center" wrapText="1"/>
    </xf>
    <xf numFmtId="0" fontId="2" fillId="0" borderId="13" xfId="0" applyFont="1" applyBorder="1" applyAlignment="1">
      <alignment horizontal="center" vertical="top" wrapText="1"/>
    </xf>
    <xf numFmtId="0" fontId="13" fillId="4" borderId="0" xfId="0" applyFont="1" applyFill="1" applyAlignment="1">
      <alignment horizontal="center" vertical="top" wrapText="1"/>
    </xf>
    <xf numFmtId="167" fontId="6" fillId="9" borderId="4" xfId="0" applyNumberFormat="1" applyFont="1" applyFill="1" applyBorder="1" applyAlignment="1" applyProtection="1">
      <alignment vertical="center" wrapText="1"/>
      <protection locked="0"/>
    </xf>
    <xf numFmtId="167" fontId="2" fillId="9" borderId="4" xfId="0" applyNumberFormat="1" applyFont="1" applyFill="1" applyBorder="1" applyAlignment="1" applyProtection="1">
      <alignment horizontal="center" vertical="center" wrapText="1"/>
      <protection locked="0"/>
    </xf>
    <xf numFmtId="167" fontId="2" fillId="10" borderId="13" xfId="0" applyNumberFormat="1" applyFont="1" applyFill="1" applyBorder="1" applyAlignment="1" applyProtection="1">
      <alignment horizontal="center" vertical="center" wrapText="1"/>
      <protection locked="0"/>
    </xf>
    <xf numFmtId="167" fontId="6" fillId="5" borderId="1" xfId="0" applyNumberFormat="1" applyFont="1" applyFill="1" applyBorder="1" applyAlignment="1" applyProtection="1">
      <alignment horizontal="center" vertical="center" wrapText="1"/>
      <protection locked="0"/>
    </xf>
    <xf numFmtId="167" fontId="6" fillId="5" borderId="2" xfId="0" applyNumberFormat="1" applyFont="1" applyFill="1" applyBorder="1" applyAlignment="1" applyProtection="1">
      <alignment horizontal="center" vertical="center" wrapText="1"/>
      <protection locked="0"/>
    </xf>
    <xf numFmtId="167" fontId="6" fillId="5" borderId="3" xfId="0" applyNumberFormat="1" applyFont="1" applyFill="1" applyBorder="1" applyAlignment="1" applyProtection="1">
      <alignment horizontal="center" vertical="center" wrapText="1"/>
      <protection locked="0"/>
    </xf>
    <xf numFmtId="167" fontId="2" fillId="5" borderId="4" xfId="0" applyNumberFormat="1" applyFont="1" applyFill="1" applyBorder="1" applyAlignment="1" applyProtection="1">
      <alignment horizontal="center" vertical="center" wrapText="1"/>
      <protection locked="0"/>
    </xf>
    <xf numFmtId="167" fontId="2" fillId="10" borderId="13" xfId="0" applyNumberFormat="1" applyFont="1" applyFill="1" applyBorder="1" applyAlignment="1" applyProtection="1">
      <alignment horizontal="center" vertical="center" wrapText="1"/>
      <protection locked="0"/>
    </xf>
    <xf numFmtId="167" fontId="2" fillId="5" borderId="1" xfId="0" applyNumberFormat="1" applyFont="1" applyFill="1" applyBorder="1" applyAlignment="1" applyProtection="1">
      <alignment horizontal="center" vertical="center" wrapText="1"/>
      <protection locked="0"/>
    </xf>
    <xf numFmtId="167" fontId="2" fillId="5" borderId="2" xfId="0" applyNumberFormat="1" applyFont="1" applyFill="1" applyBorder="1" applyAlignment="1" applyProtection="1">
      <alignment horizontal="center" vertical="center" wrapText="1"/>
      <protection locked="0"/>
    </xf>
    <xf numFmtId="167" fontId="2" fillId="5" borderId="3" xfId="0" applyNumberFormat="1" applyFont="1" applyFill="1" applyBorder="1" applyAlignment="1" applyProtection="1">
      <alignment horizontal="center" vertical="center" wrapText="1"/>
      <protection locked="0"/>
    </xf>
    <xf numFmtId="0" fontId="2" fillId="10" borderId="13" xfId="0" applyFont="1" applyFill="1" applyBorder="1" applyAlignment="1" applyProtection="1">
      <alignment horizontal="center" vertical="center" wrapText="1"/>
      <protection locked="0"/>
    </xf>
    <xf numFmtId="0" fontId="1" fillId="4" borderId="13" xfId="0" applyFont="1" applyFill="1" applyBorder="1" applyAlignment="1">
      <alignment horizontal="center" vertical="center" wrapText="1"/>
    </xf>
  </cellXfs>
  <cellStyles count="3">
    <cellStyle name="Currency 2 2" xfId="1" xr:uid="{00000000-0005-0000-0000-000031000000}"/>
    <cellStyle name="Normal" xfId="0" builtinId="0"/>
    <cellStyle name="Normal 5" xfId="2" xr:uid="{00000000-0005-0000-0000-000032000000}"/>
  </cellStyles>
  <dxfs count="44">
    <dxf>
      <font>
        <strike val="0"/>
        <u val="none"/>
        <name val="Calibri"/>
        <family val="2"/>
        <scheme val="none"/>
      </font>
    </dxf>
    <dxf>
      <font>
        <strike val="0"/>
        <u val="none"/>
        <name val="Calibri"/>
        <family val="2"/>
        <scheme val="none"/>
      </font>
    </dxf>
    <dxf>
      <font>
        <strike val="0"/>
        <u val="none"/>
        <name val="Calibri"/>
        <family val="2"/>
        <scheme val="none"/>
      </font>
    </dxf>
    <dxf>
      <font>
        <b val="0"/>
        <i val="0"/>
        <strike val="0"/>
        <u val="none"/>
        <sz val="11"/>
        <color theme="1"/>
        <name val="Calibri"/>
        <family val="2"/>
        <scheme val="none"/>
      </font>
      <alignment horizontal="left" vertical="top" wrapText="1"/>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numFmt numFmtId="167" formatCode="[$EUR]\ #,##0.00"/>
      <alignment horizontal="center" vertical="center" wrapText="1"/>
    </dxf>
    <dxf>
      <font>
        <strike val="0"/>
        <u val="none"/>
        <name val="Calibri"/>
        <family val="2"/>
        <scheme val="none"/>
      </font>
      <numFmt numFmtId="167" formatCode="[$EUR]\ #,##0.00"/>
      <alignment horizontal="center" vertical="center" wrapText="1"/>
    </dxf>
    <dxf>
      <font>
        <strike val="0"/>
        <u val="none"/>
        <name val="Calibri"/>
        <family val="2"/>
        <scheme val="none"/>
      </font>
      <numFmt numFmtId="1" formatCode="0"/>
      <alignment horizontal="center" vertical="center" wrapText="1"/>
    </dxf>
    <dxf>
      <font>
        <b val="0"/>
        <i val="0"/>
        <strike val="0"/>
        <u val="none"/>
        <sz val="11"/>
        <color theme="1"/>
        <name val="Calibri"/>
        <family val="2"/>
        <scheme val="none"/>
      </font>
      <alignment horizontal="center" vertical="center" wrapText="1"/>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b val="0"/>
        <i val="0"/>
        <strike val="0"/>
        <u val="none"/>
        <sz val="11"/>
        <color theme="1"/>
        <name val="Calibri"/>
        <family val="2"/>
        <scheme val="none"/>
      </font>
      <alignment vertical="top" wrapText="1"/>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ont>
        <strike val="0"/>
        <u val="none"/>
        <name val="Calibri"/>
        <family val="2"/>
        <scheme val="none"/>
      </font>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PivotStylePreset2_Accent1" table="0" count="10" xr9:uid="{267968C8-6FFD-4C36-ACC1-9EA1FD1885CA}">
      <tableStyleElement type="headerRow" dxfId="36"/>
      <tableStyleElement type="totalRow" dxfId="35"/>
      <tableStyleElement type="firstRowStripe" dxfId="34"/>
      <tableStyleElement type="firstColumnStripe" dxfId="33"/>
      <tableStyleElement type="firstSubtotalRow" dxfId="32"/>
      <tableStyleElement type="secondSubtotalRow" dxfId="31"/>
      <tableStyleElement type="firstRowSubheading" dxfId="30"/>
      <tableStyleElement type="secondRowSubheading" dxfId="29"/>
      <tableStyleElement type="pageFieldLabels" dxfId="28"/>
      <tableStyleElement type="pageFieldValues" dxfId="27"/>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G18">
  <autoFilter ref="A3:G18" xr:uid="{00000000-0009-0000-0100-000001000000}"/>
  <tableColumns count="7">
    <tableColumn id="1" xr3:uid="{00000000-0010-0000-0000-000001000000}" name="Column1" dataDxfId="26"/>
    <tableColumn id="2" xr3:uid="{00000000-0010-0000-0000-000002000000}" name="Column2" dataDxfId="25"/>
    <tableColumn id="4" xr3:uid="{00000000-0010-0000-0000-000004000000}" name="Column4" dataDxfId="24"/>
    <tableColumn id="6" xr3:uid="{00000000-0010-0000-0000-000006000000}" name="Column42"/>
    <tableColumn id="20" xr3:uid="{00000000-0010-0000-0000-000014000000}" name="Column5" dataDxfId="23"/>
    <tableColumn id="19" xr3:uid="{00000000-0010-0000-0000-000013000000}" name="Column6" dataDxfId="22"/>
    <tableColumn id="5" xr3:uid="{00000000-0010-0000-0000-000005000000}" name="Column7" dataDxfId="21"/>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45" displayName="Table145" ref="A3:G22">
  <autoFilter ref="A3:G22" xr:uid="{00000000-0009-0000-0100-000004000000}"/>
  <tableColumns count="7">
    <tableColumn id="1" xr3:uid="{00000000-0010-0000-0200-000001000000}" name="Column1" dataDxfId="20"/>
    <tableColumn id="2" xr3:uid="{00000000-0010-0000-0200-000002000000}" name="Column2" dataDxfId="19"/>
    <tableColumn id="4" xr3:uid="{00000000-0010-0000-0200-000004000000}" name="Column4" dataDxfId="18"/>
    <tableColumn id="24" xr3:uid="{00000000-0010-0000-0200-000018000000}" name="Column42" dataDxfId="17"/>
    <tableColumn id="23" xr3:uid="{00000000-0010-0000-0200-000017000000}" name="Column5" dataDxfId="16"/>
    <tableColumn id="22" xr3:uid="{00000000-0010-0000-0200-000016000000}" name="Column6" dataDxfId="15"/>
    <tableColumn id="19" xr3:uid="{00000000-0010-0000-0200-000013000000}" name="Column7" dataDxfId="14"/>
  </tableColumns>
  <tableStyleInfo name="TableStyleMedium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3000000}" name="Table148" displayName="Table148" ref="A3:G12">
  <autoFilter ref="A3:G12" xr:uid="{00000000-0009-0000-0100-000007000000}"/>
  <tableColumns count="7">
    <tableColumn id="1" xr3:uid="{00000000-0010-0000-0300-000001000000}" name="Column1" dataDxfId="13"/>
    <tableColumn id="2" xr3:uid="{00000000-0010-0000-0300-000002000000}" name="Column2" dataDxfId="12"/>
    <tableColumn id="4" xr3:uid="{00000000-0010-0000-0300-000004000000}" name="Column4" dataDxfId="11"/>
    <tableColumn id="20" xr3:uid="{00000000-0010-0000-0300-000014000000}" name="Column42" dataDxfId="10"/>
    <tableColumn id="19" xr3:uid="{00000000-0010-0000-0300-000013000000}" name="Column5" dataDxfId="9"/>
    <tableColumn id="5" xr3:uid="{00000000-0010-0000-0300-000005000000}" name="Column6" dataDxfId="8"/>
    <tableColumn id="6" xr3:uid="{00000000-0010-0000-0300-000006000000}" name="Column7" dataDxfId="7"/>
  </tableColumns>
  <tableStyleInfo name="TableStyleMedium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1451036" displayName="Table1451036" ref="A3:G7">
  <autoFilter ref="A3:G7" xr:uid="{00000000-0009-0000-0100-000005000000}"/>
  <tableColumns count="7">
    <tableColumn id="1" xr3:uid="{00000000-0010-0000-0600-000001000000}" name="Column1" dataDxfId="6"/>
    <tableColumn id="2" xr3:uid="{00000000-0010-0000-0600-000002000000}" name="Column2" dataDxfId="5"/>
    <tableColumn id="4" xr3:uid="{00000000-0010-0000-0600-000004000000}" name="Column4" dataDxfId="4"/>
    <tableColumn id="5" xr3:uid="{00000000-0010-0000-0600-000005000000}" name="Column42" dataDxfId="3"/>
    <tableColumn id="22" xr3:uid="{00000000-0010-0000-0600-000016000000}" name="Column5" dataDxfId="2"/>
    <tableColumn id="19" xr3:uid="{00000000-0010-0000-0600-000013000000}" name="Column6" dataDxfId="1"/>
    <tableColumn id="20" xr3:uid="{00000000-0010-0000-0600-000014000000}" name="Column7" dataDxfId="0">
      <calculatedColumnFormula>SUBTOTAL(109,G2:G3)</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5.xml.rels><?xml version="1.0" encoding="UTF-8" standalone="yes"?>
<Relationships xmlns="http://schemas.openxmlformats.org/package/2006/relationships"><Relationship Id="rId1"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26"/>
  <sheetViews>
    <sheetView tabSelected="1" zoomScale="70" zoomScaleNormal="70" workbookViewId="0">
      <selection activeCell="D14" sqref="D14"/>
    </sheetView>
  </sheetViews>
  <sheetFormatPr defaultColWidth="9" defaultRowHeight="13.5"/>
  <cols>
    <col min="1" max="1" width="12.625" customWidth="1"/>
    <col min="2" max="2" width="43.875" customWidth="1"/>
    <col min="3" max="3" width="76.5" customWidth="1"/>
    <col min="4" max="4" width="45.625" customWidth="1"/>
    <col min="5" max="5" width="22.625" customWidth="1"/>
    <col min="6" max="6" width="12.75" customWidth="1"/>
  </cols>
  <sheetData>
    <row r="3" spans="1:6" ht="26.25">
      <c r="A3" s="29" t="s">
        <v>0</v>
      </c>
      <c r="B3" s="30"/>
      <c r="C3" s="30"/>
      <c r="D3" s="30"/>
      <c r="E3" s="30"/>
      <c r="F3" s="31"/>
    </row>
    <row r="4" spans="1:6" ht="26.25">
      <c r="A4" s="29" t="s">
        <v>1</v>
      </c>
      <c r="B4" s="30"/>
      <c r="C4" s="30"/>
      <c r="D4" s="30"/>
      <c r="E4" s="30"/>
      <c r="F4" s="31"/>
    </row>
    <row r="5" spans="1:6" ht="26.25">
      <c r="A5" s="32" t="s">
        <v>2</v>
      </c>
      <c r="B5" s="33"/>
      <c r="C5" s="33"/>
      <c r="D5" s="33"/>
      <c r="E5" s="33"/>
      <c r="F5" s="34"/>
    </row>
    <row r="6" spans="1:6" ht="26.25">
      <c r="A6" s="35" t="s">
        <v>3</v>
      </c>
      <c r="B6" s="36"/>
      <c r="C6" s="36"/>
      <c r="D6" s="36"/>
      <c r="E6" s="36"/>
      <c r="F6" s="37"/>
    </row>
    <row r="7" spans="1:6" ht="26.25">
      <c r="A7" s="9"/>
      <c r="B7" s="10"/>
      <c r="C7" s="10"/>
      <c r="D7" s="10"/>
      <c r="E7" s="10"/>
      <c r="F7" s="11"/>
    </row>
    <row r="8" spans="1:6" ht="26.25">
      <c r="A8" s="9"/>
      <c r="B8" s="12" t="s">
        <v>4</v>
      </c>
      <c r="C8" s="12" t="s">
        <v>5</v>
      </c>
      <c r="D8" s="13" t="s">
        <v>6</v>
      </c>
      <c r="E8" s="10"/>
      <c r="F8" s="11"/>
    </row>
    <row r="9" spans="1:6" ht="26.25">
      <c r="A9" s="9"/>
      <c r="B9" s="14" t="s">
        <v>7</v>
      </c>
      <c r="C9" s="15" t="s">
        <v>8</v>
      </c>
      <c r="D9" s="16">
        <f>'Lot 1 - End-user Devices'!G18</f>
        <v>0</v>
      </c>
      <c r="E9" s="10"/>
      <c r="F9" s="11"/>
    </row>
    <row r="10" spans="1:6" ht="26.25">
      <c r="A10" s="9"/>
      <c r="B10" s="14" t="s">
        <v>9</v>
      </c>
      <c r="C10" s="15" t="s">
        <v>10</v>
      </c>
      <c r="D10" s="16">
        <f>'Lot 2 - Smartphone &amp; tablets'!G9</f>
        <v>0</v>
      </c>
      <c r="E10" s="10"/>
      <c r="F10" s="11"/>
    </row>
    <row r="11" spans="1:6" ht="26.25">
      <c r="A11" s="9"/>
      <c r="B11" s="14" t="s">
        <v>11</v>
      </c>
      <c r="C11" s="15" t="s">
        <v>12</v>
      </c>
      <c r="D11" s="16">
        <f>'Lot 3 - Accessories'!G22</f>
        <v>0</v>
      </c>
      <c r="E11" s="10"/>
      <c r="F11" s="11"/>
    </row>
    <row r="12" spans="1:6" ht="26.25">
      <c r="A12" s="9"/>
      <c r="B12" s="14" t="s">
        <v>13</v>
      </c>
      <c r="C12" s="15" t="s">
        <v>14</v>
      </c>
      <c r="D12" s="16">
        <f>'Lot 4 - Office Equipment'!G12</f>
        <v>0</v>
      </c>
      <c r="E12" s="10"/>
      <c r="F12" s="11"/>
    </row>
    <row r="13" spans="1:6" ht="26.25">
      <c r="A13" s="9"/>
      <c r="B13" s="14" t="s">
        <v>15</v>
      </c>
      <c r="C13" s="15" t="s">
        <v>16</v>
      </c>
      <c r="D13" s="16">
        <f>'Lot 5 - Audio-Visual and Video'!G15</f>
        <v>0</v>
      </c>
      <c r="E13" s="10"/>
      <c r="F13" s="11"/>
    </row>
    <row r="14" spans="1:6" ht="26.25">
      <c r="A14" s="9"/>
      <c r="B14" s="14" t="s">
        <v>17</v>
      </c>
      <c r="C14" s="15" t="s">
        <v>18</v>
      </c>
      <c r="D14" s="16">
        <f>'Lot 6 - ICT Infrastructure &amp; NE'!G15</f>
        <v>0</v>
      </c>
      <c r="E14" s="10"/>
      <c r="F14" s="11"/>
    </row>
    <row r="15" spans="1:6" ht="26.25">
      <c r="A15" s="9"/>
      <c r="B15" s="14" t="s">
        <v>19</v>
      </c>
      <c r="C15" s="15" t="s">
        <v>20</v>
      </c>
      <c r="D15" s="16">
        <f>'Lot 7 - ICT Maintenance Service'!G7</f>
        <v>0</v>
      </c>
      <c r="E15" s="10"/>
      <c r="F15" s="11"/>
    </row>
    <row r="16" spans="1:6" ht="26.25">
      <c r="A16" s="9"/>
      <c r="B16" s="10"/>
      <c r="C16" s="10"/>
      <c r="D16" s="10"/>
      <c r="E16" s="10"/>
      <c r="F16" s="11"/>
    </row>
    <row r="17" spans="1:6" ht="26.25">
      <c r="A17" s="9"/>
      <c r="B17" s="68" t="s">
        <v>160</v>
      </c>
      <c r="C17" s="68"/>
      <c r="D17" s="68"/>
      <c r="E17" s="10"/>
      <c r="F17" s="11"/>
    </row>
    <row r="18" spans="1:6" ht="26.25">
      <c r="A18" s="9"/>
      <c r="B18" s="17"/>
      <c r="C18" s="17"/>
      <c r="D18" s="17"/>
      <c r="E18" s="17"/>
      <c r="F18" s="11"/>
    </row>
    <row r="19" spans="1:6" ht="60" customHeight="1">
      <c r="A19" s="9"/>
      <c r="B19" s="4" t="s">
        <v>21</v>
      </c>
      <c r="C19" s="69"/>
      <c r="D19" s="4"/>
      <c r="E19" s="4"/>
      <c r="F19" s="18"/>
    </row>
    <row r="20" spans="1:6" ht="60" customHeight="1">
      <c r="A20" s="9"/>
      <c r="B20" s="4" t="s">
        <v>22</v>
      </c>
      <c r="C20" s="69"/>
      <c r="D20" s="4"/>
      <c r="E20" s="4"/>
      <c r="F20" s="18"/>
    </row>
    <row r="21" spans="1:6" ht="60" customHeight="1">
      <c r="A21" s="9"/>
      <c r="B21" s="4" t="s">
        <v>23</v>
      </c>
      <c r="C21" s="69"/>
      <c r="D21" s="4"/>
      <c r="E21" s="4"/>
      <c r="F21" s="18"/>
    </row>
    <row r="22" spans="1:6" ht="60" customHeight="1">
      <c r="A22" s="9"/>
      <c r="B22" s="4" t="s">
        <v>24</v>
      </c>
      <c r="C22" s="5">
        <f ca="1">TODAY()</f>
        <v>46163</v>
      </c>
      <c r="D22" s="6"/>
      <c r="E22" s="4"/>
      <c r="F22" s="18"/>
    </row>
    <row r="23" spans="1:6" ht="60" customHeight="1">
      <c r="A23" s="9"/>
      <c r="B23" s="4" t="s">
        <v>25</v>
      </c>
      <c r="C23" s="70"/>
      <c r="D23" s="4"/>
      <c r="E23" s="4"/>
      <c r="F23" s="18"/>
    </row>
    <row r="24" spans="1:6" ht="60" customHeight="1">
      <c r="A24" s="9"/>
      <c r="B24" s="4" t="s">
        <v>26</v>
      </c>
      <c r="C24" s="70"/>
      <c r="D24" s="9"/>
      <c r="E24" s="4"/>
      <c r="F24" s="18"/>
    </row>
    <row r="25" spans="1:6" ht="26.25">
      <c r="A25" s="9"/>
      <c r="B25" s="4"/>
      <c r="C25" s="4"/>
      <c r="D25" s="4"/>
      <c r="E25" s="4"/>
      <c r="F25" s="18"/>
    </row>
    <row r="26" spans="1:6" ht="26.25">
      <c r="A26" s="19"/>
      <c r="B26" s="20"/>
      <c r="C26" s="20"/>
      <c r="D26" s="20"/>
      <c r="E26" s="20"/>
      <c r="F26" s="21"/>
    </row>
  </sheetData>
  <sheetProtection algorithmName="SHA-512" hashValue="wgTfQZyKZ9WJKanHl2d86E+p5QQky+PpyNptL0PAvu4aDFSddkcqDMEsRB4XhrPlfntzT8EXT+HrKeA2G+4Nhw==" saltValue="h7RlE3pZmKmdNmGQRgT6Lw==" spinCount="100000" sheet="1" objects="1" scenarios="1"/>
  <mergeCells count="5">
    <mergeCell ref="A3:F3"/>
    <mergeCell ref="A4:F4"/>
    <mergeCell ref="A5:F5"/>
    <mergeCell ref="A6:F6"/>
    <mergeCell ref="B17:D1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0"/>
  <sheetViews>
    <sheetView zoomScale="90" zoomScaleNormal="90" workbookViewId="0">
      <selection activeCell="D30" sqref="D30"/>
    </sheetView>
  </sheetViews>
  <sheetFormatPr defaultColWidth="9" defaultRowHeight="15"/>
  <cols>
    <col min="1" max="1" width="9.75" style="1" customWidth="1"/>
    <col min="2" max="2" width="28.25" style="1" customWidth="1"/>
    <col min="3" max="3" width="80" style="1" customWidth="1"/>
    <col min="4" max="4" width="30" style="1" customWidth="1"/>
    <col min="5" max="7" width="27.625" style="1" customWidth="1"/>
    <col min="8" max="16384" width="9" style="1"/>
  </cols>
  <sheetData>
    <row r="1" spans="1:7" ht="27.95" customHeight="1">
      <c r="A1" s="22" t="s">
        <v>0</v>
      </c>
      <c r="B1" s="22"/>
      <c r="C1" s="22"/>
      <c r="D1" s="22"/>
      <c r="E1" s="22"/>
      <c r="F1" s="22"/>
      <c r="G1" s="22"/>
    </row>
    <row r="2" spans="1:7" ht="27.95" customHeight="1">
      <c r="A2" s="22" t="s">
        <v>27</v>
      </c>
      <c r="B2" s="22"/>
      <c r="C2" s="22"/>
      <c r="D2" s="22"/>
      <c r="E2" s="22"/>
      <c r="F2" s="22"/>
      <c r="G2" s="22"/>
    </row>
    <row r="3" spans="1:7" hidden="1">
      <c r="A3" s="1" t="s">
        <v>28</v>
      </c>
      <c r="B3" s="1" t="s">
        <v>29</v>
      </c>
      <c r="C3" s="1" t="s">
        <v>30</v>
      </c>
      <c r="D3" s="1" t="s">
        <v>31</v>
      </c>
      <c r="E3" s="1" t="s">
        <v>32</v>
      </c>
      <c r="F3" s="1" t="s">
        <v>33</v>
      </c>
      <c r="G3" s="8" t="s">
        <v>34</v>
      </c>
    </row>
    <row r="4" spans="1:7" ht="32.25" customHeight="1">
      <c r="A4" s="2" t="s">
        <v>35</v>
      </c>
      <c r="B4" s="2" t="s">
        <v>36</v>
      </c>
      <c r="C4" s="2" t="s">
        <v>37</v>
      </c>
      <c r="D4" s="2" t="s">
        <v>38</v>
      </c>
      <c r="E4" s="2" t="s">
        <v>39</v>
      </c>
      <c r="F4" s="3" t="s">
        <v>40</v>
      </c>
      <c r="G4" s="3" t="s">
        <v>41</v>
      </c>
    </row>
    <row r="5" spans="1:7" ht="363" customHeight="1">
      <c r="A5" s="53">
        <v>1</v>
      </c>
      <c r="B5" s="54" t="s">
        <v>42</v>
      </c>
      <c r="C5" s="54" t="s">
        <v>43</v>
      </c>
      <c r="D5" s="55" t="s">
        <v>44</v>
      </c>
      <c r="E5" s="56">
        <v>1</v>
      </c>
      <c r="F5" s="71"/>
      <c r="G5" s="57">
        <f>Table1[[#This Row],[Column5]]*Table1[[#This Row],[Column6]]</f>
        <v>0</v>
      </c>
    </row>
    <row r="6" spans="1:7" ht="343.5" customHeight="1">
      <c r="A6" s="53">
        <v>2</v>
      </c>
      <c r="B6" s="54" t="s">
        <v>45</v>
      </c>
      <c r="C6" s="54" t="s">
        <v>46</v>
      </c>
      <c r="D6" s="55" t="s">
        <v>44</v>
      </c>
      <c r="E6" s="56">
        <v>1</v>
      </c>
      <c r="F6" s="71"/>
      <c r="G6" s="57">
        <f>Table1[[#This Row],[Column5]]*Table1[[#This Row],[Column6]]</f>
        <v>0</v>
      </c>
    </row>
    <row r="7" spans="1:7" ht="257.25" customHeight="1">
      <c r="A7" s="53">
        <v>3</v>
      </c>
      <c r="B7" s="54" t="s">
        <v>47</v>
      </c>
      <c r="C7" s="54" t="s">
        <v>48</v>
      </c>
      <c r="D7" s="55" t="s">
        <v>44</v>
      </c>
      <c r="E7" s="56">
        <v>1</v>
      </c>
      <c r="F7" s="71"/>
      <c r="G7" s="57">
        <f>Table1[[#This Row],[Column5]]*Table1[[#This Row],[Column6]]</f>
        <v>0</v>
      </c>
    </row>
    <row r="8" spans="1:7" ht="272.25" customHeight="1">
      <c r="A8" s="53">
        <v>4</v>
      </c>
      <c r="B8" s="54" t="s">
        <v>49</v>
      </c>
      <c r="C8" s="54" t="s">
        <v>50</v>
      </c>
      <c r="D8" s="55" t="s">
        <v>44</v>
      </c>
      <c r="E8" s="56">
        <v>1</v>
      </c>
      <c r="F8" s="71"/>
      <c r="G8" s="57">
        <f>Table1[[#This Row],[Column5]]*Table1[[#This Row],[Column6]]</f>
        <v>0</v>
      </c>
    </row>
    <row r="9" spans="1:7" ht="309.75" customHeight="1">
      <c r="A9" s="53">
        <v>5</v>
      </c>
      <c r="B9" s="54" t="s">
        <v>51</v>
      </c>
      <c r="C9" s="54" t="s">
        <v>52</v>
      </c>
      <c r="D9" s="55" t="s">
        <v>44</v>
      </c>
      <c r="E9" s="56">
        <v>1</v>
      </c>
      <c r="F9" s="71"/>
      <c r="G9" s="57">
        <f>Table1[[#This Row],[Column5]]*Table1[[#This Row],[Column6]]</f>
        <v>0</v>
      </c>
    </row>
    <row r="10" spans="1:7" ht="276.75" customHeight="1">
      <c r="A10" s="53">
        <v>6</v>
      </c>
      <c r="B10" s="54" t="s">
        <v>53</v>
      </c>
      <c r="C10" s="54" t="s">
        <v>54</v>
      </c>
      <c r="D10" s="55" t="s">
        <v>44</v>
      </c>
      <c r="E10" s="56">
        <v>1</v>
      </c>
      <c r="F10" s="71"/>
      <c r="G10" s="57">
        <f>Table1[[#This Row],[Column5]]*Table1[[#This Row],[Column6]]</f>
        <v>0</v>
      </c>
    </row>
    <row r="11" spans="1:7" ht="292.5" customHeight="1">
      <c r="A11" s="53">
        <v>7</v>
      </c>
      <c r="B11" s="54" t="s">
        <v>55</v>
      </c>
      <c r="C11" s="54" t="s">
        <v>56</v>
      </c>
      <c r="D11" s="55" t="s">
        <v>44</v>
      </c>
      <c r="E11" s="56">
        <v>1</v>
      </c>
      <c r="F11" s="71"/>
      <c r="G11" s="57">
        <f>Table1[[#This Row],[Column5]]*Table1[[#This Row],[Column6]]</f>
        <v>0</v>
      </c>
    </row>
    <row r="12" spans="1:7" ht="252.75" customHeight="1">
      <c r="A12" s="53">
        <v>8</v>
      </c>
      <c r="B12" s="54" t="s">
        <v>57</v>
      </c>
      <c r="C12" s="54" t="s">
        <v>58</v>
      </c>
      <c r="D12" s="55" t="s">
        <v>44</v>
      </c>
      <c r="E12" s="56">
        <v>1</v>
      </c>
      <c r="F12" s="71"/>
      <c r="G12" s="57">
        <f>Table1[[#This Row],[Column5]]*Table1[[#This Row],[Column6]]</f>
        <v>0</v>
      </c>
    </row>
    <row r="13" spans="1:7" ht="256.5" customHeight="1">
      <c r="A13" s="53">
        <v>9</v>
      </c>
      <c r="B13" s="54" t="s">
        <v>59</v>
      </c>
      <c r="C13" s="54" t="s">
        <v>60</v>
      </c>
      <c r="D13" s="81" t="s">
        <v>44</v>
      </c>
      <c r="E13" s="56">
        <v>1</v>
      </c>
      <c r="F13" s="71"/>
      <c r="G13" s="57">
        <f>Table1[[#This Row],[Column5]]*Table1[[#This Row],[Column6]]</f>
        <v>0</v>
      </c>
    </row>
    <row r="14" spans="1:7" ht="253.5" customHeight="1">
      <c r="A14" s="53">
        <v>10</v>
      </c>
      <c r="B14" s="54" t="s">
        <v>61</v>
      </c>
      <c r="C14" s="54" t="s">
        <v>62</v>
      </c>
      <c r="D14" s="55" t="s">
        <v>44</v>
      </c>
      <c r="E14" s="56">
        <v>1</v>
      </c>
      <c r="F14" s="71"/>
      <c r="G14" s="57">
        <f>Table1[[#This Row],[Column5]]*Table1[[#This Row],[Column6]]</f>
        <v>0</v>
      </c>
    </row>
    <row r="15" spans="1:7" ht="245.25" customHeight="1">
      <c r="A15" s="53">
        <v>11</v>
      </c>
      <c r="B15" s="54" t="s">
        <v>63</v>
      </c>
      <c r="C15" s="54" t="s">
        <v>64</v>
      </c>
      <c r="D15" s="55" t="s">
        <v>44</v>
      </c>
      <c r="E15" s="56">
        <v>1</v>
      </c>
      <c r="F15" s="71"/>
      <c r="G15" s="57">
        <f>Table1[[#This Row],[Column5]]*Table1[[#This Row],[Column6]]</f>
        <v>0</v>
      </c>
    </row>
    <row r="16" spans="1:7" ht="239.25" customHeight="1">
      <c r="A16" s="53">
        <v>12</v>
      </c>
      <c r="B16" s="58" t="s">
        <v>65</v>
      </c>
      <c r="C16" s="58" t="s">
        <v>66</v>
      </c>
      <c r="D16" s="55" t="s">
        <v>44</v>
      </c>
      <c r="E16" s="56">
        <v>1</v>
      </c>
      <c r="F16" s="71"/>
      <c r="G16" s="57">
        <f>Table1[[#This Row],[Column5]]*Table1[[#This Row],[Column6]]</f>
        <v>0</v>
      </c>
    </row>
    <row r="17" spans="1:7" ht="242.25" customHeight="1">
      <c r="A17" s="53">
        <v>13</v>
      </c>
      <c r="B17" s="58" t="s">
        <v>67</v>
      </c>
      <c r="C17" s="58" t="s">
        <v>68</v>
      </c>
      <c r="D17" s="55" t="s">
        <v>44</v>
      </c>
      <c r="E17" s="56">
        <v>1</v>
      </c>
      <c r="F17" s="71"/>
      <c r="G17" s="57">
        <f>Table1[[#This Row],[Column5]]*Table1[[#This Row],[Column6]]</f>
        <v>0</v>
      </c>
    </row>
    <row r="18" spans="1:7" ht="25.5" customHeight="1">
      <c r="A18" s="53"/>
      <c r="B18" s="53"/>
      <c r="C18" s="59" t="s">
        <v>69</v>
      </c>
      <c r="D18" s="53"/>
      <c r="E18" s="53"/>
      <c r="F18" s="53"/>
      <c r="G18" s="60">
        <f>SUBTOTAL(109,G5:G17)</f>
        <v>0</v>
      </c>
    </row>
    <row r="26" spans="1:7" ht="45.75" customHeight="1">
      <c r="C26" s="4" t="s">
        <v>21</v>
      </c>
      <c r="D26" s="4"/>
      <c r="E26" s="72"/>
      <c r="F26" s="73"/>
      <c r="G26" s="74"/>
    </row>
    <row r="27" spans="1:7" ht="45.75" customHeight="1">
      <c r="C27" s="4" t="s">
        <v>22</v>
      </c>
      <c r="D27" s="4"/>
      <c r="E27" s="23"/>
      <c r="F27" s="24"/>
      <c r="G27" s="25"/>
    </row>
    <row r="28" spans="1:7" ht="45.75" customHeight="1">
      <c r="C28" s="4" t="s">
        <v>70</v>
      </c>
      <c r="D28" s="4"/>
      <c r="E28" s="26"/>
      <c r="F28" s="27"/>
      <c r="G28" s="28"/>
    </row>
    <row r="29" spans="1:7" ht="21">
      <c r="C29" s="4" t="s">
        <v>24</v>
      </c>
      <c r="D29" s="4"/>
      <c r="E29" s="5">
        <f ca="1">TODAY()</f>
        <v>46163</v>
      </c>
      <c r="F29" s="6">
        <f ca="1">NOW()</f>
        <v>46163.529940624998</v>
      </c>
      <c r="G29" s="7"/>
    </row>
    <row r="30" spans="1:7" ht="60" customHeight="1">
      <c r="C30" s="4" t="s">
        <v>25</v>
      </c>
      <c r="D30" s="4"/>
      <c r="E30" s="75"/>
      <c r="F30" s="4" t="s">
        <v>26</v>
      </c>
      <c r="G30" s="75"/>
    </row>
  </sheetData>
  <sheetProtection algorithmName="SHA-512" hashValue="ptWMmjw37TNe9qJA5VPMlgPcODQhW0DyvimCCxw82rclfkCdIZ1E+OrVbmmmCd0cLWiPwmEl93a8uWqwDPR5Cw==" saltValue="qL2mrEGT5tjjqWHtA0ESyQ==" spinCount="100000" sheet="1" objects="1" scenarios="1"/>
  <mergeCells count="5">
    <mergeCell ref="A1:G1"/>
    <mergeCell ref="A2:G2"/>
    <mergeCell ref="E26:G26"/>
    <mergeCell ref="E27:G27"/>
    <mergeCell ref="E28:G28"/>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20"/>
  <sheetViews>
    <sheetView workbookViewId="0">
      <selection activeCell="C5" sqref="C5:C6"/>
    </sheetView>
  </sheetViews>
  <sheetFormatPr defaultColWidth="8.75" defaultRowHeight="13.5"/>
  <cols>
    <col min="1" max="1" width="7.75" bestFit="1" customWidth="1"/>
    <col min="2" max="2" width="20" customWidth="1"/>
    <col min="3" max="3" width="75.875" customWidth="1"/>
    <col min="4" max="4" width="13.5" bestFit="1" customWidth="1"/>
    <col min="5" max="7" width="27.375" customWidth="1"/>
  </cols>
  <sheetData>
    <row r="1" spans="1:7" s="1" customFormat="1" ht="27.95" customHeight="1">
      <c r="A1" s="22" t="s">
        <v>0</v>
      </c>
      <c r="B1" s="22"/>
      <c r="C1" s="22"/>
      <c r="D1" s="22"/>
      <c r="E1" s="22"/>
      <c r="F1" s="22"/>
      <c r="G1" s="22"/>
    </row>
    <row r="2" spans="1:7" s="1" customFormat="1" ht="27.95" customHeight="1">
      <c r="A2" s="38" t="s">
        <v>71</v>
      </c>
      <c r="B2" s="38"/>
      <c r="C2" s="38"/>
      <c r="D2" s="38"/>
      <c r="E2" s="38"/>
      <c r="F2" s="38"/>
      <c r="G2" s="38"/>
    </row>
    <row r="3" spans="1:7" s="1" customFormat="1" ht="15" hidden="1">
      <c r="A3" s="39" t="s">
        <v>28</v>
      </c>
      <c r="B3" s="39" t="s">
        <v>29</v>
      </c>
      <c r="C3" s="39" t="s">
        <v>30</v>
      </c>
      <c r="D3" s="39" t="s">
        <v>31</v>
      </c>
      <c r="E3" s="39" t="s">
        <v>32</v>
      </c>
      <c r="F3" s="40" t="s">
        <v>33</v>
      </c>
      <c r="G3" s="40" t="s">
        <v>34</v>
      </c>
    </row>
    <row r="4" spans="1:7" s="1" customFormat="1" ht="47.25" customHeight="1">
      <c r="A4" s="41" t="s">
        <v>35</v>
      </c>
      <c r="B4" s="41" t="s">
        <v>36</v>
      </c>
      <c r="C4" s="41" t="s">
        <v>37</v>
      </c>
      <c r="D4" s="41" t="s">
        <v>38</v>
      </c>
      <c r="E4" s="41" t="s">
        <v>39</v>
      </c>
      <c r="F4" s="42" t="s">
        <v>40</v>
      </c>
      <c r="G4" s="42" t="s">
        <v>41</v>
      </c>
    </row>
    <row r="5" spans="1:7" s="1" customFormat="1" ht="409.5" customHeight="1">
      <c r="A5" s="52">
        <v>1</v>
      </c>
      <c r="B5" s="52" t="s">
        <v>72</v>
      </c>
      <c r="C5" s="43" t="s">
        <v>73</v>
      </c>
      <c r="D5" s="44" t="s">
        <v>44</v>
      </c>
      <c r="E5" s="45">
        <v>1</v>
      </c>
      <c r="F5" s="76"/>
      <c r="G5" s="46">
        <f>E5*F5</f>
        <v>0</v>
      </c>
    </row>
    <row r="6" spans="1:7" s="1" customFormat="1" ht="229.5" customHeight="1">
      <c r="A6" s="52"/>
      <c r="B6" s="52"/>
      <c r="C6" s="43"/>
      <c r="D6" s="44"/>
      <c r="E6" s="45"/>
      <c r="F6" s="76"/>
      <c r="G6" s="46"/>
    </row>
    <row r="7" spans="1:7" s="1" customFormat="1" ht="409.5" customHeight="1">
      <c r="A7" s="52">
        <v>2</v>
      </c>
      <c r="B7" s="52" t="s">
        <v>74</v>
      </c>
      <c r="C7" s="47" t="s">
        <v>75</v>
      </c>
      <c r="D7" s="44" t="s">
        <v>44</v>
      </c>
      <c r="E7" s="45">
        <v>1</v>
      </c>
      <c r="F7" s="76"/>
      <c r="G7" s="46">
        <f>E7*F7</f>
        <v>0</v>
      </c>
    </row>
    <row r="8" spans="1:7" s="1" customFormat="1" ht="165.75" customHeight="1">
      <c r="A8" s="52"/>
      <c r="B8" s="52"/>
      <c r="C8" s="47"/>
      <c r="D8" s="44"/>
      <c r="E8" s="45"/>
      <c r="F8" s="76"/>
      <c r="G8" s="46"/>
    </row>
    <row r="9" spans="1:7" s="1" customFormat="1" ht="25.5" customHeight="1">
      <c r="A9" s="48"/>
      <c r="B9" s="48"/>
      <c r="C9" s="49" t="s">
        <v>69</v>
      </c>
      <c r="D9" s="50"/>
      <c r="E9" s="50"/>
      <c r="F9" s="50"/>
      <c r="G9" s="51">
        <f>SUM(G5:G8)</f>
        <v>0</v>
      </c>
    </row>
    <row r="10" spans="1:7" s="1" customFormat="1" ht="15"/>
    <row r="11" spans="1:7" s="1" customFormat="1" ht="15"/>
    <row r="12" spans="1:7" s="1" customFormat="1" ht="15"/>
    <row r="13" spans="1:7" s="1" customFormat="1" ht="15"/>
    <row r="14" spans="1:7" s="1" customFormat="1" ht="15"/>
    <row r="15" spans="1:7" s="1" customFormat="1" ht="15"/>
    <row r="16" spans="1:7" s="1" customFormat="1" ht="45.75" customHeight="1">
      <c r="C16" s="4" t="s">
        <v>21</v>
      </c>
      <c r="D16" s="4"/>
      <c r="E16" s="72"/>
      <c r="F16" s="73"/>
      <c r="G16" s="74"/>
    </row>
    <row r="17" spans="3:7" s="1" customFormat="1" ht="45.75" customHeight="1">
      <c r="C17" s="4" t="s">
        <v>22</v>
      </c>
      <c r="D17" s="4"/>
      <c r="E17" s="72"/>
      <c r="F17" s="73"/>
      <c r="G17" s="74"/>
    </row>
    <row r="18" spans="3:7" s="1" customFormat="1" ht="45.75" customHeight="1">
      <c r="C18" s="4" t="s">
        <v>23</v>
      </c>
      <c r="D18" s="4"/>
      <c r="E18" s="77"/>
      <c r="F18" s="78"/>
      <c r="G18" s="79"/>
    </row>
    <row r="19" spans="3:7" s="1" customFormat="1" ht="21">
      <c r="C19" s="4" t="s">
        <v>24</v>
      </c>
      <c r="D19" s="4"/>
      <c r="E19" s="5">
        <f ca="1">TODAY()</f>
        <v>46163</v>
      </c>
      <c r="F19" s="6">
        <f ca="1">NOW()</f>
        <v>46163.529940624998</v>
      </c>
      <c r="G19" s="7"/>
    </row>
    <row r="20" spans="3:7" s="1" customFormat="1" ht="60" customHeight="1">
      <c r="C20" s="4" t="s">
        <v>25</v>
      </c>
      <c r="D20" s="4"/>
      <c r="E20" s="75"/>
      <c r="F20" s="4" t="s">
        <v>26</v>
      </c>
      <c r="G20" s="75"/>
    </row>
  </sheetData>
  <sheetProtection algorithmName="SHA-512" hashValue="Iso4yilap7QmTWjhuXKB+HjMextIy+TcDTbtkgrs92doTkwKPOAvSn992TZHb9/q3tPwhbDfLDcdk0OY2c1fDg==" saltValue="gkiiyoCONltuhzTiPe8eeA==" spinCount="100000" sheet="1" objects="1" scenarios="1"/>
  <mergeCells count="19">
    <mergeCell ref="E7:E8"/>
    <mergeCell ref="F7:F8"/>
    <mergeCell ref="G7:G8"/>
    <mergeCell ref="A1:G1"/>
    <mergeCell ref="A2:G2"/>
    <mergeCell ref="E16:G16"/>
    <mergeCell ref="E17:G17"/>
    <mergeCell ref="E18:G18"/>
    <mergeCell ref="C5:C6"/>
    <mergeCell ref="B5:B6"/>
    <mergeCell ref="A5:A6"/>
    <mergeCell ref="D5:D6"/>
    <mergeCell ref="E5:E6"/>
    <mergeCell ref="F5:F6"/>
    <mergeCell ref="G5:G6"/>
    <mergeCell ref="A7:A8"/>
    <mergeCell ref="B7:B8"/>
    <mergeCell ref="C7:C8"/>
    <mergeCell ref="D7:D8"/>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
  <sheetViews>
    <sheetView zoomScale="90" zoomScaleNormal="90" workbookViewId="0">
      <selection activeCell="E5" sqref="E5"/>
    </sheetView>
  </sheetViews>
  <sheetFormatPr defaultColWidth="9" defaultRowHeight="15"/>
  <cols>
    <col min="1" max="1" width="6" style="1" customWidth="1"/>
    <col min="2" max="2" width="32" style="1" customWidth="1"/>
    <col min="3" max="3" width="80" style="1" customWidth="1"/>
    <col min="4" max="4" width="23.5" style="1" customWidth="1"/>
    <col min="5" max="7" width="33.5" style="1" customWidth="1"/>
    <col min="8" max="16384" width="9" style="1"/>
  </cols>
  <sheetData>
    <row r="1" spans="1:7" ht="27.95" customHeight="1">
      <c r="A1" s="22" t="s">
        <v>0</v>
      </c>
      <c r="B1" s="22"/>
      <c r="C1" s="22"/>
      <c r="D1" s="22"/>
      <c r="E1" s="22"/>
      <c r="F1" s="22"/>
      <c r="G1" s="22"/>
    </row>
    <row r="2" spans="1:7" ht="27.95" customHeight="1">
      <c r="A2" s="22" t="s">
        <v>76</v>
      </c>
      <c r="B2" s="22"/>
      <c r="C2" s="22"/>
      <c r="D2" s="22"/>
      <c r="E2" s="22"/>
      <c r="F2" s="22"/>
      <c r="G2" s="22"/>
    </row>
    <row r="3" spans="1:7" hidden="1">
      <c r="A3" s="1" t="s">
        <v>28</v>
      </c>
      <c r="B3" s="1" t="s">
        <v>29</v>
      </c>
      <c r="C3" s="1" t="s">
        <v>30</v>
      </c>
      <c r="D3" s="1" t="s">
        <v>31</v>
      </c>
      <c r="E3" s="1" t="s">
        <v>32</v>
      </c>
      <c r="F3" s="1" t="s">
        <v>33</v>
      </c>
      <c r="G3" s="1" t="s">
        <v>34</v>
      </c>
    </row>
    <row r="4" spans="1:7" ht="33" customHeight="1">
      <c r="A4" s="2" t="s">
        <v>35</v>
      </c>
      <c r="B4" s="2" t="s">
        <v>36</v>
      </c>
      <c r="C4" s="2" t="s">
        <v>37</v>
      </c>
      <c r="D4" s="2" t="s">
        <v>38</v>
      </c>
      <c r="E4" s="2" t="s">
        <v>39</v>
      </c>
      <c r="F4" s="3" t="s">
        <v>40</v>
      </c>
      <c r="G4" s="3" t="s">
        <v>41</v>
      </c>
    </row>
    <row r="5" spans="1:7" ht="135" customHeight="1">
      <c r="A5" s="53">
        <v>1</v>
      </c>
      <c r="B5" s="54" t="s">
        <v>77</v>
      </c>
      <c r="C5" s="61" t="s">
        <v>78</v>
      </c>
      <c r="D5" s="55" t="s">
        <v>44</v>
      </c>
      <c r="E5" s="56">
        <v>1</v>
      </c>
      <c r="F5" s="71"/>
      <c r="G5" s="57">
        <f>Table145[[#This Row],[Column5]]*Table145[[#This Row],[Column6]]</f>
        <v>0</v>
      </c>
    </row>
    <row r="6" spans="1:7" ht="135" customHeight="1">
      <c r="A6" s="53">
        <v>2</v>
      </c>
      <c r="B6" s="54" t="s">
        <v>79</v>
      </c>
      <c r="C6" s="54" t="s">
        <v>80</v>
      </c>
      <c r="D6" s="55" t="s">
        <v>44</v>
      </c>
      <c r="E6" s="56">
        <v>1</v>
      </c>
      <c r="F6" s="71"/>
      <c r="G6" s="57">
        <f>Table145[[#This Row],[Column5]]*Table145[[#This Row],[Column6]]</f>
        <v>0</v>
      </c>
    </row>
    <row r="7" spans="1:7" ht="109.5" customHeight="1">
      <c r="A7" s="53">
        <v>3</v>
      </c>
      <c r="B7" s="54" t="s">
        <v>81</v>
      </c>
      <c r="C7" s="54" t="s">
        <v>82</v>
      </c>
      <c r="D7" s="55" t="s">
        <v>44</v>
      </c>
      <c r="E7" s="56">
        <v>1</v>
      </c>
      <c r="F7" s="71"/>
      <c r="G7" s="57">
        <f>Table145[[#This Row],[Column5]]*Table145[[#This Row],[Column6]]</f>
        <v>0</v>
      </c>
    </row>
    <row r="8" spans="1:7" ht="113.25" customHeight="1">
      <c r="A8" s="53">
        <v>4</v>
      </c>
      <c r="B8" s="54" t="s">
        <v>83</v>
      </c>
      <c r="C8" s="54" t="s">
        <v>84</v>
      </c>
      <c r="D8" s="55" t="s">
        <v>44</v>
      </c>
      <c r="E8" s="56">
        <v>1</v>
      </c>
      <c r="F8" s="71"/>
      <c r="G8" s="57">
        <f>Table145[[#This Row],[Column5]]*Table145[[#This Row],[Column6]]</f>
        <v>0</v>
      </c>
    </row>
    <row r="9" spans="1:7" ht="95.25" customHeight="1">
      <c r="A9" s="53">
        <v>5</v>
      </c>
      <c r="B9" s="54" t="s">
        <v>85</v>
      </c>
      <c r="C9" s="54" t="s">
        <v>86</v>
      </c>
      <c r="D9" s="55" t="s">
        <v>44</v>
      </c>
      <c r="E9" s="56">
        <v>1</v>
      </c>
      <c r="F9" s="71"/>
      <c r="G9" s="57">
        <f>Table145[[#This Row],[Column5]]*Table145[[#This Row],[Column6]]</f>
        <v>0</v>
      </c>
    </row>
    <row r="10" spans="1:7" ht="96" customHeight="1">
      <c r="A10" s="53">
        <v>6</v>
      </c>
      <c r="B10" s="54" t="s">
        <v>87</v>
      </c>
      <c r="C10" s="54" t="s">
        <v>88</v>
      </c>
      <c r="D10" s="55" t="s">
        <v>44</v>
      </c>
      <c r="E10" s="56">
        <v>1</v>
      </c>
      <c r="F10" s="71"/>
      <c r="G10" s="57">
        <f>Table145[[#This Row],[Column5]]*Table145[[#This Row],[Column6]]</f>
        <v>0</v>
      </c>
    </row>
    <row r="11" spans="1:7" ht="160.5" customHeight="1">
      <c r="A11" s="53">
        <v>7</v>
      </c>
      <c r="B11" s="54" t="s">
        <v>89</v>
      </c>
      <c r="C11" s="54" t="s">
        <v>90</v>
      </c>
      <c r="D11" s="55" t="s">
        <v>44</v>
      </c>
      <c r="E11" s="56">
        <v>1</v>
      </c>
      <c r="F11" s="71"/>
      <c r="G11" s="57">
        <f>Table145[[#This Row],[Column5]]*Table145[[#This Row],[Column6]]</f>
        <v>0</v>
      </c>
    </row>
    <row r="12" spans="1:7" ht="110.1" customHeight="1">
      <c r="A12" s="53">
        <v>8</v>
      </c>
      <c r="B12" s="54" t="s">
        <v>91</v>
      </c>
      <c r="C12" s="54" t="s">
        <v>92</v>
      </c>
      <c r="D12" s="55" t="s">
        <v>44</v>
      </c>
      <c r="E12" s="56">
        <v>1</v>
      </c>
      <c r="F12" s="71"/>
      <c r="G12" s="57">
        <f>Table145[[#This Row],[Column5]]*Table145[[#This Row],[Column6]]</f>
        <v>0</v>
      </c>
    </row>
    <row r="13" spans="1:7" ht="110.1" customHeight="1">
      <c r="A13" s="53">
        <v>9</v>
      </c>
      <c r="B13" s="54" t="s">
        <v>93</v>
      </c>
      <c r="C13" s="54" t="s">
        <v>94</v>
      </c>
      <c r="D13" s="55" t="s">
        <v>44</v>
      </c>
      <c r="E13" s="56">
        <v>1</v>
      </c>
      <c r="F13" s="71"/>
      <c r="G13" s="57">
        <f>Table145[[#This Row],[Column5]]*Table145[[#This Row],[Column6]]</f>
        <v>0</v>
      </c>
    </row>
    <row r="14" spans="1:7" ht="110.1" customHeight="1">
      <c r="A14" s="53">
        <v>10</v>
      </c>
      <c r="B14" s="54" t="s">
        <v>95</v>
      </c>
      <c r="C14" s="54" t="s">
        <v>96</v>
      </c>
      <c r="D14" s="55" t="s">
        <v>44</v>
      </c>
      <c r="E14" s="56">
        <v>1</v>
      </c>
      <c r="F14" s="71"/>
      <c r="G14" s="57">
        <f>Table145[[#This Row],[Column5]]*Table145[[#This Row],[Column6]]</f>
        <v>0</v>
      </c>
    </row>
    <row r="15" spans="1:7" ht="110.1" customHeight="1">
      <c r="A15" s="53">
        <v>11</v>
      </c>
      <c r="B15" s="54" t="s">
        <v>97</v>
      </c>
      <c r="C15" s="54" t="s">
        <v>98</v>
      </c>
      <c r="D15" s="55" t="s">
        <v>44</v>
      </c>
      <c r="E15" s="56">
        <v>1</v>
      </c>
      <c r="F15" s="71"/>
      <c r="G15" s="57">
        <f>Table145[[#This Row],[Column5]]*Table145[[#This Row],[Column6]]</f>
        <v>0</v>
      </c>
    </row>
    <row r="16" spans="1:7" ht="90" customHeight="1">
      <c r="A16" s="53">
        <v>12</v>
      </c>
      <c r="B16" s="58" t="s">
        <v>99</v>
      </c>
      <c r="C16" s="58" t="s">
        <v>100</v>
      </c>
      <c r="D16" s="55" t="s">
        <v>44</v>
      </c>
      <c r="E16" s="56">
        <v>1</v>
      </c>
      <c r="F16" s="71"/>
      <c r="G16" s="57">
        <f>Table145[[#This Row],[Column5]]*Table145[[#This Row],[Column6]]</f>
        <v>0</v>
      </c>
    </row>
    <row r="17" spans="1:7" ht="84.75" customHeight="1">
      <c r="A17" s="53">
        <v>13</v>
      </c>
      <c r="B17" s="58" t="s">
        <v>101</v>
      </c>
      <c r="C17" s="58" t="s">
        <v>102</v>
      </c>
      <c r="D17" s="55" t="s">
        <v>44</v>
      </c>
      <c r="E17" s="56">
        <v>1</v>
      </c>
      <c r="F17" s="71"/>
      <c r="G17" s="57">
        <f>Table145[[#This Row],[Column5]]*Table145[[#This Row],[Column6]]</f>
        <v>0</v>
      </c>
    </row>
    <row r="18" spans="1:7" ht="174" customHeight="1">
      <c r="A18" s="53">
        <v>14</v>
      </c>
      <c r="B18" s="58" t="s">
        <v>103</v>
      </c>
      <c r="C18" s="58" t="s">
        <v>104</v>
      </c>
      <c r="D18" s="55" t="s">
        <v>44</v>
      </c>
      <c r="E18" s="56">
        <v>1</v>
      </c>
      <c r="F18" s="71"/>
      <c r="G18" s="57">
        <f>Table145[[#This Row],[Column5]]*Table145[[#This Row],[Column6]]</f>
        <v>0</v>
      </c>
    </row>
    <row r="19" spans="1:7" ht="132" customHeight="1">
      <c r="A19" s="53">
        <v>15</v>
      </c>
      <c r="B19" s="58" t="s">
        <v>105</v>
      </c>
      <c r="C19" s="58" t="s">
        <v>106</v>
      </c>
      <c r="D19" s="55" t="s">
        <v>44</v>
      </c>
      <c r="E19" s="56">
        <v>1</v>
      </c>
      <c r="F19" s="71"/>
      <c r="G19" s="57">
        <f>Table145[[#This Row],[Column5]]*Table145[[#This Row],[Column6]]</f>
        <v>0</v>
      </c>
    </row>
    <row r="20" spans="1:7" ht="145.5" customHeight="1">
      <c r="A20" s="53">
        <v>16</v>
      </c>
      <c r="B20" s="58" t="s">
        <v>107</v>
      </c>
      <c r="C20" s="58" t="s">
        <v>108</v>
      </c>
      <c r="D20" s="55" t="s">
        <v>44</v>
      </c>
      <c r="E20" s="56">
        <v>1</v>
      </c>
      <c r="F20" s="71"/>
      <c r="G20" s="57">
        <f>Table145[[#This Row],[Column5]]*Table145[[#This Row],[Column6]]</f>
        <v>0</v>
      </c>
    </row>
    <row r="21" spans="1:7" ht="195.75" customHeight="1">
      <c r="A21" s="53">
        <v>17</v>
      </c>
      <c r="B21" s="58" t="s">
        <v>109</v>
      </c>
      <c r="C21" s="58" t="s">
        <v>110</v>
      </c>
      <c r="D21" s="55" t="s">
        <v>44</v>
      </c>
      <c r="E21" s="56">
        <v>1</v>
      </c>
      <c r="F21" s="71"/>
      <c r="G21" s="57">
        <f>Table145[[#This Row],[Column5]]*Table145[[#This Row],[Column6]]</f>
        <v>0</v>
      </c>
    </row>
    <row r="22" spans="1:7" ht="25.5" customHeight="1">
      <c r="A22" s="53"/>
      <c r="B22" s="53"/>
      <c r="C22" s="59" t="s">
        <v>69</v>
      </c>
      <c r="D22" s="55"/>
      <c r="E22" s="55"/>
      <c r="F22" s="55"/>
      <c r="G22" s="57">
        <f>SUBTOTAL(109,G5:G21)</f>
        <v>0</v>
      </c>
    </row>
    <row r="28" spans="1:7" ht="45" customHeight="1">
      <c r="C28" s="4" t="s">
        <v>21</v>
      </c>
      <c r="D28" s="4"/>
      <c r="E28" s="72"/>
      <c r="F28" s="73"/>
      <c r="G28" s="74"/>
    </row>
    <row r="29" spans="1:7" ht="45" customHeight="1">
      <c r="C29" s="4" t="s">
        <v>22</v>
      </c>
      <c r="D29" s="4"/>
      <c r="E29" s="72"/>
      <c r="F29" s="73"/>
      <c r="G29" s="74"/>
    </row>
    <row r="30" spans="1:7" ht="45" customHeight="1">
      <c r="C30" s="4" t="s">
        <v>23</v>
      </c>
      <c r="D30" s="4"/>
      <c r="E30" s="77"/>
      <c r="F30" s="78"/>
      <c r="G30" s="79"/>
    </row>
    <row r="31" spans="1:7" ht="54.75" customHeight="1">
      <c r="C31" s="4" t="s">
        <v>24</v>
      </c>
      <c r="D31" s="4"/>
      <c r="E31" s="5">
        <f ca="1">TODAY()</f>
        <v>46163</v>
      </c>
      <c r="F31" s="6">
        <f ca="1">NOW()</f>
        <v>46163.529940624998</v>
      </c>
      <c r="G31" s="7"/>
    </row>
    <row r="32" spans="1:7" ht="54.75" customHeight="1">
      <c r="C32" s="4" t="s">
        <v>25</v>
      </c>
      <c r="D32" s="4"/>
      <c r="E32" s="75"/>
      <c r="F32" s="4" t="s">
        <v>26</v>
      </c>
      <c r="G32" s="75"/>
    </row>
  </sheetData>
  <sheetProtection algorithmName="SHA-512" hashValue="9kheQPa2W4bJi47tGRBImfgJvK2Vm0Y5p4AB7iOVmEcMSUMU45swtnArcAJkqFCq1ceBBiPkoXlJBOlrIbYokw==" saltValue="lD81dnVlowBrI/v8BgE1xg==" spinCount="100000" sheet="1" objects="1" scenarios="1"/>
  <mergeCells count="5">
    <mergeCell ref="A1:G1"/>
    <mergeCell ref="A2:G2"/>
    <mergeCell ref="E28:G28"/>
    <mergeCell ref="E29:G29"/>
    <mergeCell ref="E30:G30"/>
  </mergeCell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2"/>
  <sheetViews>
    <sheetView zoomScale="90" zoomScaleNormal="90" workbookViewId="0">
      <selection activeCell="E19" sqref="E19:G19"/>
    </sheetView>
  </sheetViews>
  <sheetFormatPr defaultColWidth="9" defaultRowHeight="15"/>
  <cols>
    <col min="1" max="1" width="6" style="1" customWidth="1"/>
    <col min="2" max="2" width="32" style="1" customWidth="1"/>
    <col min="3" max="3" width="80" style="1" customWidth="1"/>
    <col min="4" max="4" width="24.75" style="1" customWidth="1"/>
    <col min="5" max="7" width="29.75" style="1" customWidth="1"/>
    <col min="8" max="16384" width="9" style="1"/>
  </cols>
  <sheetData>
    <row r="1" spans="1:7" ht="27.95" customHeight="1">
      <c r="A1" s="22" t="s">
        <v>0</v>
      </c>
      <c r="B1" s="22"/>
      <c r="C1" s="22"/>
      <c r="D1" s="22"/>
      <c r="E1" s="22"/>
      <c r="F1" s="22"/>
      <c r="G1" s="22"/>
    </row>
    <row r="2" spans="1:7" ht="27.95" customHeight="1">
      <c r="A2" s="22" t="s">
        <v>111</v>
      </c>
      <c r="B2" s="22"/>
      <c r="C2" s="22"/>
      <c r="D2" s="22"/>
      <c r="E2" s="22"/>
      <c r="F2" s="22"/>
      <c r="G2" s="22"/>
    </row>
    <row r="3" spans="1:7" hidden="1">
      <c r="A3" s="1" t="s">
        <v>28</v>
      </c>
      <c r="B3" s="1" t="s">
        <v>29</v>
      </c>
      <c r="C3" s="1" t="s">
        <v>30</v>
      </c>
      <c r="D3" s="1" t="s">
        <v>31</v>
      </c>
      <c r="E3" s="1" t="s">
        <v>32</v>
      </c>
      <c r="F3" s="8" t="s">
        <v>33</v>
      </c>
      <c r="G3" s="8" t="s">
        <v>34</v>
      </c>
    </row>
    <row r="4" spans="1:7" ht="43.5" customHeight="1">
      <c r="A4" s="2" t="s">
        <v>35</v>
      </c>
      <c r="B4" s="2" t="s">
        <v>36</v>
      </c>
      <c r="C4" s="2" t="s">
        <v>37</v>
      </c>
      <c r="D4" s="2" t="s">
        <v>38</v>
      </c>
      <c r="E4" s="2" t="s">
        <v>39</v>
      </c>
      <c r="F4" s="3" t="s">
        <v>40</v>
      </c>
      <c r="G4" s="3" t="s">
        <v>41</v>
      </c>
    </row>
    <row r="5" spans="1:7" ht="234" customHeight="1">
      <c r="A5" s="53">
        <v>1</v>
      </c>
      <c r="B5" s="54" t="s">
        <v>112</v>
      </c>
      <c r="C5" s="62" t="s">
        <v>113</v>
      </c>
      <c r="D5" s="55" t="s">
        <v>44</v>
      </c>
      <c r="E5" s="56">
        <v>1</v>
      </c>
      <c r="F5" s="71"/>
      <c r="G5" s="57">
        <f>Table148[[#This Row],[Column5]]*Table148[[#This Row],[Column6]]</f>
        <v>0</v>
      </c>
    </row>
    <row r="6" spans="1:7" ht="186.75" customHeight="1">
      <c r="A6" s="53">
        <v>2</v>
      </c>
      <c r="B6" s="54" t="s">
        <v>114</v>
      </c>
      <c r="C6" s="63" t="s">
        <v>115</v>
      </c>
      <c r="D6" s="55" t="s">
        <v>44</v>
      </c>
      <c r="E6" s="56">
        <v>1</v>
      </c>
      <c r="F6" s="71"/>
      <c r="G6" s="57">
        <f>Table148[[#This Row],[Column5]]*Table148[[#This Row],[Column6]]</f>
        <v>0</v>
      </c>
    </row>
    <row r="7" spans="1:7" ht="240.75" customHeight="1">
      <c r="A7" s="53">
        <v>3</v>
      </c>
      <c r="B7" s="54" t="s">
        <v>116</v>
      </c>
      <c r="C7" s="54" t="s">
        <v>117</v>
      </c>
      <c r="D7" s="55" t="s">
        <v>44</v>
      </c>
      <c r="E7" s="56">
        <v>1</v>
      </c>
      <c r="F7" s="71"/>
      <c r="G7" s="57">
        <f>Table148[[#This Row],[Column5]]*Table148[[#This Row],[Column6]]</f>
        <v>0</v>
      </c>
    </row>
    <row r="8" spans="1:7" ht="409.5" customHeight="1">
      <c r="A8" s="53">
        <v>4</v>
      </c>
      <c r="B8" s="54" t="s">
        <v>118</v>
      </c>
      <c r="C8" s="54" t="s">
        <v>119</v>
      </c>
      <c r="D8" s="55" t="s">
        <v>44</v>
      </c>
      <c r="E8" s="56">
        <v>1</v>
      </c>
      <c r="F8" s="71"/>
      <c r="G8" s="57">
        <f>Table148[[#This Row],[Column5]]*Table148[[#This Row],[Column6]]</f>
        <v>0</v>
      </c>
    </row>
    <row r="9" spans="1:7" ht="244.5" customHeight="1">
      <c r="A9" s="53">
        <v>5</v>
      </c>
      <c r="B9" s="54" t="s">
        <v>120</v>
      </c>
      <c r="C9" s="54" t="s">
        <v>121</v>
      </c>
      <c r="D9" s="55" t="s">
        <v>44</v>
      </c>
      <c r="E9" s="56">
        <v>1</v>
      </c>
      <c r="F9" s="71"/>
      <c r="G9" s="57">
        <f>Table148[[#This Row],[Column5]]*Table148[[#This Row],[Column6]]</f>
        <v>0</v>
      </c>
    </row>
    <row r="10" spans="1:7" ht="224.25" customHeight="1">
      <c r="A10" s="53">
        <v>6</v>
      </c>
      <c r="B10" s="54" t="s">
        <v>122</v>
      </c>
      <c r="C10" s="54" t="s">
        <v>123</v>
      </c>
      <c r="D10" s="55" t="s">
        <v>44</v>
      </c>
      <c r="E10" s="56">
        <v>1</v>
      </c>
      <c r="F10" s="71"/>
      <c r="G10" s="57">
        <f>Table148[[#This Row],[Column5]]*Table148[[#This Row],[Column6]]</f>
        <v>0</v>
      </c>
    </row>
    <row r="11" spans="1:7" ht="191.25" customHeight="1">
      <c r="A11" s="53">
        <v>7</v>
      </c>
      <c r="B11" s="54" t="s">
        <v>124</v>
      </c>
      <c r="C11" s="54" t="s">
        <v>125</v>
      </c>
      <c r="D11" s="55" t="s">
        <v>44</v>
      </c>
      <c r="E11" s="56">
        <v>1</v>
      </c>
      <c r="F11" s="71"/>
      <c r="G11" s="57">
        <f>Table148[[#This Row],[Column5]]*Table148[[#This Row],[Column6]]</f>
        <v>0</v>
      </c>
    </row>
    <row r="12" spans="1:7" ht="25.5" customHeight="1">
      <c r="A12" s="53"/>
      <c r="B12" s="53"/>
      <c r="C12" s="59" t="s">
        <v>69</v>
      </c>
      <c r="D12" s="55"/>
      <c r="E12" s="55"/>
      <c r="F12" s="55"/>
      <c r="G12" s="57">
        <f>SUBTOTAL(109,G5:G11)</f>
        <v>0</v>
      </c>
    </row>
    <row r="18" spans="3:7" ht="45" customHeight="1">
      <c r="C18" s="4" t="s">
        <v>21</v>
      </c>
      <c r="D18" s="4"/>
      <c r="E18" s="72"/>
      <c r="F18" s="73"/>
      <c r="G18" s="74"/>
    </row>
    <row r="19" spans="3:7" ht="45" customHeight="1">
      <c r="C19" s="4" t="s">
        <v>22</v>
      </c>
      <c r="D19" s="4"/>
      <c r="E19" s="72"/>
      <c r="F19" s="73"/>
      <c r="G19" s="74"/>
    </row>
    <row r="20" spans="3:7" ht="45" customHeight="1">
      <c r="C20" s="4" t="s">
        <v>23</v>
      </c>
      <c r="D20" s="4"/>
      <c r="E20" s="77"/>
      <c r="F20" s="78"/>
      <c r="G20" s="79"/>
    </row>
    <row r="21" spans="3:7" ht="54.75" customHeight="1">
      <c r="C21" s="4" t="s">
        <v>24</v>
      </c>
      <c r="D21" s="4"/>
      <c r="E21" s="5">
        <f ca="1">TODAY()</f>
        <v>46163</v>
      </c>
      <c r="F21" s="6">
        <f ca="1">NOW()</f>
        <v>46163.529940624998</v>
      </c>
      <c r="G21" s="7"/>
    </row>
    <row r="22" spans="3:7" ht="54.75" customHeight="1">
      <c r="C22" s="4" t="s">
        <v>25</v>
      </c>
      <c r="D22" s="4"/>
      <c r="E22" s="75"/>
      <c r="F22" s="4" t="s">
        <v>26</v>
      </c>
      <c r="G22" s="75"/>
    </row>
  </sheetData>
  <sheetProtection algorithmName="SHA-512" hashValue="PLh+oxpX0jOIEepVLuic6i9k+Jg17MfNTC2oR2o/cqe2lymKTz6B6SNZTYx5ejrtz7O32yuiO/22JJ0kn1ojZA==" saltValue="QoVXRgOT+hKtGS0b5ChnLA==" spinCount="100000" sheet="1" objects="1" scenarios="1"/>
  <mergeCells count="5">
    <mergeCell ref="A1:G1"/>
    <mergeCell ref="A2:G2"/>
    <mergeCell ref="E18:G18"/>
    <mergeCell ref="E19:G19"/>
    <mergeCell ref="E20:G20"/>
  </mergeCells>
  <pageMargins left="0.7" right="0.7" top="0.75" bottom="0.75" header="0.3" footer="0.3"/>
  <pageSetup orientation="portrait"/>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23"/>
  <sheetViews>
    <sheetView workbookViewId="0">
      <selection activeCell="C10" sqref="C10:C11"/>
    </sheetView>
  </sheetViews>
  <sheetFormatPr defaultColWidth="8.75" defaultRowHeight="13.5"/>
  <cols>
    <col min="1" max="1" width="7.75" bestFit="1" customWidth="1"/>
    <col min="2" max="2" width="26.5" customWidth="1"/>
    <col min="3" max="3" width="86.875" customWidth="1"/>
    <col min="4" max="4" width="13.5" bestFit="1" customWidth="1"/>
    <col min="5" max="7" width="31.625" customWidth="1"/>
  </cols>
  <sheetData>
    <row r="1" spans="1:7" s="1" customFormat="1" ht="27.95" customHeight="1">
      <c r="A1" s="22" t="s">
        <v>0</v>
      </c>
      <c r="B1" s="22"/>
      <c r="C1" s="22"/>
      <c r="D1" s="22"/>
      <c r="E1" s="22"/>
      <c r="F1" s="22"/>
      <c r="G1" s="22"/>
    </row>
    <row r="2" spans="1:7" s="1" customFormat="1" ht="27.95" customHeight="1">
      <c r="A2" s="22" t="s">
        <v>126</v>
      </c>
      <c r="B2" s="22"/>
      <c r="C2" s="22"/>
      <c r="D2" s="22"/>
      <c r="E2" s="22"/>
      <c r="F2" s="22"/>
      <c r="G2" s="22"/>
    </row>
    <row r="3" spans="1:7" s="1" customFormat="1" ht="15" hidden="1">
      <c r="A3" s="1" t="s">
        <v>28</v>
      </c>
      <c r="B3" s="1" t="s">
        <v>29</v>
      </c>
      <c r="C3" s="1" t="s">
        <v>30</v>
      </c>
      <c r="D3" s="1" t="s">
        <v>31</v>
      </c>
      <c r="E3" s="1" t="s">
        <v>32</v>
      </c>
      <c r="F3" s="1" t="s">
        <v>33</v>
      </c>
      <c r="G3" s="1" t="s">
        <v>34</v>
      </c>
    </row>
    <row r="4" spans="1:7" s="1" customFormat="1" ht="21.95" customHeight="1">
      <c r="A4" s="2" t="s">
        <v>35</v>
      </c>
      <c r="B4" s="2" t="s">
        <v>36</v>
      </c>
      <c r="C4" s="2" t="s">
        <v>37</v>
      </c>
      <c r="D4" s="2" t="s">
        <v>38</v>
      </c>
      <c r="E4" s="2" t="s">
        <v>39</v>
      </c>
      <c r="F4" s="3" t="s">
        <v>40</v>
      </c>
      <c r="G4" s="3" t="s">
        <v>41</v>
      </c>
    </row>
    <row r="5" spans="1:7" s="1" customFormat="1" ht="209.25" customHeight="1">
      <c r="A5" s="48">
        <v>1</v>
      </c>
      <c r="B5" s="64" t="s">
        <v>127</v>
      </c>
      <c r="C5" s="65" t="s">
        <v>128</v>
      </c>
      <c r="D5" s="50" t="s">
        <v>44</v>
      </c>
      <c r="E5" s="66">
        <v>1</v>
      </c>
      <c r="F5" s="71"/>
      <c r="G5" s="51">
        <f>E5*F5</f>
        <v>0</v>
      </c>
    </row>
    <row r="6" spans="1:7" s="1" customFormat="1" ht="258" customHeight="1">
      <c r="A6" s="48">
        <v>2</v>
      </c>
      <c r="B6" s="64" t="s">
        <v>129</v>
      </c>
      <c r="C6" s="64" t="s">
        <v>130</v>
      </c>
      <c r="D6" s="50" t="s">
        <v>44</v>
      </c>
      <c r="E6" s="66">
        <v>1</v>
      </c>
      <c r="F6" s="71"/>
      <c r="G6" s="51">
        <f>E6*F6</f>
        <v>0</v>
      </c>
    </row>
    <row r="7" spans="1:7" s="1" customFormat="1" ht="409.5" customHeight="1">
      <c r="A7" s="67">
        <v>3</v>
      </c>
      <c r="B7" s="67" t="s">
        <v>131</v>
      </c>
      <c r="C7" s="52" t="s">
        <v>132</v>
      </c>
      <c r="D7" s="44" t="s">
        <v>44</v>
      </c>
      <c r="E7" s="45">
        <v>1</v>
      </c>
      <c r="F7" s="76"/>
      <c r="G7" s="46">
        <f>E7*F7</f>
        <v>0</v>
      </c>
    </row>
    <row r="8" spans="1:7" s="1" customFormat="1" ht="227.25" customHeight="1">
      <c r="A8" s="67"/>
      <c r="B8" s="67"/>
      <c r="C8" s="52"/>
      <c r="D8" s="44"/>
      <c r="E8" s="45"/>
      <c r="F8" s="76"/>
      <c r="G8" s="46"/>
    </row>
    <row r="9" spans="1:7" s="1" customFormat="1" ht="189" customHeight="1">
      <c r="A9" s="48">
        <v>4</v>
      </c>
      <c r="B9" s="64" t="s">
        <v>133</v>
      </c>
      <c r="C9" s="64" t="s">
        <v>134</v>
      </c>
      <c r="D9" s="50" t="s">
        <v>44</v>
      </c>
      <c r="E9" s="66">
        <v>1</v>
      </c>
      <c r="F9" s="71"/>
      <c r="G9" s="51">
        <f>E9*F9</f>
        <v>0</v>
      </c>
    </row>
    <row r="10" spans="1:7" s="1" customFormat="1" ht="408.75" customHeight="1">
      <c r="A10" s="67">
        <v>5</v>
      </c>
      <c r="B10" s="67" t="s">
        <v>135</v>
      </c>
      <c r="C10" s="52" t="s">
        <v>136</v>
      </c>
      <c r="D10" s="44" t="s">
        <v>44</v>
      </c>
      <c r="E10" s="45">
        <v>1</v>
      </c>
      <c r="F10" s="76"/>
      <c r="G10" s="46">
        <f>E10*F10</f>
        <v>0</v>
      </c>
    </row>
    <row r="11" spans="1:7" s="1" customFormat="1" ht="228.75" customHeight="1">
      <c r="A11" s="67"/>
      <c r="B11" s="67"/>
      <c r="C11" s="52"/>
      <c r="D11" s="44"/>
      <c r="E11" s="45"/>
      <c r="F11" s="76"/>
      <c r="G11" s="46"/>
    </row>
    <row r="12" spans="1:7" s="1" customFormat="1" ht="177.75" customHeight="1">
      <c r="A12" s="48">
        <v>6</v>
      </c>
      <c r="B12" s="64" t="s">
        <v>137</v>
      </c>
      <c r="C12" s="64" t="s">
        <v>138</v>
      </c>
      <c r="D12" s="50" t="s">
        <v>44</v>
      </c>
      <c r="E12" s="66">
        <v>1</v>
      </c>
      <c r="F12" s="71"/>
      <c r="G12" s="51">
        <f>E12*F12</f>
        <v>0</v>
      </c>
    </row>
    <row r="13" spans="1:7" s="1" customFormat="1" ht="163.5" customHeight="1">
      <c r="A13" s="48">
        <v>7</v>
      </c>
      <c r="B13" s="64" t="s">
        <v>139</v>
      </c>
      <c r="C13" s="64" t="s">
        <v>140</v>
      </c>
      <c r="D13" s="50" t="s">
        <v>44</v>
      </c>
      <c r="E13" s="66">
        <v>1</v>
      </c>
      <c r="F13" s="71"/>
      <c r="G13" s="51">
        <f>E13*F13</f>
        <v>0</v>
      </c>
    </row>
    <row r="14" spans="1:7" s="1" customFormat="1" ht="257.25" customHeight="1">
      <c r="A14" s="48">
        <v>8</v>
      </c>
      <c r="B14" s="64" t="s">
        <v>141</v>
      </c>
      <c r="C14" s="64" t="s">
        <v>142</v>
      </c>
      <c r="D14" s="50" t="s">
        <v>44</v>
      </c>
      <c r="E14" s="50">
        <v>1</v>
      </c>
      <c r="F14" s="80"/>
      <c r="G14" s="51">
        <f>E14*F14</f>
        <v>0</v>
      </c>
    </row>
    <row r="15" spans="1:7" s="1" customFormat="1" ht="25.5" customHeight="1">
      <c r="A15" s="48"/>
      <c r="B15" s="48"/>
      <c r="C15" s="49" t="s">
        <v>69</v>
      </c>
      <c r="D15" s="50"/>
      <c r="E15" s="50"/>
      <c r="F15" s="50"/>
      <c r="G15" s="51">
        <f>SUBTOTAL(109,G5:G14)</f>
        <v>0</v>
      </c>
    </row>
    <row r="16" spans="1:7" s="1" customFormat="1" ht="15"/>
    <row r="17" spans="3:7" s="1" customFormat="1" ht="15"/>
    <row r="18" spans="3:7" s="1" customFormat="1" ht="15"/>
    <row r="19" spans="3:7" s="1" customFormat="1" ht="45" customHeight="1">
      <c r="C19" s="4" t="s">
        <v>21</v>
      </c>
      <c r="D19" s="4"/>
      <c r="E19" s="72"/>
      <c r="F19" s="73"/>
      <c r="G19" s="74"/>
    </row>
    <row r="20" spans="3:7" s="1" customFormat="1" ht="45" customHeight="1">
      <c r="C20" s="4" t="s">
        <v>22</v>
      </c>
      <c r="D20" s="4"/>
      <c r="E20" s="72"/>
      <c r="F20" s="73"/>
      <c r="G20" s="74"/>
    </row>
    <row r="21" spans="3:7" s="1" customFormat="1" ht="45" customHeight="1">
      <c r="C21" s="4" t="s">
        <v>23</v>
      </c>
      <c r="D21" s="4"/>
      <c r="E21" s="77"/>
      <c r="F21" s="78"/>
      <c r="G21" s="79"/>
    </row>
    <row r="22" spans="3:7" s="1" customFormat="1" ht="54.75" customHeight="1">
      <c r="C22" s="4" t="s">
        <v>24</v>
      </c>
      <c r="D22" s="4"/>
      <c r="E22" s="5">
        <f ca="1">TODAY()</f>
        <v>46163</v>
      </c>
      <c r="F22" s="6">
        <f ca="1">NOW()</f>
        <v>46163.529940624998</v>
      </c>
      <c r="G22" s="7"/>
    </row>
    <row r="23" spans="3:7" s="1" customFormat="1" ht="54.75" customHeight="1">
      <c r="C23" s="4" t="s">
        <v>25</v>
      </c>
      <c r="D23" s="4"/>
      <c r="E23" s="75"/>
      <c r="F23" s="4" t="s">
        <v>26</v>
      </c>
      <c r="G23" s="75"/>
    </row>
  </sheetData>
  <sheetProtection algorithmName="SHA-512" hashValue="69ETqNhB9ew0t7NRrJywjsU9cVrQFFMf1u7DUoDqt2h8K6tcvL4qbWdknK3jKFZnUZk4eFoUhPwScBEwGMFCAg==" saltValue="2BV3Ay8ht9JCnhzS6t7zeg==" spinCount="100000" sheet="1" objects="1" scenarios="1"/>
  <mergeCells count="19">
    <mergeCell ref="E10:E11"/>
    <mergeCell ref="F10:F11"/>
    <mergeCell ref="G10:G11"/>
    <mergeCell ref="A1:G1"/>
    <mergeCell ref="A2:G2"/>
    <mergeCell ref="E19:G19"/>
    <mergeCell ref="E20:G20"/>
    <mergeCell ref="E21:G21"/>
    <mergeCell ref="C7:C8"/>
    <mergeCell ref="B7:B8"/>
    <mergeCell ref="A7:A8"/>
    <mergeCell ref="D7:D8"/>
    <mergeCell ref="E7:E8"/>
    <mergeCell ref="F7:F8"/>
    <mergeCell ref="G7:G8"/>
    <mergeCell ref="A10:A11"/>
    <mergeCell ref="B10:B11"/>
    <mergeCell ref="C10:C11"/>
    <mergeCell ref="D10:D1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topLeftCell="A14" workbookViewId="0">
      <selection activeCell="E19" sqref="E19:G19"/>
    </sheetView>
  </sheetViews>
  <sheetFormatPr defaultColWidth="8.75" defaultRowHeight="13.5"/>
  <cols>
    <col min="1" max="1" width="7.75" bestFit="1" customWidth="1"/>
    <col min="2" max="2" width="22.625" customWidth="1"/>
    <col min="3" max="3" width="60.75" customWidth="1"/>
    <col min="4" max="4" width="13.5" bestFit="1" customWidth="1"/>
    <col min="5" max="7" width="31.125" customWidth="1"/>
  </cols>
  <sheetData>
    <row r="1" spans="1:7" s="1" customFormat="1" ht="27.95" customHeight="1">
      <c r="A1" s="22" t="s">
        <v>0</v>
      </c>
      <c r="B1" s="22"/>
      <c r="C1" s="22"/>
      <c r="D1" s="22"/>
      <c r="E1" s="22"/>
      <c r="F1" s="22"/>
      <c r="G1" s="22"/>
    </row>
    <row r="2" spans="1:7" s="1" customFormat="1" ht="27.95" customHeight="1">
      <c r="A2" s="22" t="s">
        <v>143</v>
      </c>
      <c r="B2" s="22"/>
      <c r="C2" s="22"/>
      <c r="D2" s="22"/>
      <c r="E2" s="22"/>
      <c r="F2" s="22"/>
      <c r="G2" s="22"/>
    </row>
    <row r="3" spans="1:7" s="1" customFormat="1" ht="15" hidden="1">
      <c r="A3" s="1" t="s">
        <v>28</v>
      </c>
      <c r="B3" s="1" t="s">
        <v>29</v>
      </c>
      <c r="C3" s="1" t="s">
        <v>30</v>
      </c>
      <c r="D3" s="1" t="s">
        <v>31</v>
      </c>
      <c r="E3" s="1" t="s">
        <v>32</v>
      </c>
      <c r="F3" s="1" t="s">
        <v>33</v>
      </c>
      <c r="G3" s="1" t="s">
        <v>34</v>
      </c>
    </row>
    <row r="4" spans="1:7" s="1" customFormat="1" ht="21.95" customHeight="1">
      <c r="A4" s="2" t="s">
        <v>35</v>
      </c>
      <c r="B4" s="2" t="s">
        <v>36</v>
      </c>
      <c r="C4" s="2" t="s">
        <v>37</v>
      </c>
      <c r="D4" s="2" t="s">
        <v>38</v>
      </c>
      <c r="E4" s="2" t="s">
        <v>39</v>
      </c>
      <c r="F4" s="3" t="s">
        <v>40</v>
      </c>
      <c r="G4" s="3" t="s">
        <v>41</v>
      </c>
    </row>
    <row r="5" spans="1:7" s="1" customFormat="1" ht="409.5" customHeight="1">
      <c r="A5" s="67">
        <v>1</v>
      </c>
      <c r="B5" s="67" t="s">
        <v>144</v>
      </c>
      <c r="C5" s="43" t="s">
        <v>145</v>
      </c>
      <c r="D5" s="44" t="s">
        <v>44</v>
      </c>
      <c r="E5" s="45">
        <v>1</v>
      </c>
      <c r="F5" s="76"/>
      <c r="G5" s="46">
        <f>E5*F5</f>
        <v>0</v>
      </c>
    </row>
    <row r="6" spans="1:7" s="1" customFormat="1" ht="339.75" customHeight="1">
      <c r="A6" s="67"/>
      <c r="B6" s="67"/>
      <c r="C6" s="43"/>
      <c r="D6" s="44"/>
      <c r="E6" s="45"/>
      <c r="F6" s="76"/>
      <c r="G6" s="46"/>
    </row>
    <row r="7" spans="1:7" s="1" customFormat="1" ht="409.5" customHeight="1">
      <c r="A7" s="67">
        <v>2</v>
      </c>
      <c r="B7" s="67" t="s">
        <v>146</v>
      </c>
      <c r="C7" s="52" t="s">
        <v>147</v>
      </c>
      <c r="D7" s="44" t="s">
        <v>44</v>
      </c>
      <c r="E7" s="45">
        <v>1</v>
      </c>
      <c r="F7" s="76"/>
      <c r="G7" s="46">
        <f>E7*F7</f>
        <v>0</v>
      </c>
    </row>
    <row r="8" spans="1:7" s="1" customFormat="1" ht="256.5" customHeight="1">
      <c r="A8" s="67"/>
      <c r="B8" s="67"/>
      <c r="C8" s="52"/>
      <c r="D8" s="44"/>
      <c r="E8" s="45"/>
      <c r="F8" s="76"/>
      <c r="G8" s="46"/>
    </row>
    <row r="9" spans="1:7" s="1" customFormat="1" ht="409.5" customHeight="1">
      <c r="A9" s="67">
        <v>3</v>
      </c>
      <c r="B9" s="67" t="s">
        <v>148</v>
      </c>
      <c r="C9" s="52" t="s">
        <v>149</v>
      </c>
      <c r="D9" s="44" t="s">
        <v>44</v>
      </c>
      <c r="E9" s="45">
        <v>1</v>
      </c>
      <c r="F9" s="76"/>
      <c r="G9" s="46">
        <f>E9*F9</f>
        <v>0</v>
      </c>
    </row>
    <row r="10" spans="1:7" s="1" customFormat="1" ht="234.75" customHeight="1">
      <c r="A10" s="67"/>
      <c r="B10" s="67"/>
      <c r="C10" s="52"/>
      <c r="D10" s="44"/>
      <c r="E10" s="45"/>
      <c r="F10" s="76"/>
      <c r="G10" s="46"/>
    </row>
    <row r="11" spans="1:7" s="1" customFormat="1" ht="409.5" customHeight="1">
      <c r="A11" s="67">
        <v>4</v>
      </c>
      <c r="B11" s="67" t="s">
        <v>150</v>
      </c>
      <c r="C11" s="52" t="s">
        <v>151</v>
      </c>
      <c r="D11" s="44" t="s">
        <v>44</v>
      </c>
      <c r="E11" s="45">
        <v>1</v>
      </c>
      <c r="F11" s="76"/>
      <c r="G11" s="46">
        <f>E11*F11</f>
        <v>0</v>
      </c>
    </row>
    <row r="12" spans="1:7" s="1" customFormat="1" ht="239.25" customHeight="1">
      <c r="A12" s="67"/>
      <c r="B12" s="67"/>
      <c r="C12" s="52"/>
      <c r="D12" s="44"/>
      <c r="E12" s="45"/>
      <c r="F12" s="76"/>
      <c r="G12" s="46"/>
    </row>
    <row r="13" spans="1:7" s="1" customFormat="1" ht="409.5" customHeight="1">
      <c r="A13" s="67">
        <v>5</v>
      </c>
      <c r="B13" s="67" t="s">
        <v>152</v>
      </c>
      <c r="C13" s="52" t="s">
        <v>153</v>
      </c>
      <c r="D13" s="44" t="s">
        <v>44</v>
      </c>
      <c r="E13" s="45">
        <v>1</v>
      </c>
      <c r="F13" s="76"/>
      <c r="G13" s="46">
        <f>E13*F13</f>
        <v>0</v>
      </c>
    </row>
    <row r="14" spans="1:7" s="1" customFormat="1" ht="245.25" customHeight="1">
      <c r="A14" s="67"/>
      <c r="B14" s="67"/>
      <c r="C14" s="52"/>
      <c r="D14" s="44"/>
      <c r="E14" s="45"/>
      <c r="F14" s="76"/>
      <c r="G14" s="46"/>
    </row>
    <row r="15" spans="1:7" s="1" customFormat="1" ht="25.5" customHeight="1">
      <c r="A15" s="48"/>
      <c r="B15" s="48"/>
      <c r="C15" s="49" t="s">
        <v>69</v>
      </c>
      <c r="D15" s="50"/>
      <c r="E15" s="50"/>
      <c r="F15" s="50"/>
      <c r="G15" s="51">
        <f>SUBTOTAL(109,G5:G14)</f>
        <v>0</v>
      </c>
    </row>
    <row r="16" spans="1:7" s="1" customFormat="1" ht="15"/>
    <row r="17" spans="3:7" s="1" customFormat="1" ht="15"/>
    <row r="18" spans="3:7" s="1" customFormat="1" ht="15"/>
    <row r="19" spans="3:7" s="1" customFormat="1" ht="45" customHeight="1">
      <c r="C19" s="4" t="s">
        <v>21</v>
      </c>
      <c r="D19" s="4"/>
      <c r="E19" s="72"/>
      <c r="F19" s="73"/>
      <c r="G19" s="74"/>
    </row>
    <row r="20" spans="3:7" s="1" customFormat="1" ht="45" customHeight="1">
      <c r="C20" s="4" t="s">
        <v>22</v>
      </c>
      <c r="D20" s="4"/>
      <c r="E20" s="72"/>
      <c r="F20" s="73"/>
      <c r="G20" s="74"/>
    </row>
    <row r="21" spans="3:7" s="1" customFormat="1" ht="45" customHeight="1">
      <c r="C21" s="4" t="s">
        <v>23</v>
      </c>
      <c r="D21" s="4"/>
      <c r="E21" s="77"/>
      <c r="F21" s="78"/>
      <c r="G21" s="79"/>
    </row>
    <row r="22" spans="3:7" s="1" customFormat="1" ht="54.75" customHeight="1">
      <c r="C22" s="4" t="s">
        <v>24</v>
      </c>
      <c r="D22" s="4"/>
      <c r="E22" s="5">
        <f ca="1">TODAY()</f>
        <v>46163</v>
      </c>
      <c r="F22" s="6">
        <f ca="1">NOW()</f>
        <v>46163.529940624998</v>
      </c>
      <c r="G22" s="7"/>
    </row>
    <row r="23" spans="3:7" s="1" customFormat="1" ht="54.75" customHeight="1">
      <c r="C23" s="4" t="s">
        <v>25</v>
      </c>
      <c r="D23" s="4"/>
      <c r="E23" s="75"/>
      <c r="F23" s="4" t="s">
        <v>26</v>
      </c>
      <c r="G23" s="75"/>
    </row>
  </sheetData>
  <sheetProtection algorithmName="SHA-512" hashValue="MCLgTw9deVjj76mN8uEu34AAeASkbP583ANL1XRCiJw1vJN5Y1ryQjn+h28C/DRfVJ4jAsCFFhJjJrRTwSx3ZQ==" saltValue="ukdtdMmqlHW8B6SvT5r9ag==" spinCount="100000" sheet="1" objects="1" scenarios="1"/>
  <mergeCells count="40">
    <mergeCell ref="F11:F12"/>
    <mergeCell ref="G11:G12"/>
    <mergeCell ref="A13:A14"/>
    <mergeCell ref="B13:B14"/>
    <mergeCell ref="C13:C14"/>
    <mergeCell ref="D13:D14"/>
    <mergeCell ref="E13:E14"/>
    <mergeCell ref="F13:F14"/>
    <mergeCell ref="G13:G14"/>
    <mergeCell ref="A11:A12"/>
    <mergeCell ref="B11:B12"/>
    <mergeCell ref="C11:C12"/>
    <mergeCell ref="D11:D12"/>
    <mergeCell ref="E11:E12"/>
    <mergeCell ref="E7:E8"/>
    <mergeCell ref="F7:F8"/>
    <mergeCell ref="G7:G8"/>
    <mergeCell ref="A9:A10"/>
    <mergeCell ref="B9:B10"/>
    <mergeCell ref="C9:C10"/>
    <mergeCell ref="D9:D10"/>
    <mergeCell ref="E9:E10"/>
    <mergeCell ref="F9:F10"/>
    <mergeCell ref="G9:G10"/>
    <mergeCell ref="A1:G1"/>
    <mergeCell ref="A2:G2"/>
    <mergeCell ref="E19:G19"/>
    <mergeCell ref="E20:G20"/>
    <mergeCell ref="E21:G21"/>
    <mergeCell ref="A5:A6"/>
    <mergeCell ref="B5:B6"/>
    <mergeCell ref="C5:C6"/>
    <mergeCell ref="D5:D6"/>
    <mergeCell ref="E5:E6"/>
    <mergeCell ref="F5:F6"/>
    <mergeCell ref="G5:G6"/>
    <mergeCell ref="A7:A8"/>
    <mergeCell ref="B7:B8"/>
    <mergeCell ref="C7:C8"/>
    <mergeCell ref="D7:D8"/>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5"/>
  <sheetViews>
    <sheetView zoomScale="90" zoomScaleNormal="90" workbookViewId="0">
      <selection activeCell="C5" sqref="C5"/>
    </sheetView>
  </sheetViews>
  <sheetFormatPr defaultColWidth="9" defaultRowHeight="15"/>
  <cols>
    <col min="1" max="1" width="6" style="1" customWidth="1"/>
    <col min="2" max="2" width="32" style="1" customWidth="1"/>
    <col min="3" max="3" width="92.75" style="1" customWidth="1"/>
    <col min="4" max="7" width="31.25" style="1" customWidth="1"/>
    <col min="8" max="16384" width="9" style="1"/>
  </cols>
  <sheetData>
    <row r="1" spans="1:7" ht="27.95" customHeight="1">
      <c r="A1" s="22" t="s">
        <v>0</v>
      </c>
      <c r="B1" s="22"/>
      <c r="C1" s="22"/>
      <c r="D1" s="22"/>
      <c r="E1" s="22"/>
      <c r="F1" s="22"/>
      <c r="G1" s="22"/>
    </row>
    <row r="2" spans="1:7" ht="27.95" customHeight="1">
      <c r="A2" s="22" t="s">
        <v>154</v>
      </c>
      <c r="B2" s="22"/>
      <c r="C2" s="22"/>
      <c r="D2" s="22"/>
      <c r="E2" s="22"/>
      <c r="F2" s="22"/>
      <c r="G2" s="22"/>
    </row>
    <row r="3" spans="1:7" hidden="1">
      <c r="A3" s="1" t="s">
        <v>28</v>
      </c>
      <c r="B3" s="1" t="s">
        <v>29</v>
      </c>
      <c r="C3" s="1" t="s">
        <v>30</v>
      </c>
      <c r="D3" s="1" t="s">
        <v>31</v>
      </c>
      <c r="E3" s="1" t="s">
        <v>32</v>
      </c>
      <c r="F3" s="1" t="s">
        <v>33</v>
      </c>
      <c r="G3" s="1" t="s">
        <v>34</v>
      </c>
    </row>
    <row r="4" spans="1:7" ht="21.95" customHeight="1">
      <c r="A4" s="2" t="s">
        <v>35</v>
      </c>
      <c r="B4" s="2" t="s">
        <v>36</v>
      </c>
      <c r="C4" s="2" t="s">
        <v>37</v>
      </c>
      <c r="D4" s="2" t="s">
        <v>38</v>
      </c>
      <c r="E4" s="2" t="s">
        <v>39</v>
      </c>
      <c r="F4" s="3" t="s">
        <v>40</v>
      </c>
      <c r="G4" s="3" t="s">
        <v>41</v>
      </c>
    </row>
    <row r="5" spans="1:7" ht="409.5" customHeight="1">
      <c r="A5" s="53">
        <v>1</v>
      </c>
      <c r="B5" s="54" t="s">
        <v>155</v>
      </c>
      <c r="C5" s="61" t="s">
        <v>156</v>
      </c>
      <c r="D5" s="55" t="s">
        <v>157</v>
      </c>
      <c r="E5" s="56">
        <v>1</v>
      </c>
      <c r="F5" s="71"/>
      <c r="G5" s="57">
        <f>Table1451036[[#This Row],[Column5]]*Table1451036[[#This Row],[Column6]]</f>
        <v>0</v>
      </c>
    </row>
    <row r="6" spans="1:7" ht="306" customHeight="1">
      <c r="A6" s="53">
        <v>2</v>
      </c>
      <c r="B6" s="54" t="s">
        <v>158</v>
      </c>
      <c r="C6" s="54" t="s">
        <v>159</v>
      </c>
      <c r="D6" s="55" t="s">
        <v>157</v>
      </c>
      <c r="E6" s="56">
        <v>1</v>
      </c>
      <c r="F6" s="71"/>
      <c r="G6" s="57">
        <f>Table1451036[[#This Row],[Column5]]*Table1451036[[#This Row],[Column6]]</f>
        <v>0</v>
      </c>
    </row>
    <row r="7" spans="1:7" ht="25.5" customHeight="1">
      <c r="A7" s="53"/>
      <c r="B7" s="53"/>
      <c r="C7" s="59" t="s">
        <v>69</v>
      </c>
      <c r="D7" s="55"/>
      <c r="E7" s="55"/>
      <c r="F7" s="55"/>
      <c r="G7" s="57">
        <f>SUBTOTAL(109,G5:G6)</f>
        <v>0</v>
      </c>
    </row>
    <row r="11" spans="1:7" ht="45" customHeight="1">
      <c r="C11" s="4" t="s">
        <v>21</v>
      </c>
      <c r="D11" s="4"/>
      <c r="E11" s="72"/>
      <c r="F11" s="73"/>
      <c r="G11" s="74"/>
    </row>
    <row r="12" spans="1:7" ht="45" customHeight="1">
      <c r="C12" s="4" t="s">
        <v>22</v>
      </c>
      <c r="D12" s="4"/>
      <c r="E12" s="72"/>
      <c r="F12" s="73"/>
      <c r="G12" s="74"/>
    </row>
    <row r="13" spans="1:7" ht="45" customHeight="1">
      <c r="C13" s="4" t="s">
        <v>23</v>
      </c>
      <c r="D13" s="4"/>
      <c r="E13" s="77"/>
      <c r="F13" s="78"/>
      <c r="G13" s="79"/>
    </row>
    <row r="14" spans="1:7" ht="54.75" customHeight="1">
      <c r="C14" s="4" t="s">
        <v>24</v>
      </c>
      <c r="D14" s="4"/>
      <c r="E14" s="5">
        <f ca="1">TODAY()</f>
        <v>46163</v>
      </c>
      <c r="F14" s="6">
        <f ca="1">NOW()</f>
        <v>46163.529940624998</v>
      </c>
      <c r="G14" s="7"/>
    </row>
    <row r="15" spans="1:7" ht="54.75" customHeight="1">
      <c r="C15" s="4" t="s">
        <v>25</v>
      </c>
      <c r="D15" s="4"/>
      <c r="E15" s="75"/>
      <c r="F15" s="4" t="s">
        <v>26</v>
      </c>
      <c r="G15" s="75"/>
    </row>
  </sheetData>
  <sheetProtection algorithmName="SHA-512" hashValue="T2GDCsmmpbYgyRMpfTC7DbAwSAJ1rG3Z+wymgQGP3h2XBtX3gXf2M8ODmbmpdZycz96TlEXDJdFlLfUlmykt+A==" saltValue="uEDw6WvDzz2dxuGRv4rCPQ==" spinCount="100000" sheet="1" objects="1" scenarios="1"/>
  <mergeCells count="5">
    <mergeCell ref="A1:G1"/>
    <mergeCell ref="A2:G2"/>
    <mergeCell ref="E11:G11"/>
    <mergeCell ref="E12:G12"/>
    <mergeCell ref="E13:G13"/>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o99d250c03344da181939f0145dbc023 xmlns="14a9c00f-d9e3-4eb9-aad3-f69239d17d9c">
      <Terms xmlns="http://schemas.microsoft.com/office/infopath/2007/PartnerControls">
        <TermInfo xmlns="http://schemas.microsoft.com/office/infopath/2007/PartnerControls">
          <TermName xmlns="http://schemas.microsoft.com/office/infopath/2007/PartnerControls">EN</TermName>
          <TermId xmlns="http://schemas.microsoft.com/office/infopath/2007/PartnerControls">eb0f068f-7d92-44c4-a2e1-052290512cff</TermId>
        </TermInfo>
      </Terms>
    </o99d250c03344da181939f0145dbc023>
    <TaxCatchAll xmlns="3a2cca07-d411-4b48-b7e8-c526dfd39ce0">
      <Value>578</Value>
      <Value>2</Value>
      <Value>1</Value>
      <Value>64</Value>
    </TaxCatchAll>
    <jcd7455606374210a964e5d7a999097a xmlns="14a9c00f-d9e3-4eb9-aad3-f69239d17d9c">
      <Terms xmlns="http://schemas.microsoft.com/office/infopath/2007/PartnerControls">
        <TermInfo xmlns="http://schemas.microsoft.com/office/infopath/2007/PartnerControls">
          <TermName xmlns="http://schemas.microsoft.com/office/infopath/2007/PartnerControls">PSE</TermName>
          <TermId xmlns="http://schemas.microsoft.com/office/infopath/2007/PartnerControls">9ea7551c-3779-4ad9-9661-273f91da302a</TermId>
        </TermInfo>
      </Terms>
    </jcd7455606374210a964e5d7a999097a>
    <_ip_UnifiedCompliancePolicyProperties xmlns="http://schemas.microsoft.com/sharepoint/v3" xsi:nil="true"/>
    <j50cb40f2a0941d2947e6bcbd5d19dce xmlns="14a9c00f-d9e3-4eb9-aad3-f69239d17d9c">
      <Terms xmlns="http://schemas.microsoft.com/office/infopath/2007/PartnerControls"/>
    </j50cb40f2a0941d2947e6bcbd5d19dce>
    <kecc0e8a0a3349c79c5d1d6e51bea7c3 xmlns="14a9c00f-d9e3-4eb9-aad3-f69239d17d9c">
      <Terms xmlns="http://schemas.microsoft.com/office/infopath/2007/PartnerControls"/>
    </kecc0e8a0a3349c79c5d1d6e51bea7c3>
    <_dlc_DocId xmlns="508ba6eb-9e09-4fd5-92f2-2d9921329f2d">PSEENABEL-293876669-398601</_dlc_DocId>
    <_dlc_DocIdUrl xmlns="508ba6eb-9e09-4fd5-92f2-2d9921329f2d">
      <Url>https://enabelbe.sharepoint.com/sites/PSE/_layouts/15/DocIdRedir.aspx?ID=PSEENABEL-293876669-398601</Url>
      <Description>PSEENABEL-293876669-398601</Description>
    </_dlc_DocIdUrl>
    <lcf76f155ced4ddcb4097134ff3c332f xmlns="bd8679c4-60e4-4c39-b071-1d80d6be7345">
      <Terms xmlns="http://schemas.microsoft.com/office/infopath/2007/PartnerControls"/>
    </lcf76f155ced4ddcb4097134ff3c332f>
    <e2b781e9cad840cd89b90f5a7e989839 xmlns="14a9c00f-d9e3-4eb9-aad3-f69239d17d9c">
      <Terms xmlns="http://schemas.microsoft.com/office/infopath/2007/PartnerControls">
        <TermInfo xmlns="http://schemas.microsoft.com/office/infopath/2007/PartnerControls">
          <TermName xmlns="http://schemas.microsoft.com/office/infopath/2007/PartnerControls">2275PSE</TermName>
          <TermId xmlns="http://schemas.microsoft.com/office/infopath/2007/PartnerControls">bda672d4-b2e6-4441-bdc6-8c6e47133dcf</TermId>
        </TermInfo>
      </Terms>
    </e2b781e9cad840cd89b90f5a7e989839>
    <l9d65098618b4a8fbbe87718e7187e6b xmlns="14a9c00f-d9e3-4eb9-aad3-f69239d17d9c">
      <Terms xmlns="http://schemas.microsoft.com/office/infopath/2007/PartnerControls">
        <TermInfo xmlns="http://schemas.microsoft.com/office/infopath/2007/PartnerControls">
          <TermName xmlns="http://schemas.microsoft.com/office/infopath/2007/PartnerControls">2275PSE-10113</TermName>
          <TermId xmlns="http://schemas.microsoft.com/office/infopath/2007/PartnerControls">14fa4125-dabd-4a7f-91f1-17c9c0cce9a7</TermId>
        </TermInfo>
      </Terms>
    </l9d65098618b4a8fbbe87718e7187e6b>
  </documentManagement>
</p:properties>
</file>

<file path=customXml/item2.xml><?xml version="1.0" encoding="utf-8"?>
<ct:contentTypeSchema xmlns:ct="http://schemas.microsoft.com/office/2006/metadata/contentType" xmlns:ma="http://schemas.microsoft.com/office/2006/metadata/properties/metaAttributes" ct:_="" ma:_="" ma:contentTypeName="Contract_document" ma:contentTypeID="0x0101002C34C447E6454A40A553EE97A6C471860015CF99BDAF29DD4A929D1C8A75FAA77B" ma:contentTypeVersion="37" ma:contentTypeDescription="" ma:contentTypeScope="" ma:versionID="9c8650c44b300b613f31dc5917a05e23">
  <xsd:schema xmlns:xsd="http://www.w3.org/2001/XMLSchema" xmlns:xs="http://www.w3.org/2001/XMLSchema" xmlns:p="http://schemas.microsoft.com/office/2006/metadata/properties" xmlns:ns1="http://schemas.microsoft.com/sharepoint/v3" xmlns:ns2="14a9c00f-d9e3-4eb9-aad3-f69239d17d9c" xmlns:ns3="3a2cca07-d411-4b48-b7e8-c526dfd39ce0" xmlns:ns4="15d78002-bc9c-4a72-9b22-72c074cbc93f" xmlns:ns5="508ba6eb-9e09-4fd5-92f2-2d9921329f2d" xmlns:ns6="bd8679c4-60e4-4c39-b071-1d80d6be7345" targetNamespace="http://schemas.microsoft.com/office/2006/metadata/properties" ma:root="true" ma:fieldsID="0b434a7c7b5371552e7be24ccc9f57ec" ns1:_="" ns2:_="" ns3:_="" ns4:_="" ns5:_="" ns6:_="">
    <xsd:import namespace="http://schemas.microsoft.com/sharepoint/v3"/>
    <xsd:import namespace="14a9c00f-d9e3-4eb9-aad3-f69239d17d9c"/>
    <xsd:import namespace="3a2cca07-d411-4b48-b7e8-c526dfd39ce0"/>
    <xsd:import namespace="15d78002-bc9c-4a72-9b22-72c074cbc93f"/>
    <xsd:import namespace="508ba6eb-9e09-4fd5-92f2-2d9921329f2d"/>
    <xsd:import namespace="bd8679c4-60e4-4c39-b071-1d80d6be7345"/>
    <xsd:element name="properties">
      <xsd:complexType>
        <xsd:sequence>
          <xsd:element name="documentManagement">
            <xsd:complexType>
              <xsd:all>
                <xsd:element ref="ns2:o99d250c03344da181939f0145dbc023" minOccurs="0"/>
                <xsd:element ref="ns3:TaxCatchAll" minOccurs="0"/>
                <xsd:element ref="ns3:TaxCatchAllLabel" minOccurs="0"/>
                <xsd:element ref="ns2:kecc0e8a0a3349c79c5d1d6e51bea7c3" minOccurs="0"/>
                <xsd:element ref="ns2:j50cb40f2a0941d2947e6bcbd5d19dce" minOccurs="0"/>
                <xsd:element ref="ns2:jcd7455606374210a964e5d7a999097a" minOccurs="0"/>
                <xsd:element ref="ns2:l9d65098618b4a8fbbe87718e7187e6b" minOccurs="0"/>
                <xsd:element ref="ns2:e2b781e9cad840cd89b90f5a7e989839" minOccurs="0"/>
                <xsd:element ref="ns5:_dlc_DocIdPersistId" minOccurs="0"/>
                <xsd:element ref="ns5:_dlc_DocId" minOccurs="0"/>
                <xsd:element ref="ns5:_dlc_DocIdUrl" minOccurs="0"/>
                <xsd:element ref="ns6:MediaServiceMetadata" minOccurs="0"/>
                <xsd:element ref="ns6:MediaServiceFastMetadata" minOccurs="0"/>
                <xsd:element ref="ns4:SharedWithUsers" minOccurs="0"/>
                <xsd:element ref="ns4:SharedWithDetails" minOccurs="0"/>
                <xsd:element ref="ns6:MediaServiceAutoKeyPoints" minOccurs="0"/>
                <xsd:element ref="ns6:MediaServiceKeyPoints" minOccurs="0"/>
                <xsd:element ref="ns6:lcf76f155ced4ddcb4097134ff3c332f" minOccurs="0"/>
                <xsd:element ref="ns6:MediaServiceOCR" minOccurs="0"/>
                <xsd:element ref="ns6:MediaServiceGenerationTime" minOccurs="0"/>
                <xsd:element ref="ns6:MediaServiceEventHashCode" minOccurs="0"/>
                <xsd:element ref="ns6:MediaServiceDateTaken" minOccurs="0"/>
                <xsd:element ref="ns6:MediaServiceLocation" minOccurs="0"/>
                <xsd:element ref="ns6:MediaLengthInSeconds" minOccurs="0"/>
                <xsd:element ref="ns6:MediaServiceObjectDetectorVersions" minOccurs="0"/>
                <xsd:element ref="ns6: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41" nillable="true" ma:displayName="Unified Compliance Policy Properties" ma:hidden="true" ma:internalName="_ip_UnifiedCompliancePolicyProperties">
      <xsd:simpleType>
        <xsd:restriction base="dms:Note"/>
      </xsd:simpleType>
    </xsd:element>
    <xsd:element name="_ip_UnifiedCompliancePolicyUIAction" ma:index="4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a9c00f-d9e3-4eb9-aad3-f69239d17d9c" elementFormDefault="qualified">
    <xsd:import namespace="http://schemas.microsoft.com/office/2006/documentManagement/types"/>
    <xsd:import namespace="http://schemas.microsoft.com/office/infopath/2007/PartnerControls"/>
    <xsd:element name="o99d250c03344da181939f0145dbc023" ma:index="8" nillable="true" ma:taxonomy="true" ma:internalName="o99d250c03344da181939f0145dbc023" ma:taxonomyFieldName="Document_Language" ma:displayName="Document_Language" ma:readOnly="false" ma:default="2;#EN|eb0f068f-7d92-44c4-a2e1-052290512cff" ma:fieldId="{899d250c-0334-4da1-8193-9f0145dbc023}"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ecc0e8a0a3349c79c5d1d6e51bea7c3" ma:index="12" nillable="true" ma:taxonomy="true" ma:internalName="kecc0e8a0a3349c79c5d1d6e51bea7c3" ma:taxonomyFieldName="Document_Status" ma:displayName="Document_Status" ma:readOnly="false" ma:default="" ma:fieldId="{4ecc0e8a-0a33-49c7-9c5d-1d6e51bea7c3}" ma:sspId="60552f54-6c29-411d-8801-9a0c08c1a1a0" ma:termSetId="44d061db-62b2-4b12-a4d8-975f9639cbdb" ma:anchorId="00000000-0000-0000-0000-000000000000" ma:open="false" ma:isKeyword="false">
      <xsd:complexType>
        <xsd:sequence>
          <xsd:element ref="pc:Terms" minOccurs="0" maxOccurs="1"/>
        </xsd:sequence>
      </xsd:complexType>
    </xsd:element>
    <xsd:element name="j50cb40f2a0941d2947e6bcbd5d19dce" ma:index="14" nillable="true" ma:taxonomy="true" ma:internalName="j50cb40f2a0941d2947e6bcbd5d19dce" ma:taxonomyFieldName="Document_Type" ma:displayName="Document_Type" ma:readOnly="false" ma:default="" ma:fieldId="{350cb40f-2a09-41d2-947e-6bcbd5d19dc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jcd7455606374210a964e5d7a999097a" ma:index="16" nillable="true" ma:taxonomy="true" ma:internalName="jcd7455606374210a964e5d7a999097a" ma:taxonomyFieldName="Country" ma:displayName="Country" ma:readOnly="false" ma:default="1;#PSE|9ea7551c-3779-4ad9-9661-273f91da302a" ma:fieldId="{3cd74556-0637-4210-a964-e5d7a999097a}" ma:sspId="60552f54-6c29-411d-8801-9a0c08c1a1a0" ma:termSetId="a5b2ccc0-0626-4c6c-a942-5ad76bcb68f2" ma:anchorId="00000000-0000-0000-0000-000000000000" ma:open="false" ma:isKeyword="false">
      <xsd:complexType>
        <xsd:sequence>
          <xsd:element ref="pc:Terms" minOccurs="0" maxOccurs="1"/>
        </xsd:sequence>
      </xsd:complexType>
    </xsd:element>
    <xsd:element name="l9d65098618b4a8fbbe87718e7187e6b" ma:index="18" nillable="true" ma:taxonomy="true" ma:internalName="l9d65098618b4a8fbbe87718e7187e6b" ma:taxonomyFieldName="Contract_reference" ma:displayName="Contract_reference" ma:readOnly="false" ma:default="" ma:fieldId="{59d65098-618b-4a8f-bbe8-7718e7187e6b}" ma:sspId="60552f54-6c29-411d-8801-9a0c08c1a1a0" ma:termSetId="6b2ff0ad-1426-4170-972c-650f8b36e801" ma:anchorId="00000000-0000-0000-0000-000000000000" ma:open="false" ma:isKeyword="false">
      <xsd:complexType>
        <xsd:sequence>
          <xsd:element ref="pc:Terms" minOccurs="0" maxOccurs="1"/>
        </xsd:sequence>
      </xsd:complexType>
    </xsd:element>
    <xsd:element name="e2b781e9cad840cd89b90f5a7e989839" ma:index="20" nillable="true" ma:taxonomy="true" ma:internalName="e2b781e9cad840cd89b90f5a7e989839" ma:taxonomyFieldName="Project_code" ma:displayName="Project_code" ma:readOnly="false" ma:default="" ma:fieldId="{e2b781e9-cad8-40cd-89b9-0f5a7e989839}" ma:sspId="60552f54-6c29-411d-8801-9a0c08c1a1a0" ma:termSetId="8587b757-e1df-402e-8661-395e63ee946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cca07-d411-4b48-b7e8-c526dfd39ce0"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93902a0f-c0a8-4c8c-9a01-46fb3c8d37b4}" ma:internalName="TaxCatchAll" ma:showField="CatchAllData" ma:web="15d78002-bc9c-4a72-9b22-72c074cbc93f">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93902a0f-c0a8-4c8c-9a01-46fb3c8d37b4}" ma:internalName="TaxCatchAllLabel" ma:readOnly="true" ma:showField="CatchAllDataLabel" ma:web="15d78002-bc9c-4a72-9b22-72c074cbc93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5d78002-bc9c-4a72-9b22-72c074cbc93f"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08ba6eb-9e09-4fd5-92f2-2d9921329f2d" elementFormDefault="qualified">
    <xsd:import namespace="http://schemas.microsoft.com/office/2006/documentManagement/types"/>
    <xsd:import namespace="http://schemas.microsoft.com/office/infopath/2007/PartnerControls"/>
    <xsd:element name="_dlc_DocIdPersistId" ma:index="22" nillable="true" ma:displayName="Id blijven behouden" ma:description="Id behouden tijdens toevoegen." ma:hidden="true" ma:internalName="_dlc_DocIdPersistId" ma:readOnly="true">
      <xsd:simpleType>
        <xsd:restriction base="dms:Boolean"/>
      </xsd:simpleType>
    </xsd:element>
    <xsd:element name="_dlc_DocId" ma:index="23"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d8679c4-60e4-4c39-b071-1d80d6be7345"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60552f54-6c29-411d-8801-9a0c08c1a1a0" ma:termSetId="09814cd3-568e-fe90-9814-8d621ff8fb84" ma:anchorId="fba54fb3-c3e1-fe81-a776-ca4b69148c4d" ma:open="true" ma:isKeyword="false">
      <xsd:complexType>
        <xsd:sequence>
          <xsd:element ref="pc:Terms" minOccurs="0" maxOccurs="1"/>
        </xsd:sequence>
      </xsd:complex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1C2515B-D171-4552-B8BE-D5D398152185}">
  <ds:schemaRefs/>
</ds:datastoreItem>
</file>

<file path=customXml/itemProps2.xml><?xml version="1.0" encoding="utf-8"?>
<ds:datastoreItem xmlns:ds="http://schemas.openxmlformats.org/officeDocument/2006/customXml" ds:itemID="{591E70B1-16FA-4785-B08C-9EFDE94AE0AE}">
  <ds:schemaRefs/>
</ds:datastoreItem>
</file>

<file path=customXml/itemProps3.xml><?xml version="1.0" encoding="utf-8"?>
<ds:datastoreItem xmlns:ds="http://schemas.openxmlformats.org/officeDocument/2006/customXml" ds:itemID="{A2BED168-C726-4883-BEE3-6F135F539144}">
  <ds:schemaRefs/>
</ds:datastoreItem>
</file>

<file path=customXml/itemProps4.xml><?xml version="1.0" encoding="utf-8"?>
<ds:datastoreItem xmlns:ds="http://schemas.openxmlformats.org/officeDocument/2006/customXml" ds:itemID="{6B9369C7-B1D1-4A72-96AB-BF274D975C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vt:lpstr>
      <vt:lpstr>Lot 1 - End-user Devices</vt:lpstr>
      <vt:lpstr>Lot 2 - Smartphone &amp; tablets</vt:lpstr>
      <vt:lpstr>Lot 3 - Accessories</vt:lpstr>
      <vt:lpstr>Lot 4 - Office Equipment</vt:lpstr>
      <vt:lpstr>Lot 5 - Audio-Visual and Video</vt:lpstr>
      <vt:lpstr>Lot 6 - ICT Infrastructure &amp; NE</vt:lpstr>
      <vt:lpstr>Lot 7 - ICT Maintenance Service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SHAMASNEH, Jehad</dc:creator>
  <cp:lastModifiedBy>KHATIB, Bayan</cp:lastModifiedBy>
  <dcterms:created xsi:type="dcterms:W3CDTF">2026-05-19T08:09:00Z</dcterms:created>
  <dcterms:modified xsi:type="dcterms:W3CDTF">2026-05-21T09:43:33Z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D0CE7CF77D4F46D5B18A7FA6CEEDD96E_13</vt:lpwstr>
  </property>
  <property fmtid="{D5CDD505-2E9C-101B-9397-08002B2CF9AE}" pid="3" name="KSOProductBuildVer">
    <vt:lpwstr>1033-12.1.0.26372</vt:lpwstr>
  </property>
  <property fmtid="{D5CDD505-2E9C-101B-9397-08002B2CF9AE}" pid="4" name="CalculationRule">
    <vt:i4>0</vt:i4>
  </property>
  <property fmtid="{D5CDD505-2E9C-101B-9397-08002B2CF9AE}" pid="5" name="ContentTypeId">
    <vt:lpwstr>0x0101002C34C447E6454A40A553EE97A6C471860015CF99BDAF29DD4A929D1C8A75FAA77B</vt:lpwstr>
  </property>
  <property fmtid="{D5CDD505-2E9C-101B-9397-08002B2CF9AE}" pid="6" name="Document_Language">
    <vt:lpwstr>2</vt:lpwstr>
  </property>
  <property fmtid="{D5CDD505-2E9C-101B-9397-08002B2CF9AE}" pid="7" name="Country">
    <vt:lpwstr>1;#PSE|9ea7551c-3779-4ad9-9661-273f91da302a</vt:lpwstr>
  </property>
  <property fmtid="{D5CDD505-2E9C-101B-9397-08002B2CF9AE}" pid="8" name="_dlc_DocIdItemGuid">
    <vt:lpwstr>e8bd46ac-6ebf-469d-9104-afe126aadc75</vt:lpwstr>
  </property>
  <property fmtid="{D5CDD505-2E9C-101B-9397-08002B2CF9AE}" pid="9" name="Document_Type">
    <vt:lpwstr/>
  </property>
  <property fmtid="{D5CDD505-2E9C-101B-9397-08002B2CF9AE}" pid="10" name="Document_Status">
    <vt:lpwstr/>
  </property>
  <property fmtid="{D5CDD505-2E9C-101B-9397-08002B2CF9AE}" pid="11" name="MediaServiceImageTags">
    <vt:lpwstr/>
  </property>
  <property fmtid="{D5CDD505-2E9C-101B-9397-08002B2CF9AE}" pid="12" name="Contract_reference">
    <vt:lpwstr>578</vt:lpwstr>
  </property>
  <property fmtid="{D5CDD505-2E9C-101B-9397-08002B2CF9AE}" pid="13" name="Project_code">
    <vt:lpwstr>64</vt:lpwstr>
  </property>
</Properties>
</file>