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.sharepoint.com/sites/BFA/Contracts/21_Marchés_Publics/BFA2300411_Resil_Koup/BFA23004-10487_Fourniture d'équipements hydromécaniques au profit de l'ONEA/2_CSC/"/>
    </mc:Choice>
  </mc:AlternateContent>
  <xr:revisionPtr revIDLastSave="49" documentId="8_{A515C199-FAE9-428B-A8E6-6C7545023056}" xr6:coauthVersionLast="47" xr6:coauthVersionMax="47" xr10:uidLastSave="{D53807F4-9C24-46C2-B25A-F3C978D19ACA}"/>
  <bookViews>
    <workbookView xWindow="-108" yWindow="-108" windowWidth="23256" windowHeight="12456" activeTab="1" xr2:uid="{34968040-5343-4C84-8321-ED0E28E1B2D3}"/>
  </bookViews>
  <sheets>
    <sheet name="Recap" sheetId="1" r:id="rId1"/>
    <sheet name="Lot1" sheetId="3" r:id="rId2"/>
    <sheet name="Lot2" sheetId="5" r:id="rId3"/>
  </sheets>
  <definedNames>
    <definedName name="_xlnm.Print_Area" localSheetId="0">Recap!$A$1:$F$4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" l="1"/>
  <c r="F44" i="3"/>
  <c r="F45" i="3"/>
  <c r="F46" i="3"/>
  <c r="F43" i="3"/>
  <c r="F47" i="3" s="1"/>
  <c r="F57" i="3"/>
  <c r="F56" i="3"/>
  <c r="F61" i="3"/>
  <c r="F60" i="3"/>
  <c r="F40" i="3"/>
  <c r="F39" i="3"/>
  <c r="F38" i="3"/>
  <c r="F37" i="3"/>
  <c r="F36" i="3"/>
  <c r="F58" i="3" l="1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62" i="3"/>
  <c r="F53" i="3"/>
  <c r="F52" i="3"/>
  <c r="F51" i="3"/>
  <c r="F50" i="3"/>
  <c r="F49" i="3"/>
  <c r="F35" i="3"/>
  <c r="F34" i="3"/>
  <c r="F33" i="3"/>
  <c r="F32" i="3"/>
  <c r="F31" i="3"/>
  <c r="F30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21" i="5" l="1"/>
  <c r="F41" i="3"/>
  <c r="F27" i="3"/>
  <c r="F54" i="3"/>
  <c r="F22" i="5" l="1"/>
  <c r="C9" i="1"/>
  <c r="F63" i="3"/>
  <c r="F23" i="5"/>
  <c r="D9" i="1" l="1"/>
  <c r="E9" i="1"/>
  <c r="F64" i="3"/>
  <c r="F65" i="3" l="1"/>
  <c r="F66" i="3" s="1"/>
  <c r="C8" i="1"/>
  <c r="D8" i="1" l="1"/>
  <c r="D10" i="1" s="1"/>
  <c r="C10" i="1"/>
  <c r="C13" i="1" s="1"/>
  <c r="C15" i="1" s="1"/>
  <c r="E8" i="1" l="1"/>
  <c r="E10" i="1" s="1"/>
</calcChain>
</file>

<file path=xl/sharedStrings.xml><?xml version="1.0" encoding="utf-8"?>
<sst xmlns="http://schemas.openxmlformats.org/spreadsheetml/2006/main" count="223" uniqueCount="145">
  <si>
    <t>N°</t>
  </si>
  <si>
    <t>DESIGNATION</t>
  </si>
  <si>
    <t>Unité</t>
  </si>
  <si>
    <t>Quantité</t>
  </si>
  <si>
    <t>Prix
Unitaire</t>
  </si>
  <si>
    <t>Prix Total</t>
  </si>
  <si>
    <t>I</t>
  </si>
  <si>
    <t>I.1</t>
  </si>
  <si>
    <t>I.2</t>
  </si>
  <si>
    <t>I.3</t>
  </si>
  <si>
    <t>I.4</t>
  </si>
  <si>
    <t>Sous total I</t>
  </si>
  <si>
    <t>II</t>
  </si>
  <si>
    <t>u</t>
  </si>
  <si>
    <t>ml</t>
  </si>
  <si>
    <t>MONTANT TOTAL HTVA</t>
  </si>
  <si>
    <t>TVA (18%)</t>
  </si>
  <si>
    <t>MONTANT TOTAL TTC</t>
  </si>
  <si>
    <t>Koupéla</t>
  </si>
  <si>
    <t>POUYTENGA</t>
  </si>
  <si>
    <t>Electropompes submersible FLYG  2640 -5,6KW/ 3*380V -50Hz</t>
  </si>
  <si>
    <t>Electropompes  vide cave  32 m2/h   HT= 13 m -1,90 KW- 3*380V -50Hz</t>
  </si>
  <si>
    <t xml:space="preserve">POMPE CENTRIFUGE ETAMOR-KSB 
REF ETN 100-250 GBS 
CP1AGA305502B 
</t>
  </si>
  <si>
    <t xml:space="preserve">Surpresseur d'air  22 kw </t>
  </si>
  <si>
    <t>S/TOTAL Pouytenga</t>
  </si>
  <si>
    <t>S/TOTAL Koupèla</t>
  </si>
  <si>
    <t>TENKODOGO</t>
  </si>
  <si>
    <t>S/TOTAL Tenkodogo</t>
  </si>
  <si>
    <t>ZORGHO</t>
  </si>
  <si>
    <t>S/TOTAL Zorgho</t>
  </si>
  <si>
    <t>GARANGO</t>
  </si>
  <si>
    <t>S/TOTAL Garango</t>
  </si>
  <si>
    <t>RACCORDEMENT ELECTRIQUES DES NOUVEAUX FORAGES SE1 , SE3  ET SE14 DE  GARANGO</t>
  </si>
  <si>
    <t>Electropompe immergée  3ph 2,2 kw  Q=6m3/h HMT=47m (SP5A-21)</t>
  </si>
  <si>
    <t>Electropompe immergée 3ph  Q=7m3/h HMT=63m  (SP9-10)</t>
  </si>
  <si>
    <t>Electropompe immergée 3ph  5,5 KW Q=10m3/h HMT=106m (SP9-23)</t>
  </si>
  <si>
    <t>Cable rigide 4*10mm2</t>
  </si>
  <si>
    <t>Cable submersible  4*4mm2</t>
  </si>
  <si>
    <t>Cable rigide 2*2,5mm1</t>
  </si>
  <si>
    <t>Cable rigide 3*1,5mm2</t>
  </si>
  <si>
    <t xml:space="preserve">Fil électrique immergée 1x1,5 mm2 pour électrodes </t>
  </si>
  <si>
    <t>Boite de résine M11</t>
  </si>
  <si>
    <t>Boite de dérivation</t>
  </si>
  <si>
    <t>Dominos de 16mm2</t>
  </si>
  <si>
    <t>Barrettes</t>
  </si>
  <si>
    <t>Dominos de 10mm2</t>
  </si>
  <si>
    <t>Rlx</t>
  </si>
  <si>
    <t>Corde de sécurité</t>
  </si>
  <si>
    <t xml:space="preserve">Rlx </t>
  </si>
  <si>
    <t>Electrode de niveau</t>
  </si>
  <si>
    <t>Attache colson</t>
  </si>
  <si>
    <t>Paquet</t>
  </si>
  <si>
    <t>I.5</t>
  </si>
  <si>
    <t>I.6</t>
  </si>
  <si>
    <t>I.7</t>
  </si>
  <si>
    <t>I.8</t>
  </si>
  <si>
    <t>I.9</t>
  </si>
  <si>
    <t>I.10</t>
  </si>
  <si>
    <t>I.11</t>
  </si>
  <si>
    <t>I.12</t>
  </si>
  <si>
    <t>I.13</t>
  </si>
  <si>
    <t>I.14</t>
  </si>
  <si>
    <t>I.15</t>
  </si>
  <si>
    <t>I.16</t>
  </si>
  <si>
    <t>I.17</t>
  </si>
  <si>
    <t>I.18</t>
  </si>
  <si>
    <t>Electropompes immergées SP14-23 3*380V -50Hz pour le forage SE20</t>
  </si>
  <si>
    <t>Electropompes immergées SP9-23 3*380V -50Hz pour le forage SE15</t>
  </si>
  <si>
    <t>Electropompes immergées SP9-11 /3*380V -50Hz pour le forage F13</t>
  </si>
  <si>
    <t>Electropompes immergées SP5-33 3*380V -50Hz pour le forage F15</t>
  </si>
  <si>
    <t>Electropompes immergées SP9-23 3*380V -50Hz pour le forage F17</t>
  </si>
  <si>
    <t>Electropompes immergées SP5-33 3*380V -50Hz pour le forage F14</t>
  </si>
  <si>
    <t>II.1</t>
  </si>
  <si>
    <t>II.2</t>
  </si>
  <si>
    <t>II.3</t>
  </si>
  <si>
    <t>II.1.1</t>
  </si>
  <si>
    <t>II.1.2</t>
  </si>
  <si>
    <t>II.1.3</t>
  </si>
  <si>
    <t>II.1.4</t>
  </si>
  <si>
    <t>II.1.5</t>
  </si>
  <si>
    <t>II.1.6</t>
  </si>
  <si>
    <t>II.1.7</t>
  </si>
  <si>
    <t>II.2.1</t>
  </si>
  <si>
    <t>II.2.2</t>
  </si>
  <si>
    <t>II.2.3</t>
  </si>
  <si>
    <t>II.2.4</t>
  </si>
  <si>
    <t>Armoire de commande électrique de 5,5 KW avec horloge programmable CCT15441 integrée</t>
  </si>
  <si>
    <t>Armoire de commande électrique de 2,2 KW avec horloge programmable CCT15441 integrée</t>
  </si>
  <si>
    <t>MATERIELS ELECTRIQUES ET ELECTROMECANIQUES POUR LE RENFORCEMENT DE LA PRODUCTION DE LA DR-KPL</t>
  </si>
  <si>
    <t>Electropompe immergée SP8-10 pour le forage T11</t>
  </si>
  <si>
    <t>Electropompe immergée SP8-12 pour le forage F7</t>
  </si>
  <si>
    <t>Electropompe immergée SP17-7 pour le forage F16</t>
  </si>
  <si>
    <t>Electropompe immergée SP19-9 POUR LE FORAGE F17</t>
  </si>
  <si>
    <t>Electropompe immergée SP19-21 pour le forage F12</t>
  </si>
  <si>
    <t>II.3.1</t>
  </si>
  <si>
    <t>II.3.2</t>
  </si>
  <si>
    <t>II.3.3</t>
  </si>
  <si>
    <t>II.3.4</t>
  </si>
  <si>
    <t>II.3.5</t>
  </si>
  <si>
    <t>II.4</t>
  </si>
  <si>
    <t>II.5</t>
  </si>
  <si>
    <t>Electropompe immergée SP8A-21 pour le forage F3</t>
  </si>
  <si>
    <t>Electropompe immergée SP5A-21 pour le forage F2</t>
  </si>
  <si>
    <t>II.5.1</t>
  </si>
  <si>
    <t>II.5.2</t>
  </si>
  <si>
    <t>Electropompe immergée SP5A-21 pour le forage F3</t>
  </si>
  <si>
    <t>II.4.1</t>
  </si>
  <si>
    <t>II.4.2</t>
  </si>
  <si>
    <t>Sous total II</t>
  </si>
  <si>
    <t>EQUIPEMENTS POUR LE MAGASIN DE KOUPELA</t>
  </si>
  <si>
    <t>Fiche pour moteur  MS4000 bout rond  4G4 mm2</t>
  </si>
  <si>
    <t>Contacteur LC1 D32 M7 /230V</t>
  </si>
  <si>
    <t>Contacteur LC1 D25 M7 /230V</t>
  </si>
  <si>
    <t>Contacteur LC1 D18 M7 /230V</t>
  </si>
  <si>
    <t>Contacteur LC1 D12 M7 /230V</t>
  </si>
  <si>
    <t>Contacteur LC1 D09 M7 /230V</t>
  </si>
  <si>
    <t>Contacteur LC1 D08 M7 /230V</t>
  </si>
  <si>
    <t>Disjoncteur moteur GV2-ME40</t>
  </si>
  <si>
    <t>Disjoncteur moteur GV2-ME14</t>
  </si>
  <si>
    <t>Disjoncteur moteur GV2-ME32</t>
  </si>
  <si>
    <t>Disjoncteur moteur GV2-ME21</t>
  </si>
  <si>
    <t>Disjoncteur moteur GV2-ME10</t>
  </si>
  <si>
    <t>Disjoncteur moteur GV2-ME08</t>
  </si>
  <si>
    <t>Pompes doseuses 100L/h 8 bar-ref: 99592033 plus kit de réparation</t>
  </si>
  <si>
    <t>Poompes doseuses DMX 190-10 REF;99773479</t>
  </si>
  <si>
    <t>Pompes doseuses 35L/h DMX 35-10-ref: 99650928 plus kit de réparation</t>
  </si>
  <si>
    <t>Câble submesible bleu lyonipompe 4x4 mm2 cu</t>
  </si>
  <si>
    <t>Câble submesible bleu lyonipompe 4x2,5 mm2 cu</t>
  </si>
  <si>
    <t>II.1.8</t>
  </si>
  <si>
    <t>II.1.9</t>
  </si>
  <si>
    <t>II.1.10</t>
  </si>
  <si>
    <t>II.1.11</t>
  </si>
  <si>
    <t>Grillage avertisseur de couleur bleue</t>
  </si>
  <si>
    <t>Lot</t>
  </si>
  <si>
    <t>Montant des travaux en HTVA</t>
  </si>
  <si>
    <t>TVA à 18%</t>
  </si>
  <si>
    <t>Montant des travaux en TTC</t>
  </si>
  <si>
    <t xml:space="preserve"> Fourniture équipements hydromécaniques et accessoires au profit de la Direction Régionale de l'ONEA à Koupéla</t>
  </si>
  <si>
    <r>
      <rPr>
        <b/>
        <sz val="14"/>
        <rFont val="Rockwell"/>
        <family val="1"/>
      </rPr>
      <t>Lot1</t>
    </r>
    <r>
      <rPr>
        <sz val="14"/>
        <rFont val="Rockwell"/>
        <family val="1"/>
      </rPr>
      <t>: Fourniture des électropompes et accessoires de raccordement hydraulique au profit de la Direction Régionale de l'ONEA à Koupéla</t>
    </r>
  </si>
  <si>
    <t>Montant total des deux lots</t>
  </si>
  <si>
    <r>
      <rPr>
        <b/>
        <sz val="14"/>
        <rFont val="Rockwell"/>
        <family val="1"/>
      </rPr>
      <t>Lot 2</t>
    </r>
    <r>
      <rPr>
        <sz val="14"/>
        <rFont val="Rockwell"/>
        <family val="1"/>
      </rPr>
      <t>: Fourniture des équipements de pièces de rechange électriques et électromécaniques au profit de la Direction Régionale de l'ONEA à Koupéla</t>
    </r>
  </si>
  <si>
    <t>Horloge programmable</t>
  </si>
  <si>
    <t xml:space="preserve">Compteur horaire totalisateur </t>
  </si>
  <si>
    <t>Fourniture des électropompes et accessoires de raccordement hydraulique au profit de la Direction Régionale de l'ONEA à Koupéla</t>
  </si>
  <si>
    <t>Fourniture des pièces de rechange électriques et électromécaniques au profit de la Direction Régionale de l'ONEA à Koupéla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</si>
</sst>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  <numFmt numFmtId="165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2"/>
      <color theme="1"/>
      <name val="Rockwell"/>
      <family val="2"/>
    </font>
    <font>
      <sz val="11"/>
      <color theme="1"/>
      <name val="Calibri"/>
      <family val="2"/>
      <scheme val="minor"/>
    </font>
    <font>
      <b/>
      <sz val="12"/>
      <color theme="1"/>
      <name val="Rockwell"/>
      <family val="1"/>
    </font>
    <font>
      <i/>
      <sz val="11"/>
      <color theme="1"/>
      <name val="Rockwell"/>
      <family val="1"/>
    </font>
    <font>
      <sz val="11"/>
      <name val="Rockwell"/>
      <family val="1"/>
    </font>
    <font>
      <sz val="11"/>
      <color theme="1"/>
      <name val="Arial Narrow"/>
      <family val="2"/>
    </font>
    <font>
      <sz val="10"/>
      <name val="Rockwell"/>
      <family val="1"/>
    </font>
    <font>
      <b/>
      <sz val="11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4"/>
      <name val="Rockwell"/>
      <family val="1"/>
    </font>
    <font>
      <b/>
      <u/>
      <sz val="12"/>
      <name val="Arial Narrow"/>
      <family val="2"/>
    </font>
    <font>
      <b/>
      <u/>
      <sz val="14"/>
      <name val="Rockwell"/>
      <family val="1"/>
    </font>
    <font>
      <sz val="14"/>
      <name val="Rockwell"/>
      <family val="1"/>
    </font>
    <font>
      <b/>
      <sz val="13"/>
      <name val="Rockwell"/>
      <family val="1"/>
    </font>
    <font>
      <b/>
      <sz val="12"/>
      <name val="Rockwell"/>
      <family val="1"/>
    </font>
    <font>
      <sz val="12"/>
      <color theme="1"/>
      <name val="Rockwell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3"/>
      <color theme="1"/>
      <name val="Arial Narrow"/>
      <family val="2"/>
    </font>
    <font>
      <sz val="14"/>
      <color theme="1"/>
      <name val="Rockwell"/>
      <family val="1"/>
    </font>
    <font>
      <b/>
      <sz val="10"/>
      <color theme="1"/>
      <name val="Times New Roman"/>
      <family val="1"/>
    </font>
    <font>
      <i/>
      <sz val="11"/>
      <color theme="1"/>
      <name val="Arial Narrow"/>
      <family val="2"/>
    </font>
    <font>
      <i/>
      <sz val="11"/>
      <color rgb="FFFF0000"/>
      <name val="Arial Narrow"/>
      <family val="2"/>
    </font>
    <font>
      <b/>
      <sz val="10"/>
      <color theme="1"/>
      <name val="Rockwell"/>
      <family val="1"/>
    </font>
    <font>
      <sz val="8"/>
      <name val="Calibri"/>
      <family val="2"/>
      <scheme val="minor"/>
    </font>
    <font>
      <b/>
      <sz val="11"/>
      <color theme="1"/>
      <name val="Rockwell"/>
      <family val="1"/>
    </font>
    <font>
      <sz val="11"/>
      <color theme="1"/>
      <name val="Rockwell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9" fillId="2" borderId="0" xfId="0" applyFont="1" applyFill="1" applyAlignment="1">
      <alignment wrapText="1"/>
    </xf>
    <xf numFmtId="3" fontId="10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 vertical="center"/>
    </xf>
    <xf numFmtId="164" fontId="10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164" fontId="13" fillId="2" borderId="0" xfId="1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41" fontId="18" fillId="0" borderId="1" xfId="2" applyFont="1" applyBorder="1" applyAlignment="1">
      <alignment horizontal="center" vertical="center" wrapText="1"/>
    </xf>
    <xf numFmtId="41" fontId="17" fillId="0" borderId="1" xfId="2" applyFont="1" applyBorder="1" applyAlignment="1">
      <alignment horizontal="center" vertical="center" wrapText="1"/>
    </xf>
    <xf numFmtId="41" fontId="3" fillId="0" borderId="1" xfId="2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164" fontId="29" fillId="0" borderId="1" xfId="1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1" fontId="0" fillId="0" borderId="0" xfId="2" applyFont="1" applyAlignment="1">
      <alignment horizontal="center"/>
    </xf>
    <xf numFmtId="41" fontId="0" fillId="0" borderId="0" xfId="2" applyFont="1" applyAlignment="1">
      <alignment horizontal="center" vertical="center"/>
    </xf>
    <xf numFmtId="41" fontId="11" fillId="0" borderId="0" xfId="2" applyFont="1" applyAlignment="1">
      <alignment horizontal="center" vertical="center"/>
    </xf>
    <xf numFmtId="41" fontId="16" fillId="2" borderId="0" xfId="2" applyFont="1" applyFill="1" applyAlignment="1">
      <alignment horizontal="center" vertical="center" wrapText="1"/>
    </xf>
    <xf numFmtId="41" fontId="19" fillId="0" borderId="0" xfId="2" applyFont="1" applyAlignment="1">
      <alignment horizontal="center" vertical="center" wrapText="1"/>
    </xf>
    <xf numFmtId="41" fontId="21" fillId="0" borderId="0" xfId="2" applyFont="1" applyAlignment="1">
      <alignment horizontal="center"/>
    </xf>
    <xf numFmtId="41" fontId="14" fillId="0" borderId="0" xfId="2" applyFont="1" applyAlignment="1">
      <alignment horizontal="center"/>
    </xf>
    <xf numFmtId="41" fontId="4" fillId="0" borderId="0" xfId="2" applyFont="1" applyAlignment="1">
      <alignment horizontal="center" vertical="center"/>
    </xf>
    <xf numFmtId="41" fontId="24" fillId="0" borderId="0" xfId="2" applyFont="1" applyAlignment="1">
      <alignment horizontal="center" vertical="top"/>
    </xf>
    <xf numFmtId="0" fontId="7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41" fontId="3" fillId="3" borderId="1" xfId="2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1" fontId="3" fillId="3" borderId="7" xfId="2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/>
    </xf>
    <xf numFmtId="164" fontId="29" fillId="0" borderId="1" xfId="1" applyNumberFormat="1" applyFont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vertical="center" wrapText="1"/>
    </xf>
    <xf numFmtId="164" fontId="28" fillId="2" borderId="1" xfId="1" applyNumberFormat="1" applyFont="1" applyFill="1" applyBorder="1" applyAlignment="1">
      <alignment horizontal="center"/>
    </xf>
    <xf numFmtId="41" fontId="28" fillId="2" borderId="5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9" fillId="2" borderId="1" xfId="1" applyNumberFormat="1" applyFont="1" applyFill="1" applyBorder="1" applyAlignment="1">
      <alignment horizontal="center"/>
    </xf>
    <xf numFmtId="41" fontId="3" fillId="2" borderId="1" xfId="2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/>
    </xf>
    <xf numFmtId="164" fontId="28" fillId="2" borderId="1" xfId="0" applyNumberFormat="1" applyFont="1" applyFill="1" applyBorder="1" applyAlignment="1">
      <alignment horizontal="center"/>
    </xf>
    <xf numFmtId="41" fontId="0" fillId="0" borderId="0" xfId="2" applyFont="1"/>
    <xf numFmtId="41" fontId="0" fillId="0" borderId="0" xfId="0" applyNumberFormat="1"/>
    <xf numFmtId="41" fontId="19" fillId="0" borderId="0" xfId="2" applyFont="1"/>
    <xf numFmtId="0" fontId="29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vertical="center" wrapText="1"/>
    </xf>
    <xf numFmtId="0" fontId="28" fillId="4" borderId="1" xfId="0" applyFont="1" applyFill="1" applyBorder="1" applyAlignment="1">
      <alignment horizontal="center" vertical="center" wrapText="1"/>
    </xf>
    <xf numFmtId="164" fontId="28" fillId="4" borderId="1" xfId="1" applyNumberFormat="1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41" fontId="19" fillId="2" borderId="0" xfId="0" applyNumberFormat="1" applyFont="1" applyFill="1"/>
    <xf numFmtId="0" fontId="12" fillId="2" borderId="0" xfId="0" applyFont="1" applyFill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41" fontId="0" fillId="0" borderId="1" xfId="0" applyNumberFormat="1" applyBorder="1"/>
    <xf numFmtId="0" fontId="19" fillId="0" borderId="1" xfId="0" applyFont="1" applyBorder="1" applyAlignment="1">
      <alignment horizontal="center" vertical="center"/>
    </xf>
    <xf numFmtId="41" fontId="19" fillId="0" borderId="1" xfId="0" applyNumberFormat="1" applyFont="1" applyBorder="1"/>
    <xf numFmtId="43" fontId="0" fillId="0" borderId="0" xfId="1" applyFont="1"/>
    <xf numFmtId="0" fontId="19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28" fillId="3" borderId="8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</cellXfs>
  <cellStyles count="6">
    <cellStyle name="Milliers" xfId="1" builtinId="3"/>
    <cellStyle name="Milliers [0]" xfId="2" builtinId="6"/>
    <cellStyle name="Milliers 3" xfId="4" xr:uid="{CB343D5B-E2E3-4116-85D3-7878C4A01DC4}"/>
    <cellStyle name="Normal" xfId="0" builtinId="0"/>
    <cellStyle name="Normal 2" xfId="3" xr:uid="{A8D75D49-B1F4-4BE0-8CC8-3A83AD4B14A6}"/>
    <cellStyle name="Normal 3" xfId="5" xr:uid="{67960DFC-602F-498B-A946-FA0D521CF8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93F65-4596-4DB5-9863-C93942C4BB16}">
  <dimension ref="A4:F15"/>
  <sheetViews>
    <sheetView zoomScale="110" zoomScaleNormal="110" workbookViewId="0">
      <selection activeCell="B9" sqref="B9"/>
    </sheetView>
  </sheetViews>
  <sheetFormatPr baseColWidth="10" defaultRowHeight="14.4" x14ac:dyDescent="0.3"/>
  <cols>
    <col min="2" max="2" width="63.77734375" customWidth="1"/>
    <col min="3" max="3" width="15.109375" customWidth="1"/>
    <col min="4" max="4" width="15.77734375" customWidth="1"/>
    <col min="5" max="5" width="17.5546875" customWidth="1"/>
    <col min="6" max="6" width="8.77734375" customWidth="1"/>
  </cols>
  <sheetData>
    <row r="4" spans="1:6" ht="56.4" customHeight="1" x14ac:dyDescent="0.3">
      <c r="A4" s="96" t="s">
        <v>137</v>
      </c>
      <c r="B4" s="97"/>
      <c r="C4" s="97"/>
      <c r="D4" s="97"/>
      <c r="E4" s="97"/>
      <c r="F4" s="80"/>
    </row>
    <row r="7" spans="1:6" ht="46.8" x14ac:dyDescent="0.3">
      <c r="A7" s="42" t="s">
        <v>133</v>
      </c>
      <c r="B7" s="42" t="s">
        <v>1</v>
      </c>
      <c r="C7" s="42" t="s">
        <v>134</v>
      </c>
      <c r="D7" s="42" t="s">
        <v>135</v>
      </c>
      <c r="E7" s="42" t="s">
        <v>136</v>
      </c>
    </row>
    <row r="8" spans="1:6" ht="28.8" x14ac:dyDescent="0.3">
      <c r="A8" s="81">
        <v>1</v>
      </c>
      <c r="B8" s="82" t="s">
        <v>143</v>
      </c>
      <c r="C8" s="83">
        <f>'Lot1'!F64</f>
        <v>0</v>
      </c>
      <c r="D8" s="83">
        <f>C8*18%</f>
        <v>0</v>
      </c>
      <c r="E8" s="83">
        <f>C8+D8</f>
        <v>0</v>
      </c>
    </row>
    <row r="9" spans="1:6" ht="28.8" x14ac:dyDescent="0.3">
      <c r="A9" s="81">
        <v>2</v>
      </c>
      <c r="B9" s="82" t="s">
        <v>144</v>
      </c>
      <c r="C9" s="83">
        <f>'Lot2'!F21</f>
        <v>0</v>
      </c>
      <c r="D9" s="83">
        <f>C9*18%</f>
        <v>0</v>
      </c>
      <c r="E9" s="83">
        <f>C9+D9</f>
        <v>0</v>
      </c>
    </row>
    <row r="10" spans="1:6" ht="24.6" customHeight="1" x14ac:dyDescent="0.3">
      <c r="A10" s="84"/>
      <c r="B10" s="87" t="s">
        <v>139</v>
      </c>
      <c r="C10" s="85">
        <f>SUM(C8:C9)</f>
        <v>0</v>
      </c>
      <c r="D10" s="85">
        <f>SUM(D8:D9)</f>
        <v>0</v>
      </c>
      <c r="E10" s="85">
        <f>SUM(E8:E9)</f>
        <v>0</v>
      </c>
    </row>
    <row r="11" spans="1:6" x14ac:dyDescent="0.3">
      <c r="C11" s="79"/>
    </row>
    <row r="13" spans="1:6" x14ac:dyDescent="0.3">
      <c r="C13" s="86">
        <f>C10/655.957</f>
        <v>0</v>
      </c>
      <c r="D13" s="72"/>
    </row>
    <row r="14" spans="1:6" x14ac:dyDescent="0.3">
      <c r="C14" s="72"/>
      <c r="D14" s="71"/>
    </row>
    <row r="15" spans="1:6" x14ac:dyDescent="0.3">
      <c r="C15" s="72">
        <f>C13+C14</f>
        <v>0</v>
      </c>
      <c r="D15" s="72"/>
    </row>
  </sheetData>
  <mergeCells count="1">
    <mergeCell ref="A4:E4"/>
  </mergeCells>
  <phoneticPr fontId="27" type="noConversion"/>
  <pageMargins left="0.51181102362204722" right="0.51181102362204722" top="0.59055118110236227" bottom="0.39370078740157483" header="0.31496062992125984" footer="0.31496062992125984"/>
  <pageSetup scale="78" fitToHeight="0" orientation="portrait" r:id="rId1"/>
  <headerFoot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4095E-8339-4100-AABB-4CDD2E4E31EB}">
  <dimension ref="A1:F78"/>
  <sheetViews>
    <sheetView tabSelected="1" topLeftCell="A43" workbookViewId="0">
      <selection activeCell="B45" sqref="B45"/>
    </sheetView>
  </sheetViews>
  <sheetFormatPr baseColWidth="10" defaultRowHeight="14.4" x14ac:dyDescent="0.3"/>
  <cols>
    <col min="1" max="1" width="14.88671875" style="1" customWidth="1"/>
    <col min="2" max="2" width="55.88671875" customWidth="1"/>
    <col min="3" max="3" width="9.33203125" style="1" customWidth="1"/>
    <col min="4" max="4" width="11.88671875" style="3" customWidth="1"/>
    <col min="5" max="5" width="14.6640625" style="1" customWidth="1"/>
    <col min="6" max="6" width="16.6640625" style="32" customWidth="1"/>
    <col min="7" max="7" width="14.5546875" customWidth="1"/>
  </cols>
  <sheetData>
    <row r="1" spans="1:6" s="4" customFormat="1" ht="15.6" x14ac:dyDescent="0.3">
      <c r="A1" s="5"/>
      <c r="B1" s="6"/>
      <c r="C1" s="7"/>
      <c r="D1" s="8"/>
      <c r="E1" s="9"/>
      <c r="F1" s="34"/>
    </row>
    <row r="2" spans="1:6" s="4" customFormat="1" ht="18" x14ac:dyDescent="0.35">
      <c r="A2" s="95"/>
      <c r="B2" s="95"/>
      <c r="C2" s="95"/>
      <c r="D2" s="95"/>
      <c r="E2" s="95"/>
      <c r="F2" s="95"/>
    </row>
    <row r="3" spans="1:6" s="4" customFormat="1" ht="12.75" customHeight="1" x14ac:dyDescent="0.3">
      <c r="A3" s="5"/>
      <c r="B3" s="10"/>
      <c r="C3" s="11"/>
      <c r="D3" s="12"/>
      <c r="E3" s="13"/>
      <c r="F3" s="34"/>
    </row>
    <row r="4" spans="1:6" s="4" customFormat="1" ht="35.25" customHeight="1" x14ac:dyDescent="0.25">
      <c r="A4" s="96" t="s">
        <v>138</v>
      </c>
      <c r="B4" s="97"/>
      <c r="C4" s="97"/>
      <c r="D4" s="97"/>
      <c r="E4" s="97"/>
      <c r="F4" s="97"/>
    </row>
    <row r="5" spans="1:6" s="4" customFormat="1" ht="11.25" customHeight="1" x14ac:dyDescent="0.25">
      <c r="A5" s="14"/>
      <c r="B5" s="14"/>
      <c r="C5" s="14"/>
      <c r="D5" s="14"/>
      <c r="E5" s="14"/>
      <c r="F5" s="35"/>
    </row>
    <row r="6" spans="1:6" s="4" customFormat="1" ht="15.6" x14ac:dyDescent="0.3">
      <c r="A6" s="98"/>
      <c r="B6" s="98"/>
      <c r="C6" s="98"/>
      <c r="D6" s="98"/>
      <c r="E6" s="98"/>
      <c r="F6" s="98"/>
    </row>
    <row r="7" spans="1:6" s="17" customFormat="1" ht="31.2" x14ac:dyDescent="0.3">
      <c r="A7" s="42" t="s">
        <v>0</v>
      </c>
      <c r="B7" s="42" t="s">
        <v>1</v>
      </c>
      <c r="C7" s="42" t="s">
        <v>2</v>
      </c>
      <c r="D7" s="42" t="s">
        <v>3</v>
      </c>
      <c r="E7" s="42" t="s">
        <v>4</v>
      </c>
      <c r="F7" s="43" t="s">
        <v>5</v>
      </c>
    </row>
    <row r="8" spans="1:6" ht="15.6" x14ac:dyDescent="0.3">
      <c r="A8" s="56" t="s">
        <v>6</v>
      </c>
      <c r="B8" s="99" t="s">
        <v>32</v>
      </c>
      <c r="C8" s="100"/>
      <c r="D8" s="100"/>
      <c r="E8" s="100"/>
      <c r="F8" s="101"/>
    </row>
    <row r="9" spans="1:6" ht="27.6" x14ac:dyDescent="0.3">
      <c r="A9" s="47" t="s">
        <v>7</v>
      </c>
      <c r="B9" s="48" t="s">
        <v>33</v>
      </c>
      <c r="C9" s="49" t="s">
        <v>13</v>
      </c>
      <c r="D9" s="50">
        <v>1</v>
      </c>
      <c r="E9" s="51"/>
      <c r="F9" s="50">
        <f>D9*E9</f>
        <v>0</v>
      </c>
    </row>
    <row r="10" spans="1:6" ht="27.6" x14ac:dyDescent="0.3">
      <c r="A10" s="47" t="s">
        <v>8</v>
      </c>
      <c r="B10" s="48" t="s">
        <v>34</v>
      </c>
      <c r="C10" s="49" t="s">
        <v>13</v>
      </c>
      <c r="D10" s="50">
        <v>1</v>
      </c>
      <c r="E10" s="51"/>
      <c r="F10" s="50">
        <f t="shared" ref="F10:F26" si="0">D10*E10</f>
        <v>0</v>
      </c>
    </row>
    <row r="11" spans="1:6" ht="27.6" x14ac:dyDescent="0.3">
      <c r="A11" s="47" t="s">
        <v>9</v>
      </c>
      <c r="B11" s="48" t="s">
        <v>35</v>
      </c>
      <c r="C11" s="49" t="s">
        <v>13</v>
      </c>
      <c r="D11" s="50">
        <v>1</v>
      </c>
      <c r="E11" s="51"/>
      <c r="F11" s="50">
        <f t="shared" si="0"/>
        <v>0</v>
      </c>
    </row>
    <row r="12" spans="1:6" x14ac:dyDescent="0.3">
      <c r="A12" s="47" t="s">
        <v>10</v>
      </c>
      <c r="B12" s="48" t="s">
        <v>36</v>
      </c>
      <c r="C12" s="49" t="s">
        <v>14</v>
      </c>
      <c r="D12" s="50">
        <v>200</v>
      </c>
      <c r="E12" s="49"/>
      <c r="F12" s="50">
        <f t="shared" si="0"/>
        <v>0</v>
      </c>
    </row>
    <row r="13" spans="1:6" x14ac:dyDescent="0.3">
      <c r="A13" s="47" t="s">
        <v>52</v>
      </c>
      <c r="B13" s="48" t="s">
        <v>37</v>
      </c>
      <c r="C13" s="49" t="s">
        <v>14</v>
      </c>
      <c r="D13" s="50">
        <v>200</v>
      </c>
      <c r="E13" s="49"/>
      <c r="F13" s="50">
        <f t="shared" si="0"/>
        <v>0</v>
      </c>
    </row>
    <row r="14" spans="1:6" x14ac:dyDescent="0.3">
      <c r="A14" s="47" t="s">
        <v>53</v>
      </c>
      <c r="B14" s="48" t="s">
        <v>38</v>
      </c>
      <c r="C14" s="49" t="s">
        <v>14</v>
      </c>
      <c r="D14" s="50">
        <v>100</v>
      </c>
      <c r="E14" s="49"/>
      <c r="F14" s="50">
        <f t="shared" si="0"/>
        <v>0</v>
      </c>
    </row>
    <row r="15" spans="1:6" x14ac:dyDescent="0.3">
      <c r="A15" s="47" t="s">
        <v>54</v>
      </c>
      <c r="B15" s="48" t="s">
        <v>39</v>
      </c>
      <c r="C15" s="49" t="s">
        <v>14</v>
      </c>
      <c r="D15" s="50">
        <v>100</v>
      </c>
      <c r="E15" s="49"/>
      <c r="F15" s="50">
        <f t="shared" si="0"/>
        <v>0</v>
      </c>
    </row>
    <row r="16" spans="1:6" x14ac:dyDescent="0.3">
      <c r="A16" s="47" t="s">
        <v>55</v>
      </c>
      <c r="B16" s="48" t="s">
        <v>40</v>
      </c>
      <c r="C16" s="49" t="s">
        <v>14</v>
      </c>
      <c r="D16" s="50">
        <v>450</v>
      </c>
      <c r="E16" s="49"/>
      <c r="F16" s="50">
        <f t="shared" si="0"/>
        <v>0</v>
      </c>
    </row>
    <row r="17" spans="1:6" x14ac:dyDescent="0.3">
      <c r="A17" s="47" t="s">
        <v>56</v>
      </c>
      <c r="B17" s="48" t="s">
        <v>41</v>
      </c>
      <c r="C17" s="49" t="s">
        <v>13</v>
      </c>
      <c r="D17" s="50">
        <v>6</v>
      </c>
      <c r="E17" s="49"/>
      <c r="F17" s="50">
        <f t="shared" si="0"/>
        <v>0</v>
      </c>
    </row>
    <row r="18" spans="1:6" x14ac:dyDescent="0.3">
      <c r="A18" s="47" t="s">
        <v>57</v>
      </c>
      <c r="B18" s="48" t="s">
        <v>42</v>
      </c>
      <c r="C18" s="49" t="s">
        <v>13</v>
      </c>
      <c r="D18" s="50">
        <v>3</v>
      </c>
      <c r="E18" s="49"/>
      <c r="F18" s="50">
        <f t="shared" si="0"/>
        <v>0</v>
      </c>
    </row>
    <row r="19" spans="1:6" x14ac:dyDescent="0.3">
      <c r="A19" s="47" t="s">
        <v>58</v>
      </c>
      <c r="B19" s="48" t="s">
        <v>43</v>
      </c>
      <c r="C19" s="49" t="s">
        <v>44</v>
      </c>
      <c r="D19" s="50">
        <v>3</v>
      </c>
      <c r="E19" s="49"/>
      <c r="F19" s="50">
        <f t="shared" si="0"/>
        <v>0</v>
      </c>
    </row>
    <row r="20" spans="1:6" x14ac:dyDescent="0.3">
      <c r="A20" s="47" t="s">
        <v>59</v>
      </c>
      <c r="B20" s="48" t="s">
        <v>45</v>
      </c>
      <c r="C20" s="49" t="s">
        <v>44</v>
      </c>
      <c r="D20" s="50">
        <v>2</v>
      </c>
      <c r="E20" s="49"/>
      <c r="F20" s="50">
        <f t="shared" si="0"/>
        <v>0</v>
      </c>
    </row>
    <row r="21" spans="1:6" x14ac:dyDescent="0.3">
      <c r="A21" s="47" t="s">
        <v>60</v>
      </c>
      <c r="B21" s="48" t="s">
        <v>132</v>
      </c>
      <c r="C21" s="49" t="s">
        <v>46</v>
      </c>
      <c r="D21" s="50">
        <v>2</v>
      </c>
      <c r="E21" s="49"/>
      <c r="F21" s="50">
        <f t="shared" si="0"/>
        <v>0</v>
      </c>
    </row>
    <row r="22" spans="1:6" x14ac:dyDescent="0.3">
      <c r="A22" s="47" t="s">
        <v>61</v>
      </c>
      <c r="B22" s="48" t="s">
        <v>47</v>
      </c>
      <c r="C22" s="49" t="s">
        <v>48</v>
      </c>
      <c r="D22" s="50">
        <v>5</v>
      </c>
      <c r="E22" s="49"/>
      <c r="F22" s="50">
        <f t="shared" si="0"/>
        <v>0</v>
      </c>
    </row>
    <row r="23" spans="1:6" x14ac:dyDescent="0.3">
      <c r="A23" s="47" t="s">
        <v>62</v>
      </c>
      <c r="B23" s="48" t="s">
        <v>49</v>
      </c>
      <c r="C23" s="49" t="s">
        <v>13</v>
      </c>
      <c r="D23" s="50">
        <v>16</v>
      </c>
      <c r="E23" s="49"/>
      <c r="F23" s="50">
        <f t="shared" si="0"/>
        <v>0</v>
      </c>
    </row>
    <row r="24" spans="1:6" x14ac:dyDescent="0.3">
      <c r="A24" s="47" t="s">
        <v>63</v>
      </c>
      <c r="B24" s="52" t="s">
        <v>50</v>
      </c>
      <c r="C24" s="47" t="s">
        <v>51</v>
      </c>
      <c r="D24" s="53">
        <v>3</v>
      </c>
      <c r="E24" s="53"/>
      <c r="F24" s="50">
        <f t="shared" si="0"/>
        <v>0</v>
      </c>
    </row>
    <row r="25" spans="1:6" ht="27.6" x14ac:dyDescent="0.3">
      <c r="A25" s="47" t="s">
        <v>64</v>
      </c>
      <c r="B25" s="52" t="s">
        <v>86</v>
      </c>
      <c r="C25" s="47" t="s">
        <v>13</v>
      </c>
      <c r="D25" s="53">
        <v>1</v>
      </c>
      <c r="E25" s="53"/>
      <c r="F25" s="50">
        <f t="shared" si="0"/>
        <v>0</v>
      </c>
    </row>
    <row r="26" spans="1:6" ht="27.6" x14ac:dyDescent="0.3">
      <c r="A26" s="47" t="s">
        <v>65</v>
      </c>
      <c r="B26" s="52" t="s">
        <v>87</v>
      </c>
      <c r="C26" s="47" t="s">
        <v>13</v>
      </c>
      <c r="D26" s="53">
        <v>2</v>
      </c>
      <c r="E26" s="53"/>
      <c r="F26" s="50">
        <f t="shared" si="0"/>
        <v>0</v>
      </c>
    </row>
    <row r="27" spans="1:6" ht="15.6" x14ac:dyDescent="0.3">
      <c r="A27" s="102" t="s">
        <v>11</v>
      </c>
      <c r="B27" s="103"/>
      <c r="C27" s="103"/>
      <c r="D27" s="103"/>
      <c r="E27" s="104"/>
      <c r="F27" s="54">
        <f>SUM(F9:F26)</f>
        <v>0</v>
      </c>
    </row>
    <row r="28" spans="1:6" ht="31.8" customHeight="1" x14ac:dyDescent="0.3">
      <c r="A28" s="42" t="s">
        <v>12</v>
      </c>
      <c r="B28" s="90" t="s">
        <v>88</v>
      </c>
      <c r="C28" s="91"/>
      <c r="D28" s="91"/>
      <c r="E28" s="91"/>
      <c r="F28" s="92"/>
    </row>
    <row r="29" spans="1:6" ht="15.6" x14ac:dyDescent="0.3">
      <c r="A29" s="55" t="s">
        <v>72</v>
      </c>
      <c r="B29" s="105" t="s">
        <v>18</v>
      </c>
      <c r="C29" s="106"/>
      <c r="D29" s="106"/>
      <c r="E29" s="106"/>
      <c r="F29" s="107"/>
    </row>
    <row r="30" spans="1:6" ht="27.6" x14ac:dyDescent="0.3">
      <c r="A30" s="27" t="s">
        <v>75</v>
      </c>
      <c r="B30" s="28" t="s">
        <v>66</v>
      </c>
      <c r="C30" s="18" t="s">
        <v>13</v>
      </c>
      <c r="D30" s="27">
        <v>1</v>
      </c>
      <c r="E30" s="29"/>
      <c r="F30" s="19">
        <f>+D30*E30</f>
        <v>0</v>
      </c>
    </row>
    <row r="31" spans="1:6" ht="27.6" x14ac:dyDescent="0.3">
      <c r="A31" s="27" t="s">
        <v>76</v>
      </c>
      <c r="B31" s="28" t="s">
        <v>67</v>
      </c>
      <c r="C31" s="18" t="s">
        <v>13</v>
      </c>
      <c r="D31" s="27">
        <v>1</v>
      </c>
      <c r="E31" s="29"/>
      <c r="F31" s="19">
        <f>E31*D31</f>
        <v>0</v>
      </c>
    </row>
    <row r="32" spans="1:6" ht="27.6" x14ac:dyDescent="0.3">
      <c r="A32" s="27" t="s">
        <v>77</v>
      </c>
      <c r="B32" s="28" t="s">
        <v>68</v>
      </c>
      <c r="C32" s="18" t="s">
        <v>13</v>
      </c>
      <c r="D32" s="27">
        <v>1</v>
      </c>
      <c r="E32" s="29"/>
      <c r="F32" s="19">
        <f t="shared" ref="F32:F33" si="1">+E32*D32</f>
        <v>0</v>
      </c>
    </row>
    <row r="33" spans="1:6" ht="27.6" x14ac:dyDescent="0.3">
      <c r="A33" s="27" t="s">
        <v>78</v>
      </c>
      <c r="B33" s="28" t="s">
        <v>69</v>
      </c>
      <c r="C33" s="18" t="s">
        <v>13</v>
      </c>
      <c r="D33" s="27">
        <v>1</v>
      </c>
      <c r="E33" s="29"/>
      <c r="F33" s="19">
        <f t="shared" si="1"/>
        <v>0</v>
      </c>
    </row>
    <row r="34" spans="1:6" ht="27.6" x14ac:dyDescent="0.3">
      <c r="A34" s="27" t="s">
        <v>79</v>
      </c>
      <c r="B34" s="28" t="s">
        <v>70</v>
      </c>
      <c r="C34" s="18" t="s">
        <v>13</v>
      </c>
      <c r="D34" s="27">
        <v>1</v>
      </c>
      <c r="E34" s="29"/>
      <c r="F34" s="19">
        <f t="shared" ref="F34:F40" si="2">E34*D34</f>
        <v>0</v>
      </c>
    </row>
    <row r="35" spans="1:6" ht="27.6" x14ac:dyDescent="0.3">
      <c r="A35" s="27" t="s">
        <v>80</v>
      </c>
      <c r="B35" s="28" t="s">
        <v>71</v>
      </c>
      <c r="C35" s="18" t="s">
        <v>13</v>
      </c>
      <c r="D35" s="27">
        <v>1</v>
      </c>
      <c r="E35" s="29"/>
      <c r="F35" s="19">
        <f t="shared" si="2"/>
        <v>0</v>
      </c>
    </row>
    <row r="36" spans="1:6" ht="15" x14ac:dyDescent="0.3">
      <c r="A36" s="27" t="s">
        <v>81</v>
      </c>
      <c r="B36" s="28" t="s">
        <v>124</v>
      </c>
      <c r="C36" s="78" t="s">
        <v>13</v>
      </c>
      <c r="D36" s="27">
        <v>3</v>
      </c>
      <c r="E36" s="29"/>
      <c r="F36" s="19">
        <f t="shared" si="2"/>
        <v>0</v>
      </c>
    </row>
    <row r="37" spans="1:6" ht="27.6" x14ac:dyDescent="0.3">
      <c r="A37" s="27" t="s">
        <v>128</v>
      </c>
      <c r="B37" s="28" t="s">
        <v>123</v>
      </c>
      <c r="C37" s="78" t="s">
        <v>13</v>
      </c>
      <c r="D37" s="27">
        <v>2</v>
      </c>
      <c r="E37" s="29"/>
      <c r="F37" s="19">
        <f t="shared" si="2"/>
        <v>0</v>
      </c>
    </row>
    <row r="38" spans="1:6" ht="27.6" x14ac:dyDescent="0.3">
      <c r="A38" s="27" t="s">
        <v>129</v>
      </c>
      <c r="B38" s="28" t="s">
        <v>125</v>
      </c>
      <c r="C38" s="78" t="s">
        <v>13</v>
      </c>
      <c r="D38" s="27">
        <v>2</v>
      </c>
      <c r="E38" s="29"/>
      <c r="F38" s="19">
        <f t="shared" si="2"/>
        <v>0</v>
      </c>
    </row>
    <row r="39" spans="1:6" ht="15" x14ac:dyDescent="0.3">
      <c r="A39" s="27" t="s">
        <v>130</v>
      </c>
      <c r="B39" s="28" t="s">
        <v>126</v>
      </c>
      <c r="C39" s="78" t="s">
        <v>14</v>
      </c>
      <c r="D39" s="27">
        <v>1000</v>
      </c>
      <c r="E39" s="29"/>
      <c r="F39" s="19">
        <f t="shared" si="2"/>
        <v>0</v>
      </c>
    </row>
    <row r="40" spans="1:6" ht="15" x14ac:dyDescent="0.3">
      <c r="A40" s="27" t="s">
        <v>131</v>
      </c>
      <c r="B40" s="28" t="s">
        <v>127</v>
      </c>
      <c r="C40" s="78" t="s">
        <v>14</v>
      </c>
      <c r="D40" s="27">
        <v>1000</v>
      </c>
      <c r="E40" s="29"/>
      <c r="F40" s="19">
        <f t="shared" si="2"/>
        <v>0</v>
      </c>
    </row>
    <row r="41" spans="1:6" x14ac:dyDescent="0.3">
      <c r="A41" s="61"/>
      <c r="B41" s="62" t="s">
        <v>25</v>
      </c>
      <c r="C41" s="61"/>
      <c r="D41" s="61"/>
      <c r="E41" s="63"/>
      <c r="F41" s="64">
        <f>SUM(F30:F40)</f>
        <v>0</v>
      </c>
    </row>
    <row r="42" spans="1:6" x14ac:dyDescent="0.3">
      <c r="A42" s="55" t="s">
        <v>73</v>
      </c>
      <c r="B42" s="90" t="s">
        <v>19</v>
      </c>
      <c r="C42" s="91"/>
      <c r="D42" s="91"/>
      <c r="E42" s="91"/>
      <c r="F42" s="92"/>
    </row>
    <row r="43" spans="1:6" ht="27.6" x14ac:dyDescent="0.3">
      <c r="A43" s="27" t="s">
        <v>82</v>
      </c>
      <c r="B43" s="28" t="s">
        <v>20</v>
      </c>
      <c r="C43" s="18" t="s">
        <v>13</v>
      </c>
      <c r="D43" s="27">
        <v>2</v>
      </c>
      <c r="E43" s="29"/>
      <c r="F43" s="29">
        <f>D43*E43</f>
        <v>0</v>
      </c>
    </row>
    <row r="44" spans="1:6" ht="27.6" x14ac:dyDescent="0.3">
      <c r="A44" s="27" t="s">
        <v>83</v>
      </c>
      <c r="B44" s="28" t="s">
        <v>21</v>
      </c>
      <c r="C44" s="18" t="s">
        <v>13</v>
      </c>
      <c r="D44" s="27">
        <v>1</v>
      </c>
      <c r="E44" s="29"/>
      <c r="F44" s="29">
        <f t="shared" ref="F44:F46" si="3">D44*E44</f>
        <v>0</v>
      </c>
    </row>
    <row r="45" spans="1:6" ht="45" customHeight="1" x14ac:dyDescent="0.3">
      <c r="A45" s="27" t="s">
        <v>84</v>
      </c>
      <c r="B45" s="28" t="s">
        <v>22</v>
      </c>
      <c r="C45" s="18" t="s">
        <v>13</v>
      </c>
      <c r="D45" s="27">
        <v>1</v>
      </c>
      <c r="E45" s="29"/>
      <c r="F45" s="29">
        <f t="shared" si="3"/>
        <v>0</v>
      </c>
    </row>
    <row r="46" spans="1:6" ht="15" x14ac:dyDescent="0.3">
      <c r="A46" s="27" t="s">
        <v>85</v>
      </c>
      <c r="B46" s="28" t="s">
        <v>23</v>
      </c>
      <c r="C46" s="18" t="s">
        <v>13</v>
      </c>
      <c r="D46" s="27">
        <v>1</v>
      </c>
      <c r="E46" s="29"/>
      <c r="F46" s="29">
        <f t="shared" si="3"/>
        <v>0</v>
      </c>
    </row>
    <row r="47" spans="1:6" ht="15.6" x14ac:dyDescent="0.3">
      <c r="A47" s="61"/>
      <c r="B47" s="62" t="s">
        <v>24</v>
      </c>
      <c r="C47" s="65"/>
      <c r="D47" s="61"/>
      <c r="E47" s="66"/>
      <c r="F47" s="67">
        <f>SUM(F43:F46)</f>
        <v>0</v>
      </c>
    </row>
    <row r="48" spans="1:6" x14ac:dyDescent="0.3">
      <c r="A48" s="55" t="s">
        <v>74</v>
      </c>
      <c r="B48" s="90" t="s">
        <v>26</v>
      </c>
      <c r="C48" s="91"/>
      <c r="D48" s="91"/>
      <c r="E48" s="91"/>
      <c r="F48" s="92"/>
    </row>
    <row r="49" spans="1:6" x14ac:dyDescent="0.3">
      <c r="A49" s="27" t="s">
        <v>94</v>
      </c>
      <c r="B49" s="28" t="s">
        <v>89</v>
      </c>
      <c r="C49" s="27" t="s">
        <v>13</v>
      </c>
      <c r="D49" s="27">
        <v>1</v>
      </c>
      <c r="E49" s="29"/>
      <c r="F49" s="29">
        <f t="shared" ref="F49:F53" si="4">+D49*E49</f>
        <v>0</v>
      </c>
    </row>
    <row r="50" spans="1:6" x14ac:dyDescent="0.3">
      <c r="A50" s="27" t="s">
        <v>95</v>
      </c>
      <c r="B50" s="28" t="s">
        <v>90</v>
      </c>
      <c r="C50" s="27" t="s">
        <v>13</v>
      </c>
      <c r="D50" s="27">
        <v>1</v>
      </c>
      <c r="E50" s="29"/>
      <c r="F50" s="29">
        <f t="shared" si="4"/>
        <v>0</v>
      </c>
    </row>
    <row r="51" spans="1:6" x14ac:dyDescent="0.3">
      <c r="A51" s="27" t="s">
        <v>96</v>
      </c>
      <c r="B51" s="28" t="s">
        <v>91</v>
      </c>
      <c r="C51" s="27" t="s">
        <v>13</v>
      </c>
      <c r="D51" s="27">
        <v>1</v>
      </c>
      <c r="E51" s="29"/>
      <c r="F51" s="29">
        <f t="shared" si="4"/>
        <v>0</v>
      </c>
    </row>
    <row r="52" spans="1:6" x14ac:dyDescent="0.3">
      <c r="A52" s="27" t="s">
        <v>97</v>
      </c>
      <c r="B52" s="28" t="s">
        <v>92</v>
      </c>
      <c r="C52" s="27" t="s">
        <v>13</v>
      </c>
      <c r="D52" s="27">
        <v>1</v>
      </c>
      <c r="E52" s="29"/>
      <c r="F52" s="29">
        <f t="shared" si="4"/>
        <v>0</v>
      </c>
    </row>
    <row r="53" spans="1:6" x14ac:dyDescent="0.3">
      <c r="A53" s="27" t="s">
        <v>98</v>
      </c>
      <c r="B53" s="28" t="s">
        <v>93</v>
      </c>
      <c r="C53" s="27" t="s">
        <v>13</v>
      </c>
      <c r="D53" s="27">
        <v>1</v>
      </c>
      <c r="E53" s="29"/>
      <c r="F53" s="29">
        <f t="shared" si="4"/>
        <v>0</v>
      </c>
    </row>
    <row r="54" spans="1:6" x14ac:dyDescent="0.3">
      <c r="A54" s="61"/>
      <c r="B54" s="62" t="s">
        <v>27</v>
      </c>
      <c r="C54" s="68"/>
      <c r="D54" s="61"/>
      <c r="E54" s="61"/>
      <c r="F54" s="63">
        <f>SUM(F49:F53)</f>
        <v>0</v>
      </c>
    </row>
    <row r="55" spans="1:6" x14ac:dyDescent="0.3">
      <c r="A55" s="57" t="s">
        <v>99</v>
      </c>
      <c r="B55" s="90" t="s">
        <v>28</v>
      </c>
      <c r="C55" s="91"/>
      <c r="D55" s="91"/>
      <c r="E55" s="91"/>
      <c r="F55" s="92"/>
    </row>
    <row r="56" spans="1:6" x14ac:dyDescent="0.3">
      <c r="A56" s="27" t="s">
        <v>106</v>
      </c>
      <c r="B56" s="28" t="s">
        <v>105</v>
      </c>
      <c r="C56" s="27" t="s">
        <v>13</v>
      </c>
      <c r="D56" s="27">
        <v>1</v>
      </c>
      <c r="E56" s="29"/>
      <c r="F56" s="29">
        <f>D56*E56</f>
        <v>0</v>
      </c>
    </row>
    <row r="57" spans="1:6" x14ac:dyDescent="0.3">
      <c r="A57" s="27" t="s">
        <v>107</v>
      </c>
      <c r="B57" s="28" t="s">
        <v>102</v>
      </c>
      <c r="C57" s="27" t="s">
        <v>13</v>
      </c>
      <c r="D57" s="27">
        <v>1</v>
      </c>
      <c r="E57" s="29"/>
      <c r="F57" s="29">
        <f>D57*E57</f>
        <v>0</v>
      </c>
    </row>
    <row r="58" spans="1:6" x14ac:dyDescent="0.3">
      <c r="A58" s="74"/>
      <c r="B58" s="75" t="s">
        <v>29</v>
      </c>
      <c r="C58" s="76"/>
      <c r="D58" s="74"/>
      <c r="E58" s="74"/>
      <c r="F58" s="77">
        <f>SUM(F56:F57)</f>
        <v>0</v>
      </c>
    </row>
    <row r="59" spans="1:6" x14ac:dyDescent="0.3">
      <c r="A59" s="57" t="s">
        <v>100</v>
      </c>
      <c r="B59" s="93" t="s">
        <v>30</v>
      </c>
      <c r="C59" s="93"/>
      <c r="D59" s="93"/>
      <c r="E59" s="93"/>
      <c r="F59" s="93"/>
    </row>
    <row r="60" spans="1:6" x14ac:dyDescent="0.3">
      <c r="A60" s="27" t="s">
        <v>103</v>
      </c>
      <c r="B60" s="28" t="s">
        <v>101</v>
      </c>
      <c r="C60" s="27" t="s">
        <v>13</v>
      </c>
      <c r="D60" s="27">
        <v>1</v>
      </c>
      <c r="E60" s="29"/>
      <c r="F60" s="29">
        <f>D60*E60</f>
        <v>0</v>
      </c>
    </row>
    <row r="61" spans="1:6" x14ac:dyDescent="0.3">
      <c r="A61" s="27" t="s">
        <v>104</v>
      </c>
      <c r="B61" s="28" t="s">
        <v>102</v>
      </c>
      <c r="C61" s="27" t="s">
        <v>13</v>
      </c>
      <c r="D61" s="27">
        <v>1</v>
      </c>
      <c r="E61" s="29"/>
      <c r="F61" s="29">
        <f>D61*E61</f>
        <v>0</v>
      </c>
    </row>
    <row r="62" spans="1:6" x14ac:dyDescent="0.3">
      <c r="A62" s="69"/>
      <c r="B62" s="62" t="s">
        <v>31</v>
      </c>
      <c r="C62" s="68"/>
      <c r="D62" s="69"/>
      <c r="E62" s="69"/>
      <c r="F62" s="70">
        <f>SUM(F60:F61)</f>
        <v>0</v>
      </c>
    </row>
    <row r="63" spans="1:6" ht="15.6" x14ac:dyDescent="0.3">
      <c r="A63" s="94" t="s">
        <v>108</v>
      </c>
      <c r="B63" s="94"/>
      <c r="C63" s="94"/>
      <c r="D63" s="94"/>
      <c r="E63" s="44"/>
      <c r="F63" s="58">
        <f>F62+F58+F54+F47+F41</f>
        <v>0</v>
      </c>
    </row>
    <row r="64" spans="1:6" ht="24.75" customHeight="1" x14ac:dyDescent="0.3">
      <c r="A64" s="88" t="s">
        <v>15</v>
      </c>
      <c r="B64" s="88"/>
      <c r="C64" s="88"/>
      <c r="D64" s="88"/>
      <c r="E64" s="88"/>
      <c r="F64" s="20">
        <f>+F63+F27</f>
        <v>0</v>
      </c>
    </row>
    <row r="65" spans="1:6" ht="24" customHeight="1" x14ac:dyDescent="0.3">
      <c r="A65" s="88" t="s">
        <v>16</v>
      </c>
      <c r="B65" s="88"/>
      <c r="C65" s="88"/>
      <c r="D65" s="88"/>
      <c r="E65" s="88"/>
      <c r="F65" s="20">
        <f>+F64*0.18</f>
        <v>0</v>
      </c>
    </row>
    <row r="66" spans="1:6" ht="31.95" customHeight="1" x14ac:dyDescent="0.3">
      <c r="A66" s="88" t="s">
        <v>17</v>
      </c>
      <c r="B66" s="88"/>
      <c r="C66" s="88"/>
      <c r="D66" s="88"/>
      <c r="E66" s="88"/>
      <c r="F66" s="21">
        <f>+F64+F65</f>
        <v>0</v>
      </c>
    </row>
    <row r="67" spans="1:6" ht="36" customHeight="1" x14ac:dyDescent="0.3">
      <c r="A67" s="89"/>
      <c r="B67" s="89"/>
      <c r="C67" s="89"/>
      <c r="D67" s="89"/>
      <c r="E67" s="89"/>
      <c r="F67" s="89"/>
    </row>
    <row r="68" spans="1:6" ht="17.399999999999999" x14ac:dyDescent="0.3">
      <c r="C68" s="30"/>
      <c r="D68" s="30"/>
      <c r="E68" s="30"/>
      <c r="F68" s="37"/>
    </row>
    <row r="69" spans="1:6" ht="16.8" x14ac:dyDescent="0.3">
      <c r="A69" s="22"/>
      <c r="C69" s="23"/>
      <c r="D69" s="23"/>
      <c r="E69" s="23"/>
      <c r="F69" s="37"/>
    </row>
    <row r="70" spans="1:6" ht="16.8" x14ac:dyDescent="0.3">
      <c r="A70" s="22"/>
      <c r="B70" s="23"/>
      <c r="C70" s="23"/>
      <c r="D70" s="23"/>
      <c r="E70" s="23"/>
      <c r="F70" s="37"/>
    </row>
    <row r="71" spans="1:6" ht="18" x14ac:dyDescent="0.35">
      <c r="A71" s="22"/>
      <c r="B71" s="23"/>
      <c r="C71" s="23"/>
      <c r="D71" s="23"/>
      <c r="E71" s="23"/>
      <c r="F71" s="38"/>
    </row>
    <row r="72" spans="1:6" ht="18" x14ac:dyDescent="0.35">
      <c r="A72" s="22"/>
      <c r="B72" s="23"/>
      <c r="C72" s="31"/>
      <c r="D72" s="31"/>
      <c r="E72" s="31"/>
      <c r="F72" s="39"/>
    </row>
    <row r="73" spans="1:6" x14ac:dyDescent="0.3">
      <c r="A73" s="22"/>
      <c r="B73" s="22"/>
      <c r="C73" s="2"/>
      <c r="D73" s="2"/>
      <c r="E73" s="2"/>
    </row>
    <row r="74" spans="1:6" x14ac:dyDescent="0.3">
      <c r="A74" s="22"/>
    </row>
    <row r="75" spans="1:6" x14ac:dyDescent="0.3">
      <c r="A75" s="22"/>
      <c r="F75" s="40"/>
    </row>
    <row r="76" spans="1:6" x14ac:dyDescent="0.3">
      <c r="C76" s="24"/>
      <c r="E76" s="25"/>
    </row>
    <row r="77" spans="1:6" x14ac:dyDescent="0.3">
      <c r="A77" s="46"/>
    </row>
    <row r="78" spans="1:6" x14ac:dyDescent="0.3">
      <c r="B78" s="26"/>
    </row>
  </sheetData>
  <mergeCells count="16">
    <mergeCell ref="B42:F42"/>
    <mergeCell ref="A2:F2"/>
    <mergeCell ref="A4:F4"/>
    <mergeCell ref="A6:F6"/>
    <mergeCell ref="B8:F8"/>
    <mergeCell ref="A27:E27"/>
    <mergeCell ref="B28:F28"/>
    <mergeCell ref="B29:F29"/>
    <mergeCell ref="A66:E66"/>
    <mergeCell ref="A67:F67"/>
    <mergeCell ref="A64:E64"/>
    <mergeCell ref="B48:F48"/>
    <mergeCell ref="B55:F55"/>
    <mergeCell ref="B59:F59"/>
    <mergeCell ref="A63:D63"/>
    <mergeCell ref="A65:E65"/>
  </mergeCells>
  <phoneticPr fontId="2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2873E-F8D8-4FED-9640-73D7667435B9}">
  <dimension ref="A1:I35"/>
  <sheetViews>
    <sheetView workbookViewId="0">
      <selection activeCell="C1" sqref="A1:XFD9"/>
    </sheetView>
  </sheetViews>
  <sheetFormatPr baseColWidth="10" defaultRowHeight="14.4" x14ac:dyDescent="0.3"/>
  <cols>
    <col min="1" max="1" width="14.88671875" style="1" customWidth="1"/>
    <col min="2" max="2" width="55.88671875" customWidth="1"/>
    <col min="3" max="3" width="9.33203125" style="1" customWidth="1"/>
    <col min="4" max="4" width="11.88671875" style="3" customWidth="1"/>
    <col min="5" max="5" width="14.6640625" style="1" customWidth="1"/>
    <col min="6" max="6" width="16.6640625" style="32" customWidth="1"/>
    <col min="7" max="7" width="28.109375" customWidth="1"/>
    <col min="9" max="9" width="13.77734375" customWidth="1"/>
    <col min="10" max="10" width="14.5546875" customWidth="1"/>
  </cols>
  <sheetData>
    <row r="1" spans="1:9" s="4" customFormat="1" x14ac:dyDescent="0.25">
      <c r="A1" s="45"/>
      <c r="C1" s="41"/>
      <c r="D1" s="3"/>
      <c r="E1" s="3"/>
      <c r="F1" s="33"/>
    </row>
    <row r="2" spans="1:9" s="4" customFormat="1" ht="35.25" customHeight="1" x14ac:dyDescent="0.25">
      <c r="A2" s="96" t="s">
        <v>140</v>
      </c>
      <c r="B2" s="97"/>
      <c r="C2" s="97"/>
      <c r="D2" s="97"/>
      <c r="E2" s="97"/>
      <c r="F2" s="97"/>
    </row>
    <row r="3" spans="1:9" x14ac:dyDescent="0.3">
      <c r="A3" s="15"/>
      <c r="B3" s="16"/>
      <c r="C3" s="15"/>
      <c r="D3" s="15"/>
      <c r="E3" s="15"/>
      <c r="F3" s="36"/>
    </row>
    <row r="4" spans="1:9" s="17" customFormat="1" ht="31.2" x14ac:dyDescent="0.3">
      <c r="A4" s="42" t="s">
        <v>0</v>
      </c>
      <c r="B4" s="42" t="s">
        <v>1</v>
      </c>
      <c r="C4" s="42" t="s">
        <v>2</v>
      </c>
      <c r="D4" s="42" t="s">
        <v>3</v>
      </c>
      <c r="E4" s="42" t="s">
        <v>4</v>
      </c>
      <c r="F4" s="43" t="s">
        <v>5</v>
      </c>
    </row>
    <row r="5" spans="1:9" x14ac:dyDescent="0.3">
      <c r="A5" s="60" t="s">
        <v>6</v>
      </c>
      <c r="B5" s="90" t="s">
        <v>109</v>
      </c>
      <c r="C5" s="91"/>
      <c r="D5" s="91"/>
      <c r="E5" s="91"/>
      <c r="F5" s="92"/>
      <c r="G5" s="108"/>
      <c r="H5" s="108"/>
      <c r="I5" s="108"/>
    </row>
    <row r="6" spans="1:9" x14ac:dyDescent="0.3">
      <c r="A6" s="27" t="s">
        <v>7</v>
      </c>
      <c r="B6" s="28" t="s">
        <v>110</v>
      </c>
      <c r="C6" s="27" t="s">
        <v>13</v>
      </c>
      <c r="D6" s="27">
        <v>10</v>
      </c>
      <c r="E6" s="59"/>
      <c r="F6" s="29">
        <f>+D6*E6</f>
        <v>0</v>
      </c>
    </row>
    <row r="7" spans="1:9" x14ac:dyDescent="0.3">
      <c r="A7" s="27" t="s">
        <v>8</v>
      </c>
      <c r="B7" s="28" t="s">
        <v>141</v>
      </c>
      <c r="C7" s="27" t="s">
        <v>13</v>
      </c>
      <c r="D7" s="27">
        <v>60</v>
      </c>
      <c r="E7" s="59"/>
      <c r="F7" s="29">
        <f t="shared" ref="F7:F20" si="0">+D7*E7</f>
        <v>0</v>
      </c>
    </row>
    <row r="8" spans="1:9" x14ac:dyDescent="0.3">
      <c r="A8" s="27" t="s">
        <v>9</v>
      </c>
      <c r="B8" s="28" t="s">
        <v>142</v>
      </c>
      <c r="C8" s="27" t="s">
        <v>13</v>
      </c>
      <c r="D8" s="27">
        <v>60</v>
      </c>
      <c r="E8" s="59"/>
      <c r="F8" s="29">
        <f t="shared" si="0"/>
        <v>0</v>
      </c>
    </row>
    <row r="9" spans="1:9" x14ac:dyDescent="0.3">
      <c r="A9" s="27" t="s">
        <v>10</v>
      </c>
      <c r="B9" s="28" t="s">
        <v>111</v>
      </c>
      <c r="C9" s="27" t="s">
        <v>13</v>
      </c>
      <c r="D9" s="27">
        <v>25</v>
      </c>
      <c r="E9" s="59"/>
      <c r="F9" s="29">
        <f t="shared" si="0"/>
        <v>0</v>
      </c>
    </row>
    <row r="10" spans="1:9" x14ac:dyDescent="0.3">
      <c r="A10" s="27" t="s">
        <v>52</v>
      </c>
      <c r="B10" s="28" t="s">
        <v>112</v>
      </c>
      <c r="C10" s="27" t="s">
        <v>13</v>
      </c>
      <c r="D10" s="27">
        <v>25</v>
      </c>
      <c r="E10" s="59"/>
      <c r="F10" s="29">
        <f t="shared" si="0"/>
        <v>0</v>
      </c>
    </row>
    <row r="11" spans="1:9" x14ac:dyDescent="0.3">
      <c r="A11" s="27" t="s">
        <v>53</v>
      </c>
      <c r="B11" s="28" t="s">
        <v>113</v>
      </c>
      <c r="C11" s="27" t="s">
        <v>13</v>
      </c>
      <c r="D11" s="27">
        <v>20</v>
      </c>
      <c r="E11" s="59"/>
      <c r="F11" s="29">
        <f t="shared" si="0"/>
        <v>0</v>
      </c>
    </row>
    <row r="12" spans="1:9" x14ac:dyDescent="0.3">
      <c r="A12" s="27" t="s">
        <v>54</v>
      </c>
      <c r="B12" s="28" t="s">
        <v>114</v>
      </c>
      <c r="C12" s="27" t="s">
        <v>13</v>
      </c>
      <c r="D12" s="27">
        <v>20</v>
      </c>
      <c r="E12" s="59"/>
      <c r="F12" s="29">
        <f t="shared" si="0"/>
        <v>0</v>
      </c>
    </row>
    <row r="13" spans="1:9" x14ac:dyDescent="0.3">
      <c r="A13" s="27" t="s">
        <v>55</v>
      </c>
      <c r="B13" s="28" t="s">
        <v>115</v>
      </c>
      <c r="C13" s="27" t="s">
        <v>13</v>
      </c>
      <c r="D13" s="27">
        <v>25</v>
      </c>
      <c r="E13" s="59"/>
      <c r="F13" s="29">
        <f t="shared" si="0"/>
        <v>0</v>
      </c>
    </row>
    <row r="14" spans="1:9" x14ac:dyDescent="0.3">
      <c r="A14" s="27" t="s">
        <v>56</v>
      </c>
      <c r="B14" s="28" t="s">
        <v>116</v>
      </c>
      <c r="C14" s="27" t="s">
        <v>13</v>
      </c>
      <c r="D14" s="27">
        <v>25</v>
      </c>
      <c r="E14" s="59"/>
      <c r="F14" s="29">
        <f t="shared" si="0"/>
        <v>0</v>
      </c>
    </row>
    <row r="15" spans="1:9" x14ac:dyDescent="0.3">
      <c r="A15" s="27" t="s">
        <v>57</v>
      </c>
      <c r="B15" s="28" t="s">
        <v>117</v>
      </c>
      <c r="C15" s="27" t="s">
        <v>13</v>
      </c>
      <c r="D15" s="27">
        <v>20</v>
      </c>
      <c r="E15" s="59"/>
      <c r="F15" s="29">
        <f t="shared" si="0"/>
        <v>0</v>
      </c>
    </row>
    <row r="16" spans="1:9" x14ac:dyDescent="0.3">
      <c r="A16" s="27" t="s">
        <v>58</v>
      </c>
      <c r="B16" s="28" t="s">
        <v>118</v>
      </c>
      <c r="C16" s="27" t="s">
        <v>13</v>
      </c>
      <c r="D16" s="27">
        <v>20</v>
      </c>
      <c r="E16" s="59"/>
      <c r="F16" s="29">
        <f t="shared" si="0"/>
        <v>0</v>
      </c>
    </row>
    <row r="17" spans="1:9" x14ac:dyDescent="0.3">
      <c r="A17" s="27" t="s">
        <v>59</v>
      </c>
      <c r="B17" s="28" t="s">
        <v>119</v>
      </c>
      <c r="C17" s="27" t="s">
        <v>13</v>
      </c>
      <c r="D17" s="27">
        <v>20</v>
      </c>
      <c r="E17" s="59"/>
      <c r="F17" s="29">
        <f t="shared" si="0"/>
        <v>0</v>
      </c>
    </row>
    <row r="18" spans="1:9" x14ac:dyDescent="0.3">
      <c r="A18" s="27" t="s">
        <v>60</v>
      </c>
      <c r="B18" s="28" t="s">
        <v>120</v>
      </c>
      <c r="C18" s="27" t="s">
        <v>13</v>
      </c>
      <c r="D18" s="27">
        <v>20</v>
      </c>
      <c r="E18" s="59"/>
      <c r="F18" s="29">
        <f t="shared" si="0"/>
        <v>0</v>
      </c>
    </row>
    <row r="19" spans="1:9" x14ac:dyDescent="0.3">
      <c r="A19" s="27" t="s">
        <v>61</v>
      </c>
      <c r="B19" s="28" t="s">
        <v>121</v>
      </c>
      <c r="C19" s="27" t="s">
        <v>13</v>
      </c>
      <c r="D19" s="27">
        <v>20</v>
      </c>
      <c r="E19" s="59"/>
      <c r="F19" s="29">
        <f t="shared" si="0"/>
        <v>0</v>
      </c>
    </row>
    <row r="20" spans="1:9" x14ac:dyDescent="0.3">
      <c r="A20" s="27" t="s">
        <v>62</v>
      </c>
      <c r="B20" s="28" t="s">
        <v>122</v>
      </c>
      <c r="C20" s="27" t="s">
        <v>13</v>
      </c>
      <c r="D20" s="27">
        <v>20</v>
      </c>
      <c r="E20" s="59"/>
      <c r="F20" s="29">
        <f t="shared" si="0"/>
        <v>0</v>
      </c>
    </row>
    <row r="21" spans="1:9" ht="21.6" customHeight="1" x14ac:dyDescent="0.3">
      <c r="A21" s="88" t="s">
        <v>15</v>
      </c>
      <c r="B21" s="88"/>
      <c r="C21" s="88"/>
      <c r="D21" s="88"/>
      <c r="E21" s="88"/>
      <c r="F21" s="20">
        <f>SUM(F6:F20)</f>
        <v>0</v>
      </c>
      <c r="G21" s="72"/>
      <c r="I21" s="73"/>
    </row>
    <row r="22" spans="1:9" ht="15.6" customHeight="1" x14ac:dyDescent="0.3">
      <c r="A22" s="88" t="s">
        <v>16</v>
      </c>
      <c r="B22" s="88"/>
      <c r="C22" s="88"/>
      <c r="D22" s="88"/>
      <c r="E22" s="88"/>
      <c r="F22" s="20">
        <f>F21*0.18</f>
        <v>0</v>
      </c>
    </row>
    <row r="23" spans="1:9" ht="17.399999999999999" customHeight="1" x14ac:dyDescent="0.3">
      <c r="A23" s="88" t="s">
        <v>17</v>
      </c>
      <c r="B23" s="88"/>
      <c r="C23" s="88"/>
      <c r="D23" s="88"/>
      <c r="E23" s="88"/>
      <c r="F23" s="21">
        <f>+F21+F22</f>
        <v>0</v>
      </c>
      <c r="G23" s="72"/>
    </row>
    <row r="24" spans="1:9" ht="36" customHeight="1" x14ac:dyDescent="0.3">
      <c r="A24" s="89"/>
      <c r="B24" s="89"/>
      <c r="C24" s="89"/>
      <c r="D24" s="89"/>
      <c r="E24" s="89"/>
      <c r="F24" s="89"/>
    </row>
    <row r="25" spans="1:9" ht="17.399999999999999" x14ac:dyDescent="0.3">
      <c r="C25" s="30"/>
      <c r="D25" s="30"/>
      <c r="E25" s="30"/>
      <c r="F25" s="37"/>
    </row>
    <row r="26" spans="1:9" ht="16.8" x14ac:dyDescent="0.3">
      <c r="A26" s="22"/>
      <c r="C26" s="23"/>
      <c r="D26" s="23"/>
      <c r="E26" s="23"/>
      <c r="F26" s="37"/>
    </row>
    <row r="27" spans="1:9" ht="16.8" x14ac:dyDescent="0.3">
      <c r="A27" s="22"/>
      <c r="B27" s="23"/>
      <c r="C27" s="23"/>
      <c r="D27" s="23"/>
      <c r="E27" s="23"/>
      <c r="F27" s="37"/>
    </row>
    <row r="28" spans="1:9" ht="18" x14ac:dyDescent="0.35">
      <c r="A28" s="22"/>
      <c r="B28" s="23"/>
      <c r="C28" s="23"/>
      <c r="D28" s="23"/>
      <c r="E28" s="23"/>
      <c r="F28" s="38"/>
    </row>
    <row r="29" spans="1:9" ht="18" x14ac:dyDescent="0.35">
      <c r="A29" s="22"/>
      <c r="B29" s="23"/>
      <c r="C29" s="31"/>
      <c r="D29" s="31"/>
      <c r="E29" s="31"/>
      <c r="F29" s="39"/>
    </row>
    <row r="30" spans="1:9" x14ac:dyDescent="0.3">
      <c r="A30" s="22"/>
      <c r="B30" s="22"/>
      <c r="C30" s="2"/>
      <c r="D30" s="2"/>
      <c r="E30" s="2"/>
    </row>
    <row r="31" spans="1:9" x14ac:dyDescent="0.3">
      <c r="A31" s="22"/>
    </row>
    <row r="32" spans="1:9" x14ac:dyDescent="0.3">
      <c r="A32" s="22"/>
      <c r="F32" s="40"/>
    </row>
    <row r="33" spans="1:5" x14ac:dyDescent="0.3">
      <c r="C33" s="24"/>
      <c r="E33" s="25"/>
    </row>
    <row r="34" spans="1:5" x14ac:dyDescent="0.3">
      <c r="A34" s="46"/>
    </row>
    <row r="35" spans="1:5" x14ac:dyDescent="0.3">
      <c r="B35" s="26"/>
    </row>
  </sheetData>
  <mergeCells count="7">
    <mergeCell ref="A24:F24"/>
    <mergeCell ref="B5:F5"/>
    <mergeCell ref="G5:I5"/>
    <mergeCell ref="A21:E21"/>
    <mergeCell ref="A2:F2"/>
    <mergeCell ref="A22:E22"/>
    <mergeCell ref="A23:E23"/>
  </mergeCells>
  <phoneticPr fontId="2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30" ma:contentTypeDescription="" ma:contentTypeScope="" ma:versionID="5cb1f0a472ce065eb58514e7f75185e3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09118cccbf28464a601651fc606f7011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2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lcf76f155ced4ddcb4097134ff3c332f xmlns="017ef222-b715-482d-b25e-e029bead7086">
      <Terms xmlns="http://schemas.microsoft.com/office/infopath/2007/PartnerControls"/>
    </lcf76f155ced4ddcb4097134ff3c332f>
    <TaxCatchAll xmlns="1c89b6ff-5735-4b3c-9dca-50e80957a65b">
      <Value>2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_dlc_DocId xmlns="508ba6eb-9e09-4fd5-92f2-2d9921329f2d">BFAENABEL-680963957-143439</_dlc_DocId>
    <_dlc_DocIdUrl xmlns="508ba6eb-9e09-4fd5-92f2-2d9921329f2d">
      <Url>https://enabelbe.sharepoint.com/sites/BFA/_layouts/15/DocIdRedir.aspx?ID=BFAENABEL-680963957-143439</Url>
      <Description>BFAENABEL-680963957-143439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4420C9C-CCC8-4E03-82E0-849A1B4B4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5C9A4A-6816-4576-A0FB-E378CC54E74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4a9c00f-d9e3-4eb9-aad3-f69239d17d9c"/>
    <ds:schemaRef ds:uri="017ef222-b715-482d-b25e-e029bead7086"/>
    <ds:schemaRef ds:uri="1c89b6ff-5735-4b3c-9dca-50e80957a65b"/>
    <ds:schemaRef ds:uri="508ba6eb-9e09-4fd5-92f2-2d9921329f2d"/>
  </ds:schemaRefs>
</ds:datastoreItem>
</file>

<file path=customXml/itemProps3.xml><?xml version="1.0" encoding="utf-8"?>
<ds:datastoreItem xmlns:ds="http://schemas.openxmlformats.org/officeDocument/2006/customXml" ds:itemID="{2CA6F7A0-8395-4327-8A68-3BE023E3927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8F1C867-AEBA-4568-8B5E-AC175431D6B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Recap</vt:lpstr>
      <vt:lpstr>Lot1</vt:lpstr>
      <vt:lpstr>Lot2</vt:lpstr>
      <vt:lpstr>Recap!Zone_d_impression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BILLA Abdoul Samadou</dc:creator>
  <cp:lastModifiedBy>HIEN, Hermann</cp:lastModifiedBy>
  <cp:lastPrinted>2025-09-10T12:03:11Z</cp:lastPrinted>
  <dcterms:created xsi:type="dcterms:W3CDTF">2025-09-09T18:13:25Z</dcterms:created>
  <dcterms:modified xsi:type="dcterms:W3CDTF">2026-06-08T17:54:41Z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0x01010084FDA68FEA25C847A6128BBA7C1A6EC100DB6DE8DA9F5B134CB8F62B604C7D5447</vt:lpwstr>
  </property>
  <property fmtid="{D5CDD505-2E9C-101B-9397-08002B2CF9AE}" pid="3" name="Document_Language">
    <vt:lpwstr>2;#FR|e5b11214-e6fc-4287-b1cb-b050c041462c</vt:lpwstr>
  </property>
  <property fmtid="{D5CDD505-2E9C-101B-9397-08002B2CF9AE}" pid="4" name="Country">
    <vt:lpwstr>1;#BFA|5c109890-987f-4e01-800e-8d3dbccbd13c</vt:lpwstr>
  </property>
  <property fmtid="{D5CDD505-2E9C-101B-9397-08002B2CF9AE}" pid="5" name="_dlc_DocIdItemGuid">
    <vt:lpwstr>9b0edbbf-9d35-47f2-8fe9-73bba6c6d473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</Properties>
</file>