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enabelbe.sharepoint.com/sites/TZA/Contracts/21_Public_Contracts/BDI225003_TAKIWAMA/BDI25003-10005_Construction of the Nsumbu Environmental and Climate Monitoring Centre - Buildings - TZ/3_Launch/"/>
    </mc:Choice>
  </mc:AlternateContent>
  <xr:revisionPtr revIDLastSave="59" documentId="8_{9187A0EC-86DC-4C05-9CCA-E54E3F2ED224}" xr6:coauthVersionLast="47" xr6:coauthVersionMax="47" xr10:uidLastSave="{736432B7-862D-4FDF-9BA9-4CFDC9FBC5D6}"/>
  <bookViews>
    <workbookView xWindow="-108" yWindow="-108" windowWidth="23256" windowHeight="13896" firstSheet="2" activeTab="5" xr2:uid="{7A672B11-870F-4950-AB8C-0058C41F6C4C}"/>
  </bookViews>
  <sheets>
    <sheet name="Summary" sheetId="9" r:id="rId1"/>
    <sheet name="Generals and preliminaries" sheetId="1" r:id="rId2"/>
    <sheet name="Lab - Conf - Landsc" sheetId="3" r:id="rId3"/>
    <sheet name="Staff Houses - 2Blocks (2)" sheetId="5" r:id="rId4"/>
    <sheet name="Kitchen - Living Area" sheetId="4" r:id="rId5"/>
    <sheet name="Renovation of Office Building" sheetId="8" r:id="rId6"/>
  </sheets>
  <definedNames>
    <definedName name="_xlnm.Print_Area" localSheetId="1">'Generals and preliminaries'!$A$1:$G$20</definedName>
    <definedName name="_xlnm.Print_Area" localSheetId="4">'Kitchen - Living Area'!$A$1:$G$96</definedName>
    <definedName name="_xlnm.Print_Area" localSheetId="2">'Lab - Conf - Landsc'!$A$1:$G$124</definedName>
    <definedName name="_xlnm.Print_Area" localSheetId="5">'Renovation of Office Building'!$A$1:$G$66</definedName>
    <definedName name="_xlnm.Print_Area" localSheetId="3">'Staff Houses - 2Blocks (2)'!$A$1:$G$97</definedName>
    <definedName name="_xlnm.Print_Area" localSheetId="0">Summary!$A$1:$D$61</definedName>
    <definedName name="_xlnm.Print_Titles" localSheetId="4">'Kitchen - Living Area'!$5:$5</definedName>
    <definedName name="_xlnm.Print_Titles" localSheetId="2">'Lab - Conf - Landsc'!$5:$5</definedName>
    <definedName name="_xlnm.Print_Titles" localSheetId="5">'Renovation of Office Building'!$5:$5</definedName>
    <definedName name="_xlnm.Print_Titles" localSheetId="3">'Staff Houses - 2Blocks (2)'!$5:$5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4" i="3" l="1"/>
  <c r="F98" i="3"/>
  <c r="B19" i="1"/>
  <c r="F16" i="1"/>
  <c r="F15" i="1"/>
  <c r="F11" i="1"/>
  <c r="F9" i="1"/>
  <c r="F8" i="1"/>
  <c r="F108" i="3"/>
  <c r="F107" i="3"/>
  <c r="F106" i="3"/>
  <c r="F105" i="3"/>
  <c r="F104" i="3"/>
  <c r="F103" i="3"/>
  <c r="F102" i="3"/>
  <c r="D7" i="5"/>
  <c r="F20" i="5"/>
  <c r="F66" i="4"/>
  <c r="F65" i="4"/>
  <c r="F48" i="8"/>
  <c r="F37" i="8"/>
  <c r="F32" i="8"/>
  <c r="F31" i="8"/>
  <c r="F23" i="8"/>
  <c r="F15" i="8"/>
  <c r="F67" i="4"/>
  <c r="F14" i="1"/>
  <c r="B89" i="4"/>
  <c r="B88" i="4"/>
  <c r="B87" i="4"/>
  <c r="B86" i="4"/>
  <c r="B85" i="4"/>
  <c r="B84" i="4"/>
  <c r="B83" i="4"/>
  <c r="B82" i="4"/>
  <c r="B81" i="4"/>
  <c r="B80" i="4"/>
  <c r="D20" i="5"/>
  <c r="D20" i="3"/>
  <c r="B96" i="5"/>
  <c r="B95" i="5"/>
  <c r="B94" i="5"/>
  <c r="B93" i="5"/>
  <c r="B92" i="5"/>
  <c r="B91" i="5"/>
  <c r="B90" i="5"/>
  <c r="B89" i="5"/>
  <c r="B88" i="5"/>
  <c r="B87" i="5"/>
  <c r="B86" i="5"/>
  <c r="B85" i="5"/>
  <c r="B122" i="3"/>
  <c r="B121" i="3"/>
  <c r="B120" i="3"/>
  <c r="B119" i="3"/>
  <c r="B118" i="3"/>
  <c r="B117" i="3"/>
  <c r="B116" i="3"/>
  <c r="B115" i="3"/>
  <c r="B114" i="3"/>
  <c r="B113" i="3"/>
  <c r="B112" i="3"/>
  <c r="B111" i="3"/>
  <c r="F65" i="3"/>
  <c r="B63" i="8"/>
  <c r="B62" i="8"/>
  <c r="B61" i="8"/>
  <c r="B60" i="8"/>
  <c r="B59" i="8"/>
  <c r="B58" i="8"/>
  <c r="B57" i="8"/>
  <c r="B56" i="8"/>
  <c r="F53" i="8"/>
  <c r="D29" i="8"/>
  <c r="F29" i="8" s="1"/>
  <c r="D15" i="8"/>
  <c r="D16" i="8" s="1"/>
  <c r="F20" i="3" l="1"/>
  <c r="F16" i="8"/>
  <c r="F30" i="8"/>
  <c r="L28" i="8"/>
  <c r="F28" i="8"/>
  <c r="F9" i="8"/>
  <c r="D7" i="8"/>
  <c r="F7" i="8" s="1"/>
  <c r="F20" i="8"/>
  <c r="L20" i="8"/>
  <c r="F22" i="8"/>
  <c r="F24" i="8"/>
  <c r="F36" i="8"/>
  <c r="F38" i="8" s="1"/>
  <c r="F60" i="8" s="1"/>
  <c r="C53" i="9" s="1"/>
  <c r="F47" i="8"/>
  <c r="F49" i="8" s="1"/>
  <c r="F62" i="8" s="1"/>
  <c r="C55" i="9" s="1"/>
  <c r="F52" i="8"/>
  <c r="F54" i="8" s="1"/>
  <c r="F63" i="8" s="1"/>
  <c r="C56" i="9" s="1"/>
  <c r="F33" i="8" l="1"/>
  <c r="F59" i="8" s="1"/>
  <c r="C52" i="9" s="1"/>
  <c r="D8" i="8"/>
  <c r="F8" i="8" s="1"/>
  <c r="F10" i="8" s="1"/>
  <c r="F56" i="8" s="1"/>
  <c r="D13" i="8"/>
  <c r="F25" i="8"/>
  <c r="F58" i="8" s="1"/>
  <c r="C51" i="9" s="1"/>
  <c r="F13" i="8"/>
  <c r="C49" i="9" l="1"/>
  <c r="D41" i="8"/>
  <c r="F41" i="8" s="1"/>
  <c r="D14" i="8"/>
  <c r="F54" i="4"/>
  <c r="D52" i="4"/>
  <c r="F43" i="4"/>
  <c r="F36" i="4"/>
  <c r="F33" i="4"/>
  <c r="D28" i="4"/>
  <c r="F28" i="4" s="1"/>
  <c r="D26" i="4"/>
  <c r="D25" i="4"/>
  <c r="F25" i="4" s="1"/>
  <c r="D21" i="4"/>
  <c r="F21" i="4" s="1"/>
  <c r="F20" i="4"/>
  <c r="D19" i="4"/>
  <c r="F19" i="4" s="1"/>
  <c r="D18" i="4"/>
  <c r="F18" i="4" s="1"/>
  <c r="D12" i="4"/>
  <c r="F12" i="4" s="1"/>
  <c r="D11" i="4"/>
  <c r="F11" i="4" s="1"/>
  <c r="D10" i="4"/>
  <c r="F10" i="4" s="1"/>
  <c r="D9" i="4"/>
  <c r="F9" i="4" s="1"/>
  <c r="D8" i="4"/>
  <c r="F8" i="4" s="1"/>
  <c r="D7" i="4"/>
  <c r="F7" i="4" s="1"/>
  <c r="F82" i="5"/>
  <c r="F83" i="5" s="1"/>
  <c r="F96" i="5" s="1"/>
  <c r="C36" i="9" s="1"/>
  <c r="F81" i="5"/>
  <c r="D78" i="5"/>
  <c r="F78" i="5" s="1"/>
  <c r="F79" i="5" s="1"/>
  <c r="F95" i="5" s="1"/>
  <c r="C35" i="9" s="1"/>
  <c r="D74" i="5"/>
  <c r="F74" i="5" s="1"/>
  <c r="D73" i="5"/>
  <c r="F73" i="5" s="1"/>
  <c r="D72" i="5"/>
  <c r="F72" i="5" s="1"/>
  <c r="F71" i="5"/>
  <c r="F70" i="5"/>
  <c r="F68" i="5"/>
  <c r="F67" i="5"/>
  <c r="F69" i="5" s="1"/>
  <c r="F93" i="5" s="1"/>
  <c r="C33" i="9" s="1"/>
  <c r="F66" i="5"/>
  <c r="F65" i="5"/>
  <c r="D63" i="5"/>
  <c r="F63" i="5" s="1"/>
  <c r="D62" i="5"/>
  <c r="F62" i="5" s="1"/>
  <c r="D61" i="5"/>
  <c r="F61" i="5" s="1"/>
  <c r="D60" i="5"/>
  <c r="F60" i="5" s="1"/>
  <c r="F59" i="5"/>
  <c r="F58" i="5"/>
  <c r="F54" i="5"/>
  <c r="F53" i="5"/>
  <c r="D51" i="5"/>
  <c r="F51" i="5" s="1"/>
  <c r="F44" i="5"/>
  <c r="F37" i="5"/>
  <c r="D36" i="5"/>
  <c r="F36" i="5" s="1"/>
  <c r="D35" i="5"/>
  <c r="F35" i="5" s="1"/>
  <c r="F34" i="5"/>
  <c r="D33" i="5"/>
  <c r="D39" i="5" s="1"/>
  <c r="F39" i="5" s="1"/>
  <c r="F32" i="5"/>
  <c r="D31" i="5"/>
  <c r="D38" i="5" s="1"/>
  <c r="F30" i="5"/>
  <c r="F29" i="5"/>
  <c r="D26" i="5"/>
  <c r="F26" i="5" s="1"/>
  <c r="D24" i="5"/>
  <c r="D25" i="5" s="1"/>
  <c r="F25" i="5" s="1"/>
  <c r="D19" i="5"/>
  <c r="F19" i="5" s="1"/>
  <c r="D18" i="5"/>
  <c r="D45" i="5" s="1"/>
  <c r="D13" i="5"/>
  <c r="D12" i="5"/>
  <c r="F12" i="5" s="1"/>
  <c r="D11" i="5"/>
  <c r="F11" i="5" s="1"/>
  <c r="D10" i="5"/>
  <c r="F10" i="5" s="1"/>
  <c r="D9" i="5"/>
  <c r="F9" i="5" s="1"/>
  <c r="D8" i="5"/>
  <c r="F8" i="5" s="1"/>
  <c r="F7" i="5"/>
  <c r="F6" i="5"/>
  <c r="F73" i="4"/>
  <c r="F72" i="4"/>
  <c r="F71" i="4"/>
  <c r="F60" i="4"/>
  <c r="F59" i="4"/>
  <c r="F58" i="4"/>
  <c r="F53" i="4"/>
  <c r="F96" i="3"/>
  <c r="D50" i="3"/>
  <c r="F50" i="3" s="1"/>
  <c r="D8" i="3"/>
  <c r="F8" i="3" s="1"/>
  <c r="D7" i="3"/>
  <c r="F7" i="3" s="1"/>
  <c r="F77" i="4"/>
  <c r="F78" i="4" s="1"/>
  <c r="F89" i="4" s="1"/>
  <c r="C47" i="9" s="1"/>
  <c r="F76" i="4"/>
  <c r="F64" i="4"/>
  <c r="F68" i="4" s="1"/>
  <c r="F87" i="4" s="1"/>
  <c r="C45" i="9" s="1"/>
  <c r="F57" i="4"/>
  <c r="F56" i="4"/>
  <c r="F51" i="4"/>
  <c r="F50" i="4"/>
  <c r="F46" i="4"/>
  <c r="F35" i="4"/>
  <c r="F6" i="4"/>
  <c r="F90" i="3"/>
  <c r="F88" i="3"/>
  <c r="F45" i="3"/>
  <c r="F43" i="3"/>
  <c r="F42" i="3"/>
  <c r="F41" i="3"/>
  <c r="F40" i="3"/>
  <c r="F35" i="3"/>
  <c r="F101" i="3"/>
  <c r="F100" i="3"/>
  <c r="F99" i="3"/>
  <c r="F97" i="3"/>
  <c r="F95" i="3"/>
  <c r="F89" i="3"/>
  <c r="F83" i="3"/>
  <c r="F82" i="3"/>
  <c r="F81" i="3"/>
  <c r="F80" i="3"/>
  <c r="F76" i="3"/>
  <c r="F75" i="3"/>
  <c r="F71" i="3"/>
  <c r="D69" i="3"/>
  <c r="F69" i="3" s="1"/>
  <c r="F68" i="3"/>
  <c r="F67" i="3"/>
  <c r="F66" i="3"/>
  <c r="F64" i="3"/>
  <c r="F56" i="3"/>
  <c r="F39" i="3"/>
  <c r="F38" i="3"/>
  <c r="F37" i="3"/>
  <c r="F36" i="3"/>
  <c r="F34" i="3"/>
  <c r="F33" i="3"/>
  <c r="F32" i="3"/>
  <c r="F31" i="3"/>
  <c r="D26" i="3"/>
  <c r="F26" i="3" s="1"/>
  <c r="D25" i="3"/>
  <c r="F25" i="3" s="1"/>
  <c r="D24" i="3"/>
  <c r="F24" i="3" s="1"/>
  <c r="D19" i="3"/>
  <c r="F19" i="3" s="1"/>
  <c r="D18" i="3"/>
  <c r="D13" i="3"/>
  <c r="D14" i="3" s="1"/>
  <c r="F14" i="3" s="1"/>
  <c r="D12" i="3"/>
  <c r="F12" i="3" s="1"/>
  <c r="D11" i="3"/>
  <c r="F11" i="3" s="1"/>
  <c r="D10" i="3"/>
  <c r="F10" i="3" s="1"/>
  <c r="D9" i="3"/>
  <c r="F9" i="3" s="1"/>
  <c r="F6" i="3"/>
  <c r="F10" i="1"/>
  <c r="F12" i="1"/>
  <c r="F7" i="1"/>
  <c r="F17" i="1" s="1"/>
  <c r="F109" i="3" l="1"/>
  <c r="D47" i="4"/>
  <c r="D48" i="4" s="1"/>
  <c r="F48" i="4" s="1"/>
  <c r="C23" i="9"/>
  <c r="F75" i="5"/>
  <c r="F94" i="5" s="1"/>
  <c r="C34" i="9" s="1"/>
  <c r="F74" i="4"/>
  <c r="F88" i="4" s="1"/>
  <c r="C46" i="9" s="1"/>
  <c r="F14" i="8"/>
  <c r="F17" i="8" s="1"/>
  <c r="F57" i="8" s="1"/>
  <c r="D42" i="8"/>
  <c r="C50" i="9"/>
  <c r="F27" i="3"/>
  <c r="C14" i="9" s="1"/>
  <c r="F77" i="3"/>
  <c r="F119" i="3" s="1"/>
  <c r="F84" i="3"/>
  <c r="F61" i="4"/>
  <c r="F86" i="4" s="1"/>
  <c r="C44" i="9" s="1"/>
  <c r="F22" i="4"/>
  <c r="F81" i="4" s="1"/>
  <c r="C39" i="9" s="1"/>
  <c r="D27" i="4"/>
  <c r="F27" i="4" s="1"/>
  <c r="D14" i="5"/>
  <c r="F14" i="5" s="1"/>
  <c r="F64" i="5"/>
  <c r="F92" i="5" s="1"/>
  <c r="C32" i="9" s="1"/>
  <c r="F33" i="5"/>
  <c r="F38" i="5"/>
  <c r="F31" i="5"/>
  <c r="D41" i="5"/>
  <c r="F41" i="5" s="1"/>
  <c r="F91" i="3"/>
  <c r="F72" i="3"/>
  <c r="F46" i="3"/>
  <c r="D49" i="3"/>
  <c r="F49" i="3" s="1"/>
  <c r="D13" i="4"/>
  <c r="F13" i="4" s="1"/>
  <c r="D46" i="5"/>
  <c r="F46" i="5" s="1"/>
  <c r="F45" i="5"/>
  <c r="F18" i="5"/>
  <c r="F13" i="5"/>
  <c r="F24" i="5"/>
  <c r="F27" i="5" s="1"/>
  <c r="F87" i="5" s="1"/>
  <c r="C27" i="9" s="1"/>
  <c r="D50" i="5"/>
  <c r="D55" i="5" s="1"/>
  <c r="F37" i="4"/>
  <c r="F41" i="4"/>
  <c r="F34" i="4"/>
  <c r="F39" i="4"/>
  <c r="F26" i="4"/>
  <c r="D55" i="3"/>
  <c r="F18" i="3"/>
  <c r="F13" i="3"/>
  <c r="F15" i="3" s="1"/>
  <c r="F15" i="5" l="1"/>
  <c r="C20" i="9"/>
  <c r="F47" i="4"/>
  <c r="F113" i="3"/>
  <c r="F21" i="5"/>
  <c r="F86" i="5" s="1"/>
  <c r="C26" i="9" s="1"/>
  <c r="D43" i="8"/>
  <c r="F43" i="8" s="1"/>
  <c r="F42" i="8"/>
  <c r="F29" i="4"/>
  <c r="F82" i="4" s="1"/>
  <c r="C40" i="9" s="1"/>
  <c r="C10" i="9"/>
  <c r="F19" i="1"/>
  <c r="F20" i="1" s="1"/>
  <c r="F122" i="3"/>
  <c r="F111" i="3"/>
  <c r="C12" i="9"/>
  <c r="F21" i="3"/>
  <c r="C13" i="9" s="1"/>
  <c r="F114" i="3"/>
  <c r="C15" i="9"/>
  <c r="F118" i="3"/>
  <c r="C19" i="9"/>
  <c r="F120" i="3"/>
  <c r="C21" i="9"/>
  <c r="F121" i="3"/>
  <c r="C22" i="9"/>
  <c r="F44" i="4"/>
  <c r="F83" i="4" s="1"/>
  <c r="C41" i="9" s="1"/>
  <c r="F85" i="5"/>
  <c r="C25" i="9" s="1"/>
  <c r="F42" i="5"/>
  <c r="F88" i="5" s="1"/>
  <c r="C28" i="9" s="1"/>
  <c r="F47" i="5"/>
  <c r="F89" i="5" s="1"/>
  <c r="C29" i="9" s="1"/>
  <c r="D14" i="4"/>
  <c r="F14" i="4" s="1"/>
  <c r="F15" i="4" s="1"/>
  <c r="F80" i="4" s="1"/>
  <c r="F50" i="5"/>
  <c r="F52" i="5" s="1"/>
  <c r="F90" i="5" s="1"/>
  <c r="C30" i="9" s="1"/>
  <c r="F49" i="4"/>
  <c r="F84" i="4" s="1"/>
  <c r="C42" i="9" s="1"/>
  <c r="F52" i="4"/>
  <c r="F55" i="4" s="1"/>
  <c r="F85" i="4" s="1"/>
  <c r="C43" i="9" s="1"/>
  <c r="D51" i="3"/>
  <c r="F51" i="3" s="1"/>
  <c r="F52" i="3" s="1"/>
  <c r="D60" i="3"/>
  <c r="F55" i="3"/>
  <c r="F57" i="3" s="1"/>
  <c r="F44" i="8" l="1"/>
  <c r="F61" i="8" s="1"/>
  <c r="C54" i="9"/>
  <c r="F64" i="8"/>
  <c r="F90" i="4"/>
  <c r="C38" i="9"/>
  <c r="F112" i="3"/>
  <c r="F115" i="3"/>
  <c r="C16" i="9"/>
  <c r="F116" i="3"/>
  <c r="C17" i="9"/>
  <c r="D56" i="5"/>
  <c r="F56" i="5" s="1"/>
  <c r="F55" i="5"/>
  <c r="F60" i="3"/>
  <c r="D61" i="3"/>
  <c r="F61" i="3" s="1"/>
  <c r="F57" i="5" l="1"/>
  <c r="F91" i="5" s="1"/>
  <c r="F62" i="3"/>
  <c r="F97" i="5" l="1"/>
  <c r="C31" i="9"/>
  <c r="F117" i="3"/>
  <c r="F123" i="3" s="1"/>
  <c r="C18" i="9"/>
  <c r="C57" i="9" s="1"/>
  <c r="C58" i="9" l="1"/>
  <c r="C59" i="9"/>
  <c r="C61" i="9" l="1"/>
</calcChain>
</file>

<file path=xl/sharedStrings.xml><?xml version="1.0" encoding="utf-8"?>
<sst xmlns="http://schemas.openxmlformats.org/spreadsheetml/2006/main" count="574" uniqueCount="275">
  <si>
    <t>BILL OF QUANTITIES (BOQ) - FOR THE CONSTRUCTION OF LABORATORY &amp; CONFERENCE BLOCK, TWO STAFF HOUSING BLOCKS, KITCHEN, AND RENOVATION OF EXISTING OFFICE BUILDING</t>
  </si>
  <si>
    <r>
      <t>Project:</t>
    </r>
    <r>
      <rPr>
        <sz val="11"/>
        <color theme="1"/>
        <rFont val="Calibri"/>
        <family val="2"/>
      </rPr>
      <t xml:space="preserve"> NSUMBU ENVIRONMENTAL AND CLIMATE MONITORING CENTER</t>
    </r>
  </si>
  <si>
    <r>
      <t>SHEET NAME:</t>
    </r>
    <r>
      <rPr>
        <sz val="11"/>
        <color theme="1"/>
        <rFont val="Calibri"/>
        <family val="2"/>
      </rPr>
      <t xml:space="preserve"> SUMMARY SHEET</t>
    </r>
  </si>
  <si>
    <t xml:space="preserve">ITEM </t>
  </si>
  <si>
    <t>DESCRIPTION</t>
  </si>
  <si>
    <t xml:space="preserve">REMARKS </t>
  </si>
  <si>
    <t xml:space="preserve">PRELIMINARIES &amp; GENERAL ITEMS </t>
  </si>
  <si>
    <t xml:space="preserve">GENERAL ITEMS </t>
  </si>
  <si>
    <t>CONSTRUCTION LABORATORY &amp; COMFERENCE ROOM BLOCK</t>
  </si>
  <si>
    <t>EARTHWORKS AND FOUNDATIONS</t>
  </si>
  <si>
    <t>WALLING</t>
  </si>
  <si>
    <t>ROOFING WORKS</t>
  </si>
  <si>
    <t>WINDOWS AND DOORS</t>
  </si>
  <si>
    <t>WALL FINISHES</t>
  </si>
  <si>
    <t>CEILING WORKS</t>
  </si>
  <si>
    <t>FLOOR FINISHES</t>
  </si>
  <si>
    <t>PLUMBING AND SANITARY WORKS</t>
  </si>
  <si>
    <t xml:space="preserve"> ELECTRICAL WORKS (POWER &amp; LIGHTING)</t>
  </si>
  <si>
    <t>LABORATORY FURNITURE</t>
  </si>
  <si>
    <t>AIR CONDITIONING AND VENTILATION WORKS</t>
  </si>
  <si>
    <t>EXTERNAL WORKS</t>
  </si>
  <si>
    <t>CONSTRUCTION OF TWO STAFF/REST HOUSE BLOCKS</t>
  </si>
  <si>
    <t>WINDOWS AND EXTERNAL DOORS</t>
  </si>
  <si>
    <t>ELECTRICAL WORKS (POWER &amp; LIGHTING)</t>
  </si>
  <si>
    <t>FURNITURE</t>
  </si>
  <si>
    <t>VENTILATION WORKS</t>
  </si>
  <si>
    <t>KITCHEN &amp; LIVING AREA</t>
  </si>
  <si>
    <t>RENOVATION WORKS – EXISTING OFFICE BUILDING</t>
  </si>
  <si>
    <t>FLOOR UPGRADE</t>
  </si>
  <si>
    <t xml:space="preserve">WALLS &amp; CEILING REPAIR </t>
  </si>
  <si>
    <t>WINDOWS REPLACEMENT &amp; DOOR REPAIR</t>
  </si>
  <si>
    <t>TOILET WORKS</t>
  </si>
  <si>
    <t>CEILING LIGHTS &amp; FAN</t>
  </si>
  <si>
    <t>ROOF REPLACEMENT</t>
  </si>
  <si>
    <t>REWIRING AND ELECTRICAL INSTALLATION POST-CEILING REMOVAL</t>
  </si>
  <si>
    <t>TOTAL VAT EXCLUDED</t>
  </si>
  <si>
    <t>ADD - 16% VAT</t>
  </si>
  <si>
    <t>TOTAL VAT INCLUDED</t>
  </si>
  <si>
    <t xml:space="preserve">10% - Contigency </t>
  </si>
  <si>
    <r>
      <t>PROJECT:</t>
    </r>
    <r>
      <rPr>
        <sz val="11"/>
        <color rgb="FF000000"/>
        <rFont val="Calibri"/>
        <family val="2"/>
      </rPr>
      <t xml:space="preserve"> NSUMBU ENVIRONMENTAL AND CLIMATE MONITORING CENTER</t>
    </r>
  </si>
  <si>
    <r>
      <t xml:space="preserve">SHEET NAME: </t>
    </r>
    <r>
      <rPr>
        <sz val="11"/>
        <color rgb="FF000000"/>
        <rFont val="Calibri"/>
        <family val="2"/>
      </rPr>
      <t>GENERAL &amp; PRERIMINARIES ITEMS</t>
    </r>
  </si>
  <si>
    <t>ITEM</t>
  </si>
  <si>
    <t xml:space="preserve">DESCRIPTION </t>
  </si>
  <si>
    <t>UNIT</t>
  </si>
  <si>
    <t>QTY</t>
  </si>
  <si>
    <t>REMARKS</t>
  </si>
  <si>
    <t>BILL 01: PRELIMINARIES &amp; GENERAL ITEMS</t>
  </si>
  <si>
    <r>
      <rPr>
        <b/>
        <sz val="11"/>
        <color theme="1"/>
        <rFont val="Calibri"/>
        <family val="2"/>
      </rPr>
      <t>Site Clearance &amp; Demolition :</t>
    </r>
    <r>
      <rPr>
        <sz val="11"/>
        <color theme="1"/>
        <rFont val="Calibri"/>
        <family val="2"/>
      </rPr>
      <t xml:space="preserve"> Allow for clearing the designated area of all obstructions and for the complete demolition and removal of the existing old building. All demolished material shall be broken down, collected, loaded, transported, and disposed of in a lawful and approved manner. The site shall be left clean, safe, levelled where necessary, and in a condition suitable for commencement of the new construction works.</t>
    </r>
  </si>
  <si>
    <t>L.S</t>
  </si>
  <si>
    <r>
      <t>Mobilization:</t>
    </r>
    <r>
      <rPr>
        <sz val="11"/>
        <color theme="1"/>
        <rFont val="Calibri"/>
        <family val="2"/>
      </rPr>
      <t xml:space="preserve"> Allow for mobilization of all resources necessary to commence the Works. This shall include transportation of Contractor’s personnel, construction equipment, tools, and initial materials to the site; initial site setup activities; and preparation required to enable the start of construction operations. This item covers the logistical and operational arrangements required to move onto site and begin work.</t>
    </r>
  </si>
  <si>
    <r>
      <t xml:space="preserve">Demobilization: </t>
    </r>
    <r>
      <rPr>
        <sz val="11"/>
        <color theme="1"/>
        <rFont val="Calibri"/>
        <family val="2"/>
      </rPr>
      <t>Upon completion of the Works, allow for full demobilization from site, including removal of all personnel, equipment, surplus materials, temporary structures, and facilities established during the contract period. The Contractor shall clear and reinstate the site to an orderly and acceptable condition, including disposal of waste, dismantling of temporary utilities, and carrying out broom-clean finishing of all work areas. All demobilization activities shall be conducted in accordance with environmental and safety requirements and to the satisfaction of the Engineer/Client prior to final handover.</t>
    </r>
  </si>
  <si>
    <r>
      <rPr>
        <b/>
        <sz val="11"/>
        <color theme="1"/>
        <rFont val="Calibri"/>
        <family val="2"/>
      </rPr>
      <t xml:space="preserve">General &amp; Preliminary Requirements </t>
    </r>
    <r>
      <rPr>
        <sz val="11"/>
        <color theme="1"/>
        <rFont val="Calibri"/>
        <family val="2"/>
      </rPr>
      <t>:Allow for all general and preliminary obligations required to support execution of the Works throughout the contract period. This shall include provision and maintenance of temporary facilities such as site offices, storage areas, and welfare facilities; installation and continuous supply of temporary utilities including water, electricity, and sanitation; provision of temporary works and safe access arrangements; and maintenance of adequate site security for all personnel, materials, and equipment. The Contractor shall ensure full compliance with all applicable Health, Safety, and Environmental (HSE) standards at all times. This item also includes ongoing site management, supervision, and operational support necessary for proper construction execution.</t>
    </r>
  </si>
  <si>
    <r>
      <rPr>
        <b/>
        <sz val="11"/>
        <color theme="1"/>
        <rFont val="Calibri"/>
        <family val="2"/>
      </rPr>
      <t>Insurance Bond</t>
    </r>
    <r>
      <rPr>
        <sz val="11"/>
        <color theme="1"/>
        <rFont val="Calibri"/>
        <family val="2"/>
      </rPr>
      <t xml:space="preserve"> :  Provide and maintain all necessary insurance policies for the full duration of the Contract, in accordance with contractual requirements. This shall include, but not be limited to, Contractor’s All Risks (CAR) Insurance covering loss or damage to the Works, materials, plant, and equipment; Third Party Liability Insurance covering injury, death, or property damage to third parties; and any other statutory or contract-specific insurance requirements. All policies shall be valid, enforceable, and maintained without interruption from commencement through to final completion and handover of the Works.</t>
    </r>
  </si>
  <si>
    <r>
      <rPr>
        <b/>
        <sz val="11"/>
        <color theme="1"/>
        <rFont val="Calibri"/>
        <family val="2"/>
      </rPr>
      <t xml:space="preserve">Performance Bond </t>
    </r>
    <r>
      <rPr>
        <sz val="11"/>
        <color theme="1"/>
        <rFont val="Calibri"/>
        <family val="2"/>
      </rPr>
      <t>:The Contractor shall provide a Performance Bond in the form of an unconditional and irrevocable bank guarantee issued by a reputable and approved bank. Performance bonds issued by insurance companies shall not be accepted. The guarantee shall be payable on first demand, without conditions or proof of default, and shall remain valid for the duration specified in the Contract, including any required defects liability period.</t>
    </r>
  </si>
  <si>
    <r>
      <rPr>
        <b/>
        <sz val="11"/>
        <color theme="1"/>
        <rFont val="Calibri"/>
        <family val="2"/>
      </rPr>
      <t>Testing of Materials &amp; Workmanship</t>
    </r>
    <r>
      <rPr>
        <sz val="11"/>
        <color theme="1"/>
        <rFont val="Calibri"/>
        <family val="2"/>
      </rPr>
      <t xml:space="preserve"> :Allow for all required testing of materials and executed works as directed by the Engineer or as specified. This shall include testing related to concrete works such as concrete strength assessments, together with the verification of masonry units including brick or block compressive strength, and any other essential tests necessary to confirm compliance with the technical specifications and the required quality standards.</t>
    </r>
  </si>
  <si>
    <t>1.7.a</t>
  </si>
  <si>
    <r>
      <rPr>
        <i/>
        <sz val="11"/>
        <color theme="1"/>
        <rFont val="Calibri"/>
        <family val="2"/>
      </rPr>
      <t>Concrete – Compressive Strength Test (Cube Tests)</t>
    </r>
    <r>
      <rPr>
        <sz val="11"/>
        <color theme="1"/>
        <rFont val="Calibri"/>
        <family val="2"/>
      </rPr>
      <t xml:space="preserve">
Testing of concrete to verify compliance with specified strength requirements.
Batching &amp; Frequency: One (1) set of concrete cubes for each concrete casting activity, including but not limited to foundations, slabs, columns, beams, oversite, and lintels.
Each set shall comprise six (6) cubes, tested at 7 days and 28 days.</t>
    </r>
  </si>
  <si>
    <t>1.7.b</t>
  </si>
  <si>
    <r>
      <rPr>
        <i/>
        <sz val="11"/>
        <color theme="1"/>
        <rFont val="Calibri"/>
        <family val="2"/>
      </rPr>
      <t>Reinforcement Steel (Rebar) – Tensile Test</t>
    </r>
    <r>
      <rPr>
        <sz val="11"/>
        <color theme="1"/>
        <rFont val="Calibri"/>
        <family val="2"/>
      </rPr>
      <t xml:space="preserve">
Testing to confirm yield strength, ultimate tensile strength, and elongation of reinforcement steel. Batching &amp; Frequency: One (1) test for each delivered batch of reinforcement steel, for each diameter and grade.</t>
    </r>
  </si>
  <si>
    <t>1.7.c</t>
  </si>
  <si>
    <r>
      <rPr>
        <i/>
        <sz val="11"/>
        <color theme="1"/>
        <rFont val="Calibri"/>
        <family val="2"/>
      </rPr>
      <t>Burnt Bricks – Compressive Strength Test</t>
    </r>
    <r>
      <rPr>
        <sz val="11"/>
        <color theme="1"/>
        <rFont val="Calibri"/>
        <family val="2"/>
      </rPr>
      <t xml:space="preserve">
Testing to verify the compressive strength of burnt clay bricks.
Batching &amp; Frequency: One (1) set of tests for each delivered batch of bricks, comprising a minimum of five (5) specimen</t>
    </r>
  </si>
  <si>
    <t>Total for Bill No . 1 (to be carried forward to Summary)</t>
  </si>
  <si>
    <t>TOTAL</t>
  </si>
  <si>
    <t>PROJECT: NSUMBU ENVIRONMENTAL AND CLIMATE MONITORING CENTER</t>
  </si>
  <si>
    <r>
      <t>SHEET NAME:</t>
    </r>
    <r>
      <rPr>
        <sz val="11"/>
        <color theme="1"/>
        <rFont val="Calibri"/>
        <family val="2"/>
      </rPr>
      <t xml:space="preserve"> LABORATORY, CONFERENCE BLOCK &amp; EXTERNAL WORKS </t>
    </r>
  </si>
  <si>
    <t>Item</t>
  </si>
  <si>
    <t>Description</t>
  </si>
  <si>
    <t>Unit</t>
  </si>
  <si>
    <t>Qty</t>
  </si>
  <si>
    <t>Remarks</t>
  </si>
  <si>
    <t>BILL No. 01: EARTHWORKS AND FOUNDATIONS</t>
  </si>
  <si>
    <r>
      <rPr>
        <b/>
        <sz val="11"/>
        <color theme="1"/>
        <rFont val="Calibri"/>
        <family val="2"/>
      </rPr>
      <t>Setting &amp; Excavation</t>
    </r>
    <r>
      <rPr>
        <sz val="11"/>
        <color theme="1"/>
        <rFont val="Calibri"/>
        <family val="2"/>
      </rPr>
      <t xml:space="preserve"> : Setting out of the building and foundations including all necessary pegs, profiles, benchmarks and reference points in accordance with the foundation layout ; carefully excavate for foundation trenches and service trenches to varying depths as necessary to reach a fairly good bearing stratum as determined by the Engineer on site, including trimming of sides, levelling of bottoms and disposal of surplus excavated material off-site</t>
    </r>
  </si>
  <si>
    <t>M³</t>
  </si>
  <si>
    <r>
      <rPr>
        <b/>
        <sz val="11"/>
        <color theme="1"/>
        <rFont val="Calibri"/>
        <family val="2"/>
      </rPr>
      <t>Blind Layer</t>
    </r>
    <r>
      <rPr>
        <sz val="11"/>
        <color theme="1"/>
        <rFont val="Calibri"/>
        <family val="2"/>
      </rPr>
      <t xml:space="preserve"> : Supply, spread and compact 50-150 mm thick rammed stone blinding in layers not exceeding 150 mm, including watering and compaction</t>
    </r>
  </si>
  <si>
    <r>
      <rPr>
        <b/>
        <sz val="11"/>
        <color theme="1"/>
        <rFont val="Calibri"/>
        <family val="2"/>
      </rPr>
      <t xml:space="preserve">Foundation Wall </t>
    </r>
    <r>
      <rPr>
        <sz val="11"/>
        <color theme="1"/>
        <rFont val="Calibri"/>
        <family val="2"/>
      </rPr>
      <t>: Construct 450 mm thick stone masonry foundation walls. Stones shall be properly cleaned, wetted before laying and placed in 1:3 cement-sand mortar. All masonry works shall be properly cured for a minimum of 7 days (or as instructed by the Engineer). Stones are to be laid horizontally.</t>
    </r>
  </si>
  <si>
    <r>
      <rPr>
        <b/>
        <sz val="11"/>
        <color theme="1"/>
        <rFont val="Calibri"/>
        <family val="2"/>
      </rPr>
      <t>Backfilling :</t>
    </r>
    <r>
      <rPr>
        <sz val="11"/>
        <color theme="1"/>
        <rFont val="Calibri"/>
        <family val="2"/>
      </rPr>
      <t xml:space="preserve"> Backfill to foundations and plinth with selected excavated material in layers not exceeding 150 mm, thoroughly compacted using approved hand or mechanical tampers until no further movement or settlement occurs, to the satisfaction of the Engineer</t>
    </r>
  </si>
  <si>
    <r>
      <rPr>
        <b/>
        <sz val="11"/>
        <color theme="1"/>
        <rFont val="Calibri"/>
        <family val="2"/>
      </rPr>
      <t>Hardcore</t>
    </r>
    <r>
      <rPr>
        <sz val="11"/>
        <color theme="1"/>
        <rFont val="Calibri"/>
        <family val="2"/>
      </rPr>
      <t xml:space="preserve"> : Supply, spread and properly place approved hardcore fill consisting of stones sized 150-300 mm to a total thickness of 300 mm in layers not exceeding 150 mm, including watering, to the satisfaction of the Engineer. </t>
    </r>
  </si>
  <si>
    <r>
      <rPr>
        <b/>
        <sz val="11"/>
        <color theme="1"/>
        <rFont val="Calibri"/>
        <family val="2"/>
      </rPr>
      <t xml:space="preserve">Anti-termite treatment </t>
    </r>
    <r>
      <rPr>
        <sz val="11"/>
        <color theme="1"/>
        <rFont val="Calibri"/>
        <family val="2"/>
      </rPr>
      <t>: Apply approved anti-termite chemical solution to the surface of the hardcore and to the sides of excavations in strict accordance with the manufacturer’s instructions and the Engineer’s approval</t>
    </r>
  </si>
  <si>
    <t>M²</t>
  </si>
  <si>
    <r>
      <rPr>
        <b/>
        <sz val="11"/>
        <color theme="1"/>
        <rFont val="Calibri"/>
        <family val="2"/>
      </rPr>
      <t>Damp-Proof :</t>
    </r>
    <r>
      <rPr>
        <sz val="11"/>
        <color theme="1"/>
        <rFont val="Calibri"/>
        <family val="2"/>
      </rPr>
      <t xml:space="preserve"> Supply and lay 1000-gauge polythene damp-proof membrane (DPM) or approved DPC on all foundation walls and under the oversite slab, with 300 mm laps and all joints sealed.</t>
    </r>
  </si>
  <si>
    <r>
      <rPr>
        <b/>
        <sz val="11"/>
        <color theme="1"/>
        <rFont val="Calibri"/>
        <family val="2"/>
      </rPr>
      <t xml:space="preserve">Oversite Concrete casting : </t>
    </r>
    <r>
      <rPr>
        <sz val="11"/>
        <color theme="1"/>
        <rFont val="Calibri"/>
        <family val="2"/>
      </rPr>
      <t>Supply and cast 100 mm thick oversite concrete floor slab using C20 concrete mix (1:2:4)  (coarse aggregate, 20 mm maximum size), including all necessary reinforcement mesh, formwork, and curing to achieve a smooth, level finish.</t>
    </r>
  </si>
  <si>
    <t>BILL No. 02: WALLING</t>
  </si>
  <si>
    <t>Supply and build 225 mm thick external burnt-brick walls in English bond in 1:4 cement-sand mortar, including first course laid on DPC, all necessary bonding, reinforcement at every fourth course, and forming of all openings as shown on floor plan and elevations.</t>
  </si>
  <si>
    <t>Supply and build 150 mm / 100 mm thick internal partition walls in burnt brick in 1:4 cement-sand mortar, including all bonding and forming of all openings as shown on floor plan and elevations</t>
  </si>
  <si>
    <r>
      <rPr>
        <b/>
        <sz val="11"/>
        <color theme="1"/>
        <rFont val="Calibri"/>
        <family val="2"/>
      </rPr>
      <t>Reinforced Concrete Ring Beam</t>
    </r>
    <r>
      <rPr>
        <sz val="11"/>
        <color theme="1"/>
        <rFont val="Calibri"/>
        <family val="2"/>
      </rPr>
      <t xml:space="preserve"> : Supply, cast and cure the C25 reinforced concrete ring beam at wall‑plate level as detailed in the structural drawings, including all formwork and steel reinforcement consisting of Y12 longitudinal bars spaced at 300 mm centres with Y08 stirrup links, placed, tied and supported to maintain correct cover. The concrete shall be properly compacted, aligned and levelled to form a continuous ring beam fully integrated with the wall structure, completed to the satisfaction of the Engineer.</t>
    </r>
  </si>
  <si>
    <t>Total for Bill No . 2 (to be carried forward to Summary)</t>
  </si>
  <si>
    <t>BILL No. 03: ROOFING WORKS</t>
  </si>
  <si>
    <t>Supply and erect prefabricated timber roof trusses (50×150 treated timber rafters, 50×100 purlins and struts) at centres shown on roof plan, including all necessary bracing, ties and connections to wall plates.</t>
  </si>
  <si>
    <t>Supply and fix 28-gauge pre-painted corrugated galvanized iron (G.I.) roof sheets, including ridge caps, barge boards, valley gutters, flashings and all associated accessories.</t>
  </si>
  <si>
    <t>Supply and install PVC or G.I. rainwater gutters and downpipes (100 mm diameter) with proper falls and brackets, complete with shoe outlets</t>
  </si>
  <si>
    <t>M</t>
  </si>
  <si>
    <t>Total for Bill No . 3 (to be carried forward to Summary)</t>
  </si>
  <si>
    <t>BILL No. 04: WINDOWS AND DOORS</t>
  </si>
  <si>
    <t>Supply and install Aluminium Glazed Sliding Windows with Vent Louver 
Heavy-duty aluminium sliding window with integrated top and bottom ventilation louvers; powder-coated aluminium finish (60-80 microns, approved grey colour); 8 mm clear float glass, machine-polished edges; fitted with EPDM gaskets, silicone sealant, crescent lock, aluminium handle, stainless-steel rollers and weather seals; installed plumb, level and square to ensure smooth, free sliding operation, complete to the approval of the Engineer.</t>
  </si>
  <si>
    <t>2000 mm high × 1800 mm wide</t>
  </si>
  <si>
    <t>No</t>
  </si>
  <si>
    <t>Supply and install Aluminium Glazed Sliding Windows 
Heavy-duty aluminium sliding window; powder-coated aluminium finish (60-80 microns, approved grey colour); 6–8 mm clear float glass, machine-polished edges; fitted with heavy-duty stainless-steel rollers, crescent lock, aluminium handle, EPDM gaskets and structural silicone; installed plumb, level and square to ensure smooth, free sliding operation, complete to the approval of the Engineer</t>
  </si>
  <si>
    <t xml:space="preserve">2000 mm high × 2000 mm wide </t>
  </si>
  <si>
    <t>No.</t>
  </si>
  <si>
    <t xml:space="preserve">1000 mm high × 2000 mm wide </t>
  </si>
  <si>
    <t>750 mm high × 1050 mm wide</t>
  </si>
  <si>
    <t>Supply and Install Hardwood panelled doors, shall be manufactured from selected Mninga hardwood (or equally approved hardwood), complete with frame, fillets, glazing beads, 45 mm × 145 mm polished hardwood frame, 40 mm thick panels, 275 mm wide top and bottom rails, 8 mm clear glass and 150 mm × 50 mm architraves, cylinder mortice lock with escutcheons (Häfele or equal), stainless-steel pull handles, stainless-steel ball-bearing hinges, floor-mounted door closers, rubber door stoppers, stainless-steel flush bolts and all ironmongery.</t>
  </si>
  <si>
    <t>2500 mm high × 1500 mm wide (panelled hardwood)</t>
  </si>
  <si>
    <t>850 mm wide × 2500 mm High (panelled hardwood)</t>
  </si>
  <si>
    <r>
      <rPr>
        <b/>
        <sz val="11"/>
        <color theme="1"/>
        <rFont val="Calibri"/>
        <family val="2"/>
      </rPr>
      <t>Supply and Install Mild Steel Security Window Grills</t>
    </r>
    <r>
      <rPr>
        <sz val="11"/>
        <color theme="1"/>
        <rFont val="Calibri"/>
        <family val="2"/>
      </rPr>
      <t xml:space="preserve"> : Fabricate, supply and install security grills to windows manufactured from square hollow mild steel sections (minimum 25 mm × 25 mm × 2 mm thick or as approved), arranged in an approved vertical and horizontal pattern; complete with 40 mm × 40 mm × 3 mm thick perimeter frame.All joints to be fully welded, ground smooth and free from defects. Grills to be treated with anti-rust primer and finished with two coats of approved enamel paint (colour to be approved by the Engineer) or hot-dip galvanized where specified. Fix grills securely to window reveals using approved steel lugs or anchor bolts, ensuring firm, tamper-proof installation while allowing proper operation of the windows.Installed plumb, level and square, complete to the approval of the Engineer.</t>
    </r>
  </si>
  <si>
    <r>
      <t>Security Grills to External Doors :</t>
    </r>
    <r>
      <rPr>
        <sz val="11"/>
        <color theme="1"/>
        <rFont val="Calibri"/>
        <family val="2"/>
      </rPr>
      <t>Supply and Install Mild Steel Security Door Grills
Fabricate, supply and install heavy-duty security grills to external doors using square hollow mild steel sections (minimum 30 mm × 30 mm × 2–3 mm thick or as approved), arranged in an approved pattern; complete with 50 mm × 50 mm × 3 mm thick perimeter frame. Provide reinforced members at lock areas and ensure the grill design allows for door functionality (fixed or openable type as specified). All joints to be fully welded and ground smooth. Grills to be treated with anti-rust primer and finished with two coats of approved enamel paint (color to be approved by the Engineer) or hot dip galvanized where specified. Fix securely to door frames or structure using approved anchor bolts or welding, ensuring a rigid and tamper-proof installation. Installed plumb, level and square, complete to the approval of the Engineer.</t>
    </r>
  </si>
  <si>
    <t>Total for Bill No . 4 (to be carried forward to Summary)</t>
  </si>
  <si>
    <t>BILL No. 05: WALL FINISHES</t>
  </si>
  <si>
    <t>Supply and apply 12–15 mm thick cement-sand plaster (1:4 mix) to all plastered internal and external walls, finished flush and true to line and level ready for painting.</t>
  </si>
  <si>
    <t>Brick surface finish: To brickwork areas left fair-faced (where no plaster is required), carefully clean down, sand and apply two coats of approved clear masonry varnish to achieve a neat fair-faced brick finish, complete and to the approval of the Engineer.</t>
  </si>
  <si>
    <t>Apply wall skimming compound to achieve smooth finish, prime and paint with two coats of high-quality emulsion paint internally and two coats of weather-resistant exterior paint externally (colour as per approved sample) to all plastered walls</t>
  </si>
  <si>
    <t>Total for Bill No . 5 (to be carried forward to Summary)</t>
  </si>
  <si>
    <t>BILL No. 06: CEILING WORKS</t>
  </si>
  <si>
    <t>Supply and install suspended gypsum board ceiling (9 mm thick) on 50×50 mm treated timber framing/joists at 400 mm centres, including all necessary hangers, cross-bracing, jointing, filling and painting to smooth finish as detailed on roof section</t>
  </si>
  <si>
    <t>Supply and install recessed LED ceiling lights (12–18 W), including wiring in PVC conduits, switches and final connection to power source</t>
  </si>
  <si>
    <t>Total for Bill No . 6 (to be carried forward to Summary)</t>
  </si>
  <si>
    <t>BILL No. 07: FLOOR FINISHES</t>
  </si>
  <si>
    <r>
      <rPr>
        <b/>
        <sz val="11"/>
        <color theme="1"/>
        <rFont val="Calibri"/>
        <family val="2"/>
      </rPr>
      <t xml:space="preserve">Floor screed : </t>
    </r>
    <r>
      <rPr>
        <sz val="11"/>
        <color theme="1"/>
        <rFont val="Calibri"/>
        <family val="2"/>
      </rPr>
      <t>Supply and apply 25–40 mm thick cement-sand screed (1:4 mix) to floors, steel-trowelled to smooth finish ready to receive floor finishes.</t>
    </r>
  </si>
  <si>
    <t>Supply and fix high‑quality non‑slip ceramic floor tiles (minimum size 600×600 mm or as approved), laid on cement–sand mortar (1:4), including matching skirting tiles, edge trims, waterproof grouting, and appropriate movement joints suitable for both laboratory and general building areas.</t>
  </si>
  <si>
    <t>Total for Bill No . 7 (to be carried forward to Summary)</t>
  </si>
  <si>
    <t>BILL No. 08: PLUMBING AND SANITARY WORKS</t>
  </si>
  <si>
    <t>TOILETS AND BATHROOMS</t>
  </si>
  <si>
    <r>
      <rPr>
        <b/>
        <sz val="11"/>
        <color theme="1"/>
        <rFont val="Calibri"/>
        <family val="2"/>
      </rPr>
      <t>Disabled Toilet Plumbing Installation</t>
    </r>
    <r>
      <rPr>
        <sz val="11"/>
        <color theme="1"/>
        <rFont val="Calibri"/>
        <family val="2"/>
      </rPr>
      <t xml:space="preserve"> : Supply and install complete sanitary fittings for the Disabled Toilet including ceramic WC pan with matching seat and cover, disabled‑compliant grab bars and rails, close‑coupled flushing cistern, chrome bidet spray (shattaf) with flexible hose and wall bracket, hand‑wash basin with mixer tap, angle valves, stop valves, P‑trap, waste fittings and all concealed water supply and waste discharge piping. Works include pipe chases, sealing, making good finishes and full connection to the internal drainage system, completed to the approval of the Engineer.</t>
    </r>
  </si>
  <si>
    <r>
      <rPr>
        <b/>
        <sz val="11"/>
        <color theme="1"/>
        <rFont val="Calibri"/>
        <family val="2"/>
      </rPr>
      <t>Men’s Bathroom and Toilet Plumbing Installation</t>
    </r>
    <r>
      <rPr>
        <sz val="11"/>
        <color theme="1"/>
        <rFont val="Calibri"/>
        <family val="2"/>
      </rPr>
      <t xml:space="preserve"> :Supply and install complete sanitary fittings for the Men's Toilet and Bathroom including ceramic WC pan with cistern, seat and cover, chrome bidet spray, hand‑wash basin with mixer tap, shower assembly consisting of shower rose, shower mixer tap (cold and hot water provision where required), stopcocks, floor drain, angle valves, P‑traps, waste outlets and all concealed pipework for both water supply and drainage. All fittings shall be installed, tested and finished to the approval of the Engineer.</t>
    </r>
  </si>
  <si>
    <r>
      <rPr>
        <b/>
        <sz val="11"/>
        <color theme="1"/>
        <rFont val="Calibri"/>
        <family val="2"/>
      </rPr>
      <t xml:space="preserve"> Ladies’ Bathroom and Toilet Plumbing Installation:</t>
    </r>
    <r>
      <rPr>
        <sz val="11"/>
        <color theme="1"/>
        <rFont val="Calibri"/>
        <family val="2"/>
      </rPr>
      <t>Supply and install complete sanitary fittings for the Ladies' Toilet and Bathroom including ceramic WC pan with cistern, seat and cover, chrome bidet spray, hand‑wash basin with mixer tap, shower assembly including shower rose and mixer tap (provision for cold and hot water where required), floor drain, angle valves, P‑traps, waste discharge fittings and all concealed water supply and waste piping. Provide complete connection to the drainage network and make good all finishes, ready for use.</t>
    </r>
  </si>
  <si>
    <r>
      <rPr>
        <b/>
        <sz val="11"/>
        <color theme="1"/>
        <rFont val="Calibri"/>
        <family val="2"/>
      </rPr>
      <t xml:space="preserve"> Wall Tiles to Toilets and Bathrooms : </t>
    </r>
    <r>
      <rPr>
        <sz val="11"/>
        <color theme="1"/>
        <rFont val="Calibri"/>
        <family val="2"/>
      </rPr>
      <t>(1.8 m High)Supply and fix first‑grade glazed ceramic wall tiles, size 300×600 mm (or approved equivalent), non‑porous, minimum 8–10 mm thick, installed to a uniform height of 1.8 metres above finished floor level on all designated toilet and bathroom walls. Tiles shall be fixed using an approved polymer‑modified, factory‑prepared tile adhesive, applied strictly in accordance with the manufacturer’s instructions, on a properly prepared wall substrate finished with a cement–sand render (1:4 mix) to provide a smooth, sound and even surface. Joints shall be neatly finished using waterproof grout (cement–sand mix 1:2 or factory‑prepared grout) in an approved colour, with PVC or aluminium edge trims provided at all exposed terminations. The completed tiling shall be fully aligned, plumb, level and finished to the satisfaction of the Engineer.</t>
    </r>
  </si>
  <si>
    <t>LABORATORY PLUMBING WORKS</t>
  </si>
  <si>
    <r>
      <rPr>
        <b/>
        <sz val="11"/>
        <color theme="1"/>
        <rFont val="Calibri"/>
        <family val="2"/>
      </rPr>
      <t>Wet &amp; Dry Laboratory Sinks</t>
    </r>
    <r>
      <rPr>
        <sz val="11"/>
        <color theme="1"/>
        <rFont val="Calibri"/>
        <family val="2"/>
      </rPr>
      <t xml:space="preserve"> : Supply and install complete plumbing for all Wet and Dry Laboratory sinks, including chemical‑resistant laboratory‑grade taps, high‑pressure water supply pipes, angle valves, stop valves, traps, waste fittings, bench‑mounted or under‑counter plumbing assemblies, and a dedicated waste drainage system suitable for laboratory discharge. All installations shall strictly follow the laboratory layout drawings and include proper bench penetrations, sealing around pipe entries, secure fixing of sink units, accurate alignment of drainage components, full integration with internal water supply and soil/waste systems, pressure testing of water lines, and leak testing of drainage lines, all completed to the approval of the Engineer</t>
    </r>
  </si>
  <si>
    <t>Total for Bill No . 8 (to be carried forward to Summary)</t>
  </si>
  <si>
    <t>BILL No. 09: ELECTRICAL WORKS (POWER &amp; LIGHTING)</t>
  </si>
  <si>
    <r>
      <rPr>
        <b/>
        <sz val="11"/>
        <color theme="1"/>
        <rFont val="Calibri"/>
        <family val="2"/>
      </rPr>
      <t xml:space="preserve">Internal Power Wiring and Accessories </t>
    </r>
    <r>
      <rPr>
        <sz val="11"/>
        <color theme="1"/>
        <rFont val="Calibri"/>
        <family val="2"/>
      </rPr>
      <t>: Supply, install and commission all internal power wiring and accessories for the entire building, including wiring of all power circuits in heavy‑gauge PVC conduits (concealed or surface‑mounted as required), cable trunking where necessary, installation of 13 A power socket outlets, mounting boxes, junction boxes, power outlet switch for ceiling‑lighting feed (lighting fixtures measured separately under Bill 08), all cable routing, terminations, labeling, identification markers and integration with the building’s main distribution board (DB). All works shall be executed to the approval of the Engineer and conform to applicable electrical installation standards.</t>
    </r>
  </si>
  <si>
    <r>
      <rPr>
        <b/>
        <sz val="11"/>
        <color theme="1"/>
        <rFont val="Calibri"/>
        <family val="2"/>
      </rPr>
      <t>Electrical Distribution Board and Earthing System</t>
    </r>
    <r>
      <rPr>
        <sz val="11"/>
        <color theme="1"/>
        <rFont val="Calibri"/>
        <family val="2"/>
      </rPr>
      <t xml:space="preserve"> : Supply, install, test and commission the complete electrical distribution board (DB) for the building, including miniature circuit breakers (MCBs) for all final circuits, RCD/RCCB protection devices, neutral and earth bars, surge protection device (SPD), internal DB cabling, labeling and all termination works. Provide an earthing system consisting of earth electrode, earth cable and all connectors required to establish safe and continuous earthing for the building’s electrical installation. All works shall be completed, tested and commissioned to the approval of the Engineer.</t>
    </r>
  </si>
  <si>
    <t>Total for Bill No . 9 (to be carried forward to Summary)</t>
  </si>
  <si>
    <t>BILL No. 10: LABORATORY FURNITURE</t>
  </si>
  <si>
    <r>
      <rPr>
        <b/>
        <sz val="11"/>
        <color theme="1"/>
        <rFont val="Calibri"/>
        <family val="2"/>
      </rPr>
      <t>Laboratory Work Benches (Wet &amp; Dry Labs)</t>
    </r>
    <r>
      <rPr>
        <sz val="11"/>
        <color theme="1"/>
        <rFont val="Calibri"/>
        <family val="2"/>
      </rPr>
      <t xml:space="preserve"> : Supply, fabricate and install complete laboratory work benches as shown on the approved drawings, constructed with heavy‑gauge powder‑coated steel frames, high‑density moisture‑resistant laminated carcasses, and chemical‑resistant phenolic resin or epoxy resin worktops (minimum 16–19 mm thick) with sealed edges. Include under‑bench cabinets, drawers, shelves, fastening brackets, leveling feet, edge trims and all associated hardware. Install benches exactly as positioned in the Wet and Dry Laboratory layouts, fully fixed, aligned and finished to the approval of the Engineer.</t>
    </r>
  </si>
  <si>
    <r>
      <rPr>
        <b/>
        <sz val="11"/>
        <color theme="1"/>
        <rFont val="Calibri"/>
        <family val="2"/>
      </rPr>
      <t xml:space="preserve">Central Island Laboratory Bench (Dry Laboratory) : </t>
    </r>
    <r>
      <rPr>
        <sz val="11"/>
        <color theme="1"/>
        <rFont val="Calibri"/>
        <family val="2"/>
      </rPr>
      <t>Supply, fabricate and install the central island bench using powder‑coated steel support frames and chemical‑resistant phenolic/epoxy resin countertops, including under‑counter storage cabinets (laminated HDF/MDF), service channels, support beams, end panels and all required installation hardware. The bench shall be constructed and installed strictly in accordance with the Dry Laboratory drawings and securely anchored in place.</t>
    </r>
  </si>
  <si>
    <r>
      <rPr>
        <b/>
        <sz val="11"/>
        <color theme="1"/>
        <rFont val="Calibri"/>
        <family val="2"/>
      </rPr>
      <t xml:space="preserve">Integrated Laboratory Sink Modules: </t>
    </r>
    <r>
      <rPr>
        <sz val="11"/>
        <color theme="1"/>
        <rFont val="Calibri"/>
        <family val="2"/>
      </rPr>
      <t>Supply and install integrated sink modules consisting of chemical‑resistant polypropylene (PP), stainless steel (SS 316) or epoxy drop‑in sinks, complete with splashbacks, sink housings, support brackets, cut‑outs on worktops, sealing compounds and interface fittings. Coordinate installation with plumbing services measured under Bill 10. All materials must be suited for laboratory chemical use.</t>
    </r>
  </si>
  <si>
    <r>
      <rPr>
        <b/>
        <sz val="11"/>
        <color theme="1"/>
        <rFont val="Calibri"/>
        <family val="2"/>
      </rPr>
      <t>Laboratory Stools / Chairs :</t>
    </r>
    <r>
      <rPr>
        <sz val="11"/>
        <color theme="1"/>
        <rFont val="Calibri"/>
        <family val="2"/>
      </rPr>
      <t>Supply and deliver high‑quality laboratory stools/chairs with chemical‑resistant polyurethane or vinyl seats, powder‑coated steel or chrome bases, adjustable height mechanisms and non‑slip feet or wheels, as indicated on the laboratory layout drawings.</t>
    </r>
  </si>
  <si>
    <t>Total for Bill No . 10 (to be carried forward to Summary)</t>
  </si>
  <si>
    <t>BILL No. 11: AIR CONDITIONING AND VENTILATION WORKS</t>
  </si>
  <si>
    <r>
      <rPr>
        <b/>
        <sz val="11"/>
        <color theme="1"/>
        <rFont val="Calibri"/>
        <family val="2"/>
      </rPr>
      <t>Air Conditioning Units – Laboratory Areas (Dry Lab &amp; Wet Lab)</t>
    </r>
    <r>
      <rPr>
        <sz val="11"/>
        <color theme="1"/>
        <rFont val="Calibri"/>
        <family val="2"/>
      </rPr>
      <t xml:space="preserve"> : Air Conditioning Units – Laboratory Areas (Dry Lab &amp; Wet Lab)Supply, install, test and commission high‑efficiency inverter split‑type air conditioning units with eco‑friendly R‑32 refrigerant,  for the Dry Laboratory and  Wet Laboratory, complete with indoor and outdoor units, wall brackets, insulated copper refrigerant piping, condensate drain piping, control cabling, electrical connections and all accessories required for a fully operational installation. Units shall provide stable temperature control suitable for laboratory use and be installed strictly in accordance with manufacturer’s recommendations and to the approval of the Engineer.</t>
    </r>
  </si>
  <si>
    <t xml:space="preserve"> 24,000 BTU </t>
  </si>
  <si>
    <t xml:space="preserve"> 18,000 BTU </t>
  </si>
  <si>
    <r>
      <rPr>
        <b/>
        <sz val="11"/>
        <color theme="1"/>
        <rFont val="Calibri"/>
        <family val="2"/>
      </rPr>
      <t xml:space="preserve">Ceiling‑Mounted Fans – Conference Room : </t>
    </r>
    <r>
      <rPr>
        <sz val="11"/>
        <color theme="1"/>
        <rFont val="Calibri"/>
        <family val="2"/>
      </rPr>
      <t>Supply, install, test and commission  ceiling‑mounted electric fans, 60‑inch (1500 mm) diameter, of approved make and low‑noise, high‑efficiency design, complete with suspension rods, mounting hardware, wall‑mounted control switches, wiring, terminations and connection to the building’s electrical system. Fans shall be securely fixed, properly balanced and positioned as indicated on the approved drawings, and completed to the satisfaction of the Engineer.</t>
    </r>
  </si>
  <si>
    <t>Total for Bill No . 11 (to be carried forward to Summary)</t>
  </si>
  <si>
    <t>BILL No. 12: EXTERNAL WORKS</t>
  </si>
  <si>
    <t>Provide and install fire extinguishers at all building blocks on site, including the two staff house blocks, kitchen and common area with power/storage room, laboratory and conference room block, and the renovated offices. Fire extinguishers shall be appropriately rated for the respective risks, supplied with mounting brackets, and installed at accessible and clearly visible locations in accordance with safety requirements</t>
  </si>
  <si>
    <t>Supply and install solar‑powered LED compound lights on galvanized steel poles (3–4 m height), complete with solar panels, internal battery system, controller, dusk‑to‑dawn sensor, mounting brackets and reinforced concrete base (400×400×600 mm)</t>
  </si>
  <si>
    <r>
      <rPr>
        <b/>
        <sz val="11"/>
        <color theme="1"/>
        <rFont val="Calibri"/>
        <family val="2"/>
      </rPr>
      <t>External Wall Lights (Photocell Controlled)</t>
    </r>
    <r>
      <rPr>
        <sz val="11"/>
        <color theme="1"/>
        <rFont val="Calibri"/>
        <family val="2"/>
      </rPr>
      <t xml:space="preserve"> ; Supply and install external wall‑mounted LED light fittings complete with integrated photocell (dusk‑to‑dawn sensor), weatherproof housing rated minimum IP65, energy‑efficient LED lamp, mounting brackets and all electrical connections required to fix and operate the unit on external wall surfaces as shown on the drawings. The installation shall include wiring from the local distribution board to each fitting, proper sealing of wall penetrations, secure fixing, testing and commissioning to the approval of the Engineer.</t>
    </r>
  </si>
  <si>
    <t>Construct a reinforced concrete septic tank for 40 users, including excavation, hardcore filling, concrete base slab, reinforced concrete cover slab, masonry walls, internal partition wall, internal plastering and waterproofing, benching, inlet and outlet pipes, ventilation pipe, access manholes with covers, backfilling, and all associated works complete in accordance with standard specifications and the Engineer’s instructions. The septic tank shall be designed for 40 users with internal dimensions of 3.30 m (L) × 1.20 m (W) × 1.70 m (liquid depth) and an approximate capacity of 6.80 m³</t>
  </si>
  <si>
    <t>Construct a circular soak pit for 40 users, including excavation, stone hardcore, concrete works, honeycomb masonry/block walls, filter media, inlet pipe connection, reinforced concrete cover slab, inspection cover, ventilation pipe, backfilling, and all associated works complete in accordance with standard specifications and the Engineer’s instructions. The soak pit shall be designed for 40 users with a diameter of 3.60 m and a depth of 4.20 m.</t>
  </si>
  <si>
    <t>Supply and construct manholes including concrete base, benching, internal plastering, step irons, manhole covers and frames, connection to the drainage system and backfilling as per site layout</t>
  </si>
  <si>
    <t>Supply all materials and construct the complete raiser structure in accordance with the approved drawings, including stone‑masonry foundation works, burnt‑brick cross walls forming the supporting substructure, reinforced concrete beams, steel reinforcement, formwork, a reinforced concrete top slab, plinth and all associated structural and finishing works. The installation shall include all excavation, backfilling, curing, alignment and workmanship necessary to deliver a stable, level and fully functional tank support platform, complete to the approval of the Engineer</t>
  </si>
  <si>
    <t>Supply and install 5,000‑liter polyethylene (polytank) water storage tanks, UV‑stabilized, high‑density polyethylene (HDPE) rotationally molded, food‑grade certified, including delivery to site, lifting/positioning onto completed tank raiser, inlet/outlet connections, overflow pipe, washout/drain connection, fittings, valves and all accessories, complete and to the approval of the Engineer.</t>
  </si>
  <si>
    <t>Provision for landscaping works within the compound, including grass seeding and establishment; supply, delivery and spreading of approved aggregates around the laboratory, conference room block, and other indicated areas as per drawings; planting of approved trees (including African Tulip Tree – Spathodea) and other suitable shade/offshore species, shrubs, and flowers, including pit excavation, backfilling with approved topsoil/manure, staking where required, and mulching; all planting works to be executed in parallel with the construction programme to ensure full establishment by project completion; including watering, replacement of failed plants, and maintenance of all landscaped areas for the duration of the contract; complete in accordance with specifications, drawings, and the Engineer’s instructions</t>
  </si>
  <si>
    <t>12.1.1</t>
  </si>
  <si>
    <r>
      <rPr>
        <b/>
        <sz val="11"/>
        <color theme="1"/>
        <rFont val="Calibri"/>
        <family val="2"/>
      </rPr>
      <t>WATER EXTRACTION SYSTEM</t>
    </r>
    <r>
      <rPr>
        <sz val="11"/>
        <color theme="1"/>
        <rFont val="Calibri"/>
        <family val="2"/>
      </rPr>
      <t xml:space="preserve"> : Supply, install, test and commission an end-suction centrifugal surface pump suitable for raw water abstraction from the lake. The pump shall be complete with a high-efficiency electric motor (2.2 kW / 3 HP), designed for dual power supply operation (grid power and solar power). The pump set shall be capable of delivering 8–10 m³/hr at a total dynamic head of 15 m. The pump shall be mounted on a reinforced concrete plinth and shall include non-return valve, gate valve, pressure gauge, suction and delivery connections, and all necessary fittings and accessories, complete in all respects.</t>
    </r>
  </si>
  <si>
    <t>12.1.2</t>
  </si>
  <si>
    <t>Supply and install suction pipeline from the lake to the pump using 75 mm OD HDPE pipe (PN 10 or higher), complete with foot valve and strainer, all fittings, joints, supports, anchoring, and accessories. The pipeline shall be installed to ensure continuous prime, prevent air ingress, and minimize debris intake, complete in all respects.</t>
  </si>
  <si>
    <t>m</t>
  </si>
  <si>
    <t>12.1.3</t>
  </si>
  <si>
    <t>Supply, lay, test and commission 63 mm OD HDPE rising main pipeline (PN 10) from the pump to the two 5,000 L storage tanks (4 m riser height), including all fittings, isolation valves, jointing materials, trenching, backfilling, concrete thrust blocks, warning tape, and all associated civil works, complete in all respects.</t>
  </si>
  <si>
    <t>12.1.4</t>
  </si>
  <si>
    <t>Supply and install a compact basic inline water treatment system suitable for 8–10 m³/hr flow rate, consisting of one 20" or 30" Big Blue sediment filter housing (20–50 micron cartridge) and a small automatic chlorination dosing pump with 50–100 litre solution tank. The system shall be installed on the delivery line immediately after the pump and before the storage tanks, complete with pressure gauges (before and after filter), isolation valves, mounting stand, unions, and all necessary connections and accessories, complete in all respects.</t>
  </si>
  <si>
    <t>12.1.5</t>
  </si>
  <si>
    <t>Supply and install the complete electrical and control system suitable for dual power operation (grid power and solar power). The system shall include a remote control panel located in the control/battery room, automatic changeover switch, Direct-On-Line (DOL) starter, overload and phase failure protection, power and control cabling, proper earthing, and all accessories required for safe and efficient pump operation, complete in all respects.</t>
  </si>
  <si>
    <t>12.1.6</t>
  </si>
  <si>
    <t>Supply and install a durable weatherproof shade / pump house (roof and supporting structure) over the pump, motor, and treatment system to protect the equipment from direct sunlight, rain, and dust. The shade shall be constructed using galvanized steel frame with corrugated iron sheets or approved equivalent roofing material, complete in all respects.</t>
  </si>
  <si>
    <t>Total for Bill No . 12 (to be carried forward to Summary)</t>
  </si>
  <si>
    <r>
      <t>SHEET NAME:</t>
    </r>
    <r>
      <rPr>
        <sz val="11"/>
        <color theme="1"/>
        <rFont val="Calibri"/>
        <family val="2"/>
      </rPr>
      <t xml:space="preserve"> STAFF/REST HOUSES</t>
    </r>
  </si>
  <si>
    <r>
      <rPr>
        <b/>
        <sz val="11"/>
        <color theme="1"/>
        <rFont val="Calibri"/>
        <family val="2"/>
      </rPr>
      <t>Setting &amp; Excavation</t>
    </r>
    <r>
      <rPr>
        <sz val="11"/>
        <color theme="1"/>
        <rFont val="Calibri"/>
        <family val="2"/>
      </rPr>
      <t xml:space="preserve"> : Carry out setting out of the building and its foundations in accordance with the approved foundation layout, including the provision of all necessary pegs, profiles, benchmarks, and reference points. Excavate foundation and service trenches to the required widths and varying depths as directed, ensuring that a suitable bearing stratum is reached to the satisfaction of the Engineer. The work shall include trimming of trench sides, levelling and preparation of trench bottoms, removal and disposal of surplus excavated material to an approved off-site location.</t>
    </r>
  </si>
  <si>
    <r>
      <t>Oversite Concrete casting :</t>
    </r>
    <r>
      <rPr>
        <sz val="11"/>
        <color theme="1"/>
        <rFont val="Calibri"/>
        <family val="2"/>
      </rPr>
      <t xml:space="preserve"> Supply and cast 100 mm thick oversite concrete floor slab using C20 concrete mix (1:2:4)  (coarse aggregate, 20 mm maximum size), including all necessary reinforcement mesh, formwork, and curing to achieve a smooth, level finish.</t>
    </r>
  </si>
  <si>
    <t>Total for Bill No . 01 (to be carried forward to Summary)</t>
  </si>
  <si>
    <t>Total for Bill No . 02 (to be carried forward to Summary)</t>
  </si>
  <si>
    <t>Supply and install 4'' PVC rainwater gutters and downpipes (100 mm diameter) with proper falls and brackets, complete with shoe outlets</t>
  </si>
  <si>
    <t>Total for Bill No . 03 (to be carried forward to Summary)</t>
  </si>
  <si>
    <t>BILL No. 04: WINDOWS AND EXTERNAL DOORS</t>
  </si>
  <si>
    <t>2500 mm high × 900 mm wide (panelled hardwood)</t>
  </si>
  <si>
    <t>Total for Bill No . 04 (to be carried forward to Summary)</t>
  </si>
  <si>
    <t>Total for Bill No . 05 (to be carried forward to Summary)</t>
  </si>
  <si>
    <t>Total for Bill No . 06 (to be carried forward to Summary)</t>
  </si>
  <si>
    <t>Total for Bill No . 07 (to be carried forward to Summary)</t>
  </si>
  <si>
    <r>
      <rPr>
        <b/>
        <sz val="11"/>
        <color theme="1"/>
        <rFont val="Calibri"/>
        <family val="2"/>
      </rPr>
      <t>Hand‑Wash Basin Installation</t>
    </r>
    <r>
      <rPr>
        <sz val="11"/>
        <color theme="1"/>
        <rFont val="Calibri"/>
        <family val="2"/>
      </rPr>
      <t>: Supply and install a complete hand‑wash basin set , including ceramic basin, chrome mixer tap, angle valves, stop valve, P‑trap, waste outlet and all concealed cold‑water supply and waste discharge piping, fully connected, sealed and finished to the approval of the Engineer.</t>
    </r>
  </si>
  <si>
    <r>
      <rPr>
        <b/>
        <sz val="11"/>
        <color theme="1"/>
        <rFont val="Calibri"/>
        <family val="2"/>
      </rPr>
      <t>WC Suite With Bidet Spray (Shattaf) :</t>
    </r>
    <r>
      <rPr>
        <sz val="11"/>
        <color theme="1"/>
        <rFont val="Calibri"/>
        <family val="2"/>
      </rPr>
      <t xml:space="preserve"> Supply and install a complete WC suite consisting of ceramic WC pan with matching seat and cover, close‑coupled flushing cistern, chrome bidet spray (shattaf) with flexible hose and wall bracket, angle valve, stop valve, P‑trap and all concealed water supply and soil waste piping, fully fixed, connected and tested to the approval of the Engineer.</t>
    </r>
  </si>
  <si>
    <r>
      <t xml:space="preserve"> </t>
    </r>
    <r>
      <rPr>
        <b/>
        <sz val="11"/>
        <color theme="1"/>
        <rFont val="Calibri"/>
        <family val="2"/>
      </rPr>
      <t>Shower Installation :</t>
    </r>
    <r>
      <rPr>
        <sz val="11"/>
        <color theme="1"/>
        <rFont val="Calibri"/>
        <family val="2"/>
      </rPr>
      <t>Supply and install a complete shower assembly including approved chrome shower mixer, shower rose, stopcocks, concealed cold‑water supply pipework, shower waste outlet and floor drain, fully connected to the internal water and drainage systems, pressure‑tested and completed to the satisfaction of the Engineer.</t>
    </r>
  </si>
  <si>
    <r>
      <rPr>
        <b/>
        <sz val="11"/>
        <color theme="1"/>
        <rFont val="Calibri"/>
        <family val="2"/>
      </rPr>
      <t xml:space="preserve"> Wall Tiles to Toilets and Bathrooms : </t>
    </r>
    <r>
      <rPr>
        <sz val="11"/>
        <color theme="1"/>
        <rFont val="Calibri"/>
        <family val="2"/>
      </rPr>
      <t>(Supply and fix first‑grade glazed ceramic wall tiles, 300×600 mm (or approved equivalent), non‑porous and 8–10 mm thick, installed to a uniform height of 1.8 metres above finished floor level on all bathroom wall surfaces using approved polymer‑modified tile adhesive applied over a cement–sand render (1:4). Tiles shall be laid true to line, level and plumb with waterproof grout in an approved colour and fitted with suitable PVC or aluminium edge trims, completed with clean, even finishes to the satisfaction of the Engineer.</t>
    </r>
  </si>
  <si>
    <t>Total for Bill No . 08 (to be carried forward to Summary)</t>
  </si>
  <si>
    <r>
      <rPr>
        <b/>
        <sz val="11"/>
        <color theme="1"/>
        <rFont val="Calibri"/>
        <family val="2"/>
      </rPr>
      <t xml:space="preserve">Wiring </t>
    </r>
    <r>
      <rPr>
        <sz val="11"/>
        <color theme="1"/>
        <rFont val="Calibri"/>
        <family val="2"/>
      </rPr>
      <t>: Supply, install and commission all internal power wiring and electrical accessories for the staff houses, including concealed or surface‑mounted wiring in heavy‑gauge PVC conduits, cable trunking where required, 13 A power socket outlets, lighting and switch wiring, mounting and junction boxes, power‑outlet switch for ceiling‑lighting feed, complete routing and termination of all electrical cables, accurate labeling and identification, and full integration with the building’s local distribution board (DB). All wiring and installation works shall comply with relevant electrical installation standards and shall be completed to the approval of the Engineer.</t>
    </r>
  </si>
  <si>
    <r>
      <rPr>
        <b/>
        <sz val="11"/>
        <color theme="1"/>
        <rFont val="Calibri"/>
        <family val="2"/>
      </rPr>
      <t>Electrical Distribution Board and Earthing System</t>
    </r>
    <r>
      <rPr>
        <sz val="11"/>
        <color theme="1"/>
        <rFont val="Calibri"/>
        <family val="2"/>
      </rPr>
      <t xml:space="preserve"> :Supply, install, test and commission the complete electrical distribution board (DB) for the staff house, comprising miniature circuit breakers (MCBs) for all final lighting and power circuits, RCD/RCCB protection devices, neutral and earth bars, surge‑protection device (SPD), all internal DB cabling, labeling, circuit identification and termination works. Provide a complete earthing system including an earth electrode, earth cable and all necessary connectors to establish a safe and continuous earthing path for the installation. The entire system shall be fully tested, verified and commissioned to the approval of the Engineer.</t>
    </r>
  </si>
  <si>
    <t>Total for Bill No . 09 (to be carried forward to Summary)</t>
  </si>
  <si>
    <t>BILL No. 10: FURNITURE</t>
  </si>
  <si>
    <r>
      <rPr>
        <b/>
        <sz val="11"/>
        <color theme="1"/>
        <rFont val="Calibri"/>
        <family val="2"/>
      </rPr>
      <t>Living Room Furniture</t>
    </r>
    <r>
      <rPr>
        <sz val="11"/>
        <color theme="1"/>
        <rFont val="Calibri"/>
        <family val="2"/>
      </rPr>
      <t xml:space="preserve"> : Supply and deliver complete living and study furniture for each staff house including two sofas of approved size and design with durable upholstery and high‑density cushioning, a coffee table constructed from hardwood or laminated MDF with sealed edges, and a single ergonomic office chair with matching study/working table, all fabricated from approved materials, delivered, assembled and positioned in the locations indicated on the floor layout drawings, completed to the satisfaction of the Engineer.</t>
    </r>
  </si>
  <si>
    <r>
      <rPr>
        <b/>
        <sz val="11"/>
        <color theme="1"/>
        <rFont val="Calibri"/>
        <family val="2"/>
      </rPr>
      <t xml:space="preserve">Bedroom Bed (Double Bed): </t>
    </r>
    <r>
      <rPr>
        <sz val="11"/>
        <color theme="1"/>
        <rFont val="Calibri"/>
        <family val="2"/>
      </rPr>
      <t>Supply and deliver a standard double bed with solid hardwood frame , complete with mattress of approved quality, bed base support slats or platform board, and headboard, all delivered, assembled and placed in the bedroom position shown on the approved drawings to the satisfaction of the Engineer.</t>
    </r>
  </si>
  <si>
    <r>
      <rPr>
        <b/>
        <sz val="11"/>
        <color theme="1"/>
        <rFont val="Calibri"/>
        <family val="2"/>
      </rPr>
      <t>Wardrobe Unit :</t>
    </r>
    <r>
      <rPr>
        <sz val="11"/>
        <color theme="1"/>
        <rFont val="Calibri"/>
        <family val="2"/>
      </rPr>
      <t>Supply and deliver a freestanding wardrobe unit fabricated from laminated MDF or hardwood with shelves, hanging rail and doors fitted with approved hinges and handles, delivered and positioned in the bedroom as indicated on the drawings or as instructed by the Engineer.</t>
    </r>
  </si>
  <si>
    <t>BILL No. 11:  VENTILATION WORKS</t>
  </si>
  <si>
    <r>
      <rPr>
        <b/>
        <sz val="11"/>
        <rFont val="Calibri"/>
        <family val="2"/>
      </rPr>
      <t>Ceiling‑Mounted Fans</t>
    </r>
    <r>
      <rPr>
        <sz val="11"/>
        <color theme="1"/>
        <rFont val="Calibri"/>
        <family val="2"/>
      </rPr>
      <t xml:space="preserve">  - Supply, install, test, and commission ceiling-mounted electric fans, 60-inch (1500 mm) diameter, of approved make and low-noise, high-efficiency design, complete with suspension rods, mounting hardware, wall-mounted control switches, wiring, terminations, and connection to the building's electrical system. Fans shall be securely fixed, properly balanced, and positioned , all to the satisfaction of the Engineer</t>
    </r>
  </si>
  <si>
    <r>
      <t>SHEET NAME:</t>
    </r>
    <r>
      <rPr>
        <sz val="11"/>
        <color theme="1"/>
        <rFont val="Calibri"/>
        <family val="2"/>
      </rPr>
      <t xml:space="preserve"> KITCHEN/LIVING AREA</t>
    </r>
  </si>
  <si>
    <r>
      <rPr>
        <b/>
        <sz val="11"/>
        <color theme="1"/>
        <rFont val="Calibri"/>
        <family val="2"/>
      </rPr>
      <t>Setting &amp; Excavation</t>
    </r>
    <r>
      <rPr>
        <sz val="11"/>
        <color theme="1"/>
        <rFont val="Calibri"/>
        <family val="2"/>
      </rPr>
      <t xml:space="preserve"> : Setting out of the building and foundations in accordance with the approved layout drawings and structural details; excavation of foundation and service trenches to varying depths as required to reach a suitable bearing stratum as directed by the Engineer; including trimming of sides, levelling of trench bottoms, and disposal of surplus excavated material off-site.</t>
    </r>
  </si>
  <si>
    <r>
      <rPr>
        <b/>
        <sz val="11"/>
        <color theme="1"/>
        <rFont val="Calibri"/>
        <family val="2"/>
      </rPr>
      <t xml:space="preserve">Stone Floor Finish (Kitchen/Living Area): </t>
    </r>
    <r>
      <rPr>
        <sz val="11"/>
        <color theme="1"/>
        <rFont val="Calibri"/>
        <family val="2"/>
      </rPr>
      <t>Supply and install natural stone floor finish to kitchen and living areas, laid on a prepared base with cement mortar bedding; stones to be properly selected, cut, and dressed, laid to line and level with tight joints; including grouting, pointing, and finishing to achieve a smooth, even, and durable surface in accordance with the Engineer’s instructions.</t>
    </r>
  </si>
  <si>
    <r>
      <rPr>
        <b/>
        <sz val="11"/>
        <color theme="1"/>
        <rFont val="Calibri"/>
        <family val="2"/>
      </rPr>
      <t>Stone Masonry Columns Enclosing Timber Posts</t>
    </r>
    <r>
      <rPr>
        <sz val="11"/>
        <color theme="1"/>
        <rFont val="Calibri"/>
        <family val="2"/>
      </rPr>
      <t xml:space="preserve"> : Construct stone masonry column enclosures measuring 400 × 400 mm and 1.5 m high around the structural timber posts as shown on the drawings, using selected hard stone laid in a 1:3 cement–sand mortar, built plumb and true with neatly pointed joints, fully enclosing and protecting the internal timber post, finished smooth and completed to the approval of the Engineer.</t>
    </r>
  </si>
  <si>
    <r>
      <rPr>
        <b/>
        <sz val="11"/>
        <color theme="1"/>
        <rFont val="Calibri"/>
        <family val="2"/>
      </rPr>
      <t>Structural Timber Posts (150 × 150 mm, 3m High Hardwood)</t>
    </r>
    <r>
      <rPr>
        <sz val="11"/>
        <color theme="1"/>
        <rFont val="Calibri"/>
        <family val="2"/>
      </rPr>
      <t xml:space="preserve"> : Supply, treat and install 150 × 150 mm hardwood structural timber posts positioned within the 400 × 400 mm stone masonry column enclosures, set vertically to true alignment and securely fixed . Timber shall be pressure‑treated with approved preservative and fully integrated within the masonry column to form part of the structural framing system, completed to the approval of the Engineer.</t>
    </r>
  </si>
  <si>
    <r>
      <rPr>
        <b/>
        <sz val="11"/>
        <color theme="1"/>
        <rFont val="Calibri"/>
        <family val="2"/>
      </rPr>
      <t xml:space="preserve">Timber Tie Beams : </t>
    </r>
    <r>
      <rPr>
        <sz val="11"/>
        <color theme="1"/>
        <rFont val="Calibri"/>
        <family val="2"/>
      </rPr>
      <t>Supply and install hardwood timber tie beams of 150x150mm , fixed securely to the 150 × 150 mm structural timber posts using all required connection hardware including approved bolts, nails, metal straps and connection plates, set true to line and level and fully coordinated with the roof truss system as shown in the drawings, completed to the satisfaction of the Engineer.</t>
    </r>
  </si>
  <si>
    <r>
      <rPr>
        <b/>
        <sz val="11"/>
        <color theme="1"/>
        <rFont val="Calibri"/>
        <family val="2"/>
      </rPr>
      <t>Timber Lattice Ventilation Window</t>
    </r>
    <r>
      <rPr>
        <sz val="11"/>
        <color theme="1"/>
        <rFont val="Calibri"/>
        <family val="2"/>
      </rPr>
      <t xml:space="preserve"> : Supply and install fixed timber ventilation window constructed entirely from approved well-seasoned hardwood; comprising a solid timber perimeter frame with internal timber lattice (screen) formed from evenly spaced timber members in an approved pattern; all joints to be properly formed, tight-fitting and securely fixed; surface to be smoothly finished and treated with approved protective coating; installed plumb, level and square within the opening, complete to the approval of the Engineer.</t>
    </r>
  </si>
  <si>
    <t>1500 mm high × 4300 mm wide</t>
  </si>
  <si>
    <t>1500 mm high × 2400 mm wide</t>
  </si>
  <si>
    <r>
      <rPr>
        <b/>
        <sz val="11"/>
        <color theme="1"/>
        <rFont val="Calibri"/>
        <family val="2"/>
      </rPr>
      <t>Ventilation Louver Blocks</t>
    </r>
    <r>
      <rPr>
        <sz val="11"/>
        <color theme="1"/>
        <rFont val="Calibri"/>
        <family val="2"/>
      </rPr>
      <t xml:space="preserve"> : Supply and install precast concrete ventilation louver blocks to window openings ( Closed Kitchen &amp; Storage); blocks to be uniform, properly aligned and jointed in cement mortar; including necessary framing, bedding and finishing to achieve a neat, durable and well-ventilated installation, complete to the approval of the Engineer.</t>
    </r>
  </si>
  <si>
    <t>600 mm high × 4200 mm wide</t>
  </si>
  <si>
    <t>600 mm high × 6200 mm wide</t>
  </si>
  <si>
    <r>
      <rPr>
        <b/>
        <sz val="11"/>
        <color theme="1"/>
        <rFont val="Calibri"/>
        <family val="2"/>
      </rPr>
      <t>Supply and Install Hardwood Panelled Door</t>
    </r>
    <r>
      <rPr>
        <sz val="11"/>
        <color theme="1"/>
        <rFont val="Calibri"/>
        <family val="2"/>
      </rPr>
      <t xml:space="preserve"> : Supply and install single-leaf hardwood panelled door manufactured from selected Mninga hardwood (or equally approved); complete with frame, architraves and all ironmongery including hinges, handles, cylinder mortice lock and door stoppers; properly finished and installed plumb, level and square, complete to the approval of the Engineer</t>
    </r>
  </si>
  <si>
    <t>2100 mm high × 900 mm wide</t>
  </si>
  <si>
    <r>
      <t>Sliding/Rolling Gate :</t>
    </r>
    <r>
      <rPr>
        <sz val="11"/>
        <color theme="1"/>
        <rFont val="Calibri"/>
        <family val="2"/>
      </rPr>
      <t>Supply, fabricate and install a mild steel sliding/rolling gate constructed from a 75 mm × 75 mm × 3 mm thick square hollow section outer frame, with internal vertical and horizontal infill members formed from 40 mm × 40 mm × 2 mm thick square hollow sections and intermediate stiffeners as required to prevent deflection. The gate shall be mounted on heavy‑duty rollers operating on a steel ground track, with top guide rollers for stability, and fitted with an approved locking system, end stops, handles and all necessary ironmongery. All steelwork shall be fully welded, cleaned, treated with anti‑rust primer and finished with two coats of approved paint or galvanizing as specified, installed true to line, plumb and level, and completed to the approval of the Engineer.</t>
    </r>
  </si>
  <si>
    <t>Size : 2100 mm high × 4050 mm wide</t>
  </si>
  <si>
    <r>
      <t>Metal Panelled Door :</t>
    </r>
    <r>
      <rPr>
        <sz val="11"/>
        <color theme="1"/>
        <rFont val="Calibri"/>
        <family val="2"/>
      </rPr>
      <t xml:space="preserve"> Supply, fabricate and install a metal panelled door manufactured from 2.0 mm thick mild steel sheets, formed and welded onto a fully welded steel frame fabricated from 50 mm × 100 mm steel sections, complete with internal stiffeners and reinforcement plates to achieve a finished door thickness of 45 mm. The door shall be factory‑primed, treated with approved anti‑rust primer and finished with two coats of enamel paint. Installation shall include secure locking mechanism, heavy‑duty hinges, door closer, handles and all required ironmongery, fixed true to line and level and completed to the approval of the Engineer.</t>
    </r>
  </si>
  <si>
    <t>2500 mm high × 1500 mm wide</t>
  </si>
  <si>
    <t xml:space="preserve"> Apply 12–15 mm thick cement-sand plaster (1:4 mix) to all plastered internal and external walls, finished flush and true to line and level ready for painting.</t>
  </si>
  <si>
    <r>
      <rPr>
        <b/>
        <sz val="11"/>
        <color theme="1"/>
        <rFont val="Calibri"/>
        <family val="2"/>
      </rPr>
      <t>Pendant Light</t>
    </r>
    <r>
      <rPr>
        <sz val="11"/>
        <color theme="1"/>
        <rFont val="Calibri"/>
        <family val="2"/>
      </rPr>
      <t xml:space="preserve"> : Supply and install complete pendant light units suspended from the roof truss at the locations shown on the drawings, including the full pendant lamp with integrated LED light source, suspension rods or chains, ceiling canopy plate, internal wiring, conduits, mounting hardware and final electrical connection. Each pendant light shall be securely fixed, hung true to line and level at the approved height, fully operational and finished to the satisfaction of the Engineer.</t>
    </r>
  </si>
  <si>
    <t>BILL No. 07: PLUMBING AND SANITARY WORKS</t>
  </si>
  <si>
    <r>
      <rPr>
        <b/>
        <sz val="11"/>
        <color theme="1"/>
        <rFont val="Calibri"/>
        <family val="2"/>
      </rPr>
      <t>Kitchen Sink Installation</t>
    </r>
    <r>
      <rPr>
        <sz val="11"/>
        <color theme="1"/>
        <rFont val="Calibri"/>
        <family val="2"/>
      </rPr>
      <t>: Supply and install a complete stainless‑steel kitchen sink unit as shown on the drawings, including mixer tap, angle valves, stop valve, P‑trap, waste outlet, overflow connection and all concealed cold‑water supply and waste discharge piping, fully connected, sealed and finished to the satisfaction of the Engineer.</t>
    </r>
  </si>
  <si>
    <r>
      <rPr>
        <b/>
        <sz val="11"/>
        <color theme="1"/>
        <rFont val="Calibri"/>
        <family val="2"/>
      </rPr>
      <t>Kitchen Plumbing System (Water Supply &amp; Drainage) :</t>
    </r>
    <r>
      <rPr>
        <sz val="11"/>
        <color theme="1"/>
        <rFont val="Calibri"/>
        <family val="2"/>
      </rPr>
      <t xml:space="preserve"> Supply and install the full kitchen plumbing system including concealed PPR cold‑water supply piping with all fittings, elbows and valves, and UPVC waste and soil piping from the kitchen sink to the external drainage line. All pipework shall be securely fixed, tested for pressure and leakage, and fully integrated with the building’s main plumbing network to the approval of the Engineer.</t>
    </r>
  </si>
  <si>
    <r>
      <rPr>
        <b/>
        <sz val="11"/>
        <color theme="1"/>
        <rFont val="Calibri"/>
        <family val="2"/>
      </rPr>
      <t>External Connection to Drainage :</t>
    </r>
    <r>
      <rPr>
        <sz val="11"/>
        <color theme="1"/>
        <rFont val="Calibri"/>
        <family val="2"/>
      </rPr>
      <t>Provide, lay and connect external UPVC drainage pipework from the kitchen waste outlet to the designated manhole or inspection chamber, including trench excavation, pipe bedding, laying, backfilling, compaction and connection as shown on the drawings, completed to the satisfaction of the Engineer.</t>
    </r>
  </si>
  <si>
    <t>BILL No. 08: ELECTRICAL WORKS (POWER &amp; LIGHTING)</t>
  </si>
  <si>
    <r>
      <rPr>
        <b/>
        <sz val="11"/>
        <color theme="1"/>
        <rFont val="Calibri"/>
        <family val="2"/>
      </rPr>
      <t xml:space="preserve"> Internal Power Wiring and Accessories </t>
    </r>
    <r>
      <rPr>
        <sz val="11"/>
        <color theme="1"/>
        <rFont val="Calibri"/>
        <family val="2"/>
      </rPr>
      <t>: Supply, install and commission all internal power wiring and accessories for the entire building, including the living/lounge space, kitchen area, general storage room, control room and battery room, using concealed wiring in heavy‑gauge PVC conduits, cable trunking where required, 13 A socket outlets, lighting and switch wiring, mounting and junction boxes, pendant‑light feed wiring, and complete routing and termination of all electrical cables with proper labeling and identification. All wiring works shall be fully integrated with the building’s distribution boards and executed in compliance with applicable electrical installation standards to the approval of the Engineer.</t>
    </r>
  </si>
  <si>
    <r>
      <rPr>
        <b/>
        <sz val="11"/>
        <color theme="1"/>
        <rFont val="Calibri"/>
        <family val="2"/>
      </rPr>
      <t xml:space="preserve">Main Distribution Board (MDB) </t>
    </r>
    <r>
      <rPr>
        <sz val="11"/>
        <color theme="1"/>
        <rFont val="Calibri"/>
        <family val="2"/>
      </rPr>
      <t>:Supply, install, test, and commission the Main Distribution Board complete with all internal components. This shall include all required miniature circuit breakers (MCBs), RCD/RCCB protection devices, surge protection devices (SPD), neutral and earth bars, internal wiring, labeling, identification, and terminations. The MDB shall be fully assembled, properly enclosed, and suitable for the intended load and installation environment, all in accordance with the project specifications and standards.</t>
    </r>
  </si>
  <si>
    <r>
      <rPr>
        <b/>
        <sz val="11"/>
        <color theme="1"/>
        <rFont val="Calibri"/>
        <family val="2"/>
      </rPr>
      <t>Changeover System (Automatic Transfer Switch)</t>
    </r>
    <r>
      <rPr>
        <sz val="11"/>
        <color theme="1"/>
        <rFont val="Calibri"/>
        <family val="2"/>
      </rPr>
      <t xml:space="preserve">  : Supply, install, test, and commission an automatic changeover system to enable safe and reliable switching between the main utility (grid) supply and a backup power source and/or future solar system. The system shall include an automatic transfer switch (ATS), control wiring, interlocks, protection devices, and all associated accessories required for proper operation. The installation shall ensure seamless and safe transfer of power without risk to equipment or personnel.</t>
    </r>
  </si>
  <si>
    <r>
      <rPr>
        <b/>
        <sz val="11"/>
        <color theme="1"/>
        <rFont val="Calibri"/>
        <family val="2"/>
      </rPr>
      <t>Earthing System</t>
    </r>
    <r>
      <rPr>
        <sz val="11"/>
        <color theme="1"/>
        <rFont val="Calibri"/>
        <family val="2"/>
      </rPr>
      <t xml:space="preserve"> : Supply, install, test, and commission a complete earthing system for the installation. This shall include provision of earth electrode(s), earth conductors, clamps, connectors, inspection pits (if required), and bonding to the MDB and all relevant electrical equipment. The system shall ensure effective grounding and protection against electrical faults, and shall be tested to confirm compliance with the required earth resistance values and applicable standards.</t>
    </r>
  </si>
  <si>
    <t>BILL No. 09: FURNITURE</t>
  </si>
  <si>
    <r>
      <rPr>
        <b/>
        <sz val="11"/>
        <color theme="1"/>
        <rFont val="Calibri"/>
        <family val="2"/>
      </rPr>
      <t xml:space="preserve">Masonry‑Built Counter / Table With Polished Cement Top - </t>
    </r>
    <r>
      <rPr>
        <sz val="11"/>
        <color theme="1"/>
        <rFont val="Calibri"/>
        <family val="2"/>
      </rPr>
      <t>Supply and construct the masonry‑built kitchen and bar counter using solid burnt‑brick in 1:3 cement–sand mortar, complete with neatly formed edges and openings for shelving or under‑counter storage. Provide a polished cement finish or approved marble/granite countertop, fully shaped, bedded and sealed, including all necessary structural support, alignment, levelling and finishing. The counter shall be completed true to line and level, fully integrated into the kitchen/living layout and finished to the approval of the Engineer.</t>
    </r>
  </si>
  <si>
    <r>
      <rPr>
        <b/>
        <sz val="11"/>
        <color theme="1"/>
        <rFont val="Calibri"/>
        <family val="2"/>
      </rPr>
      <t xml:space="preserve">Built‑In Kitchen Storage Shelving : </t>
    </r>
    <r>
      <rPr>
        <sz val="11"/>
        <color theme="1"/>
        <rFont val="Calibri"/>
        <family val="2"/>
      </rPr>
      <t>Supply and install built‑in kitchen storage shelving fabricated from moisture‑resistant laminated MDF/HDF boards with PVC‑sealed edges, fixed securely to wall surfaces with appropriate brackets and fasteners, aligned and finished in accordance with the kitchen/store layout drawings to the satisfaction of the Engineer.</t>
    </r>
  </si>
  <si>
    <r>
      <rPr>
        <b/>
        <sz val="11"/>
        <color theme="1"/>
        <rFont val="Calibri"/>
        <family val="2"/>
      </rPr>
      <t xml:space="preserve">Bar Stools for Masonry‑Built Counter : </t>
    </r>
    <r>
      <rPr>
        <sz val="11"/>
        <color theme="1"/>
        <rFont val="Calibri"/>
        <family val="2"/>
      </rPr>
      <t>Supply and deliver bar stools of approved design for the masonry‑built kitchen/living counter, constructed from hardwood or powder‑coated metal frames with cushioned or solid seats, delivered and arranged along the counter in the configuration shown on the drawings, completed to the approval of the Engineer.</t>
    </r>
  </si>
  <si>
    <t>BILL No. 10: EXTERNAL WORKS</t>
  </si>
  <si>
    <r>
      <t>SHEET NAME:</t>
    </r>
    <r>
      <rPr>
        <sz val="11"/>
        <color theme="1"/>
        <rFont val="Calibri"/>
        <family val="2"/>
      </rPr>
      <t xml:space="preserve"> RENOVATION OF THE EXISTING OFFICE BUILDING</t>
    </r>
  </si>
  <si>
    <t xml:space="preserve">Item </t>
  </si>
  <si>
    <t xml:space="preserve">UNIT </t>
  </si>
  <si>
    <t xml:space="preserve">QUANTITY </t>
  </si>
  <si>
    <t>BILL NO. 01 : FLOOR UPGRADE</t>
  </si>
  <si>
    <r>
      <rPr>
        <b/>
        <sz val="11"/>
        <color theme="1"/>
        <rFont val="Calibri"/>
        <family val="2"/>
      </rPr>
      <t xml:space="preserve"> Demolishion works</t>
    </r>
    <r>
      <rPr>
        <sz val="11"/>
        <color theme="1"/>
        <rFont val="Calibri"/>
        <family val="2"/>
      </rPr>
      <t xml:space="preserve">  : Carefully demolish and remove all existing floor finishes and entrance steps, including the entire set of uneven steps. Ensure minimal disruption to adjacent structures and finishes. Collect and dispose of all debris in accordance with site waste management protocols. Level and clean the sub-base, repair minor cracks, and prepare the surface for new tile installation. The contractor shall provide all necessary equipment and implement appropriate safety measures throughout the demolition process.</t>
    </r>
  </si>
  <si>
    <t>m²</t>
  </si>
  <si>
    <r>
      <rPr>
        <b/>
        <sz val="11"/>
        <color theme="1"/>
        <rFont val="Calibri"/>
        <family val="2"/>
      </rPr>
      <t>Installation of Floor Tiles</t>
    </r>
    <r>
      <rPr>
        <sz val="11"/>
        <color theme="1"/>
        <rFont val="Calibri"/>
        <family val="2"/>
      </rPr>
      <t xml:space="preserve"> : Supply and install anti-slip ceramic floor tiles, 50×50 cm (Goodwill/Traiphod FG500056 or approved equivalent). Lay tiles on cement adhesive, ensuring proper alignment and a level finish. Grout joints with waterproof grout, clean excess adhesive, and polish the surface. Include installation of matching skirting tiles where applicable. Tile type must be approved by the supervising engineer prior to installation.</t>
    </r>
  </si>
  <si>
    <r>
      <rPr>
        <b/>
        <sz val="11"/>
        <color theme="1"/>
        <rFont val="Calibri"/>
        <family val="2"/>
      </rPr>
      <t>Construction of Entry Steps</t>
    </r>
    <r>
      <rPr>
        <sz val="11"/>
        <color theme="1"/>
        <rFont val="Calibri"/>
        <family val="2"/>
      </rPr>
      <t xml:space="preserve"> : Supply materials and construct new entrance steps to required dimensions and design. Steps shall be finished with matching anti-slip ceramic tiles and properly aligned with level risers and treads. Ensure structural stability, adherence to safety standards, and proper curing before use. Approval of materials and final design by the supervising engineer is required prior to construction.</t>
    </r>
  </si>
  <si>
    <t xml:space="preserve">BILL NO. 02 : WALLS &amp; CEILING REPAIR </t>
  </si>
  <si>
    <r>
      <rPr>
        <b/>
        <sz val="11"/>
        <color theme="1"/>
        <rFont val="Calibri"/>
        <family val="2"/>
      </rPr>
      <t xml:space="preserve">Removal of Existing Ceiling </t>
    </r>
    <r>
      <rPr>
        <sz val="11"/>
        <color theme="1"/>
        <rFont val="Calibri"/>
        <family val="2"/>
      </rPr>
      <t>: Carefully remove existing ceiling  and framing without damaging structural elements. Dispose of debris responsibly and make good any damaged surfaces. Protect electrical wiring and other services during removal.</t>
    </r>
  </si>
  <si>
    <r>
      <rPr>
        <b/>
        <sz val="11"/>
        <color theme="1"/>
        <rFont val="Calibri"/>
        <family val="2"/>
      </rPr>
      <t xml:space="preserve"> Installation of Gypsum Board Ceiling </t>
    </r>
    <r>
      <rPr>
        <sz val="11"/>
        <color theme="1"/>
        <rFont val="Calibri"/>
        <family val="2"/>
      </rPr>
      <t>: Supply and install 12.5 mm gypsum board ceiling fixed on timber joists, including gypsum cornices. Fix boards with appropriate screws, tape all joints with fiber tape, apply joint filler, and sand to a smooth, paint-ready finish. Ensure proper alignment, leveling, and structural stability. Include all necessary accessories and workmanship. The rate shall cover supply and installation of timber joists, gypsum boards, cornices, and associated accessories, in compliance with fire-rated specifications where applicable.</t>
    </r>
  </si>
  <si>
    <r>
      <rPr>
        <b/>
        <sz val="11"/>
        <color theme="1"/>
        <rFont val="Calibri"/>
        <family val="2"/>
      </rPr>
      <t>Wall Surface Repair Preparation :</t>
    </r>
    <r>
      <rPr>
        <sz val="11"/>
        <color theme="1"/>
        <rFont val="Calibri"/>
        <family val="2"/>
      </rPr>
      <t xml:space="preserve"> Prepare all wall surfaces by inspecting for cracks and defects, sanding, cleaning, and making good all imperfections. Fill and repair cracks, seal electrical chases and openings, and apply a skim coat to achieve a smooth and even surface suitable for painting. Remove all dust and loose materials prior to painting.</t>
    </r>
  </si>
  <si>
    <r>
      <rPr>
        <b/>
        <sz val="11"/>
        <color theme="1"/>
        <rFont val="Calibri"/>
        <family val="2"/>
      </rPr>
      <t>Walls Painting</t>
    </r>
    <r>
      <rPr>
        <sz val="11"/>
        <color theme="1"/>
        <rFont val="Calibri"/>
        <family val="2"/>
      </rPr>
      <t xml:space="preserve"> : Apply one coat of approved primer and two coats of high-quality weather-resistant paint (Weather Guard or approved equivalent) to all prepared wall surfaces. Use approved colours as directed. Ensure uniform coverage and a smooth, even finish. All works shall be carried out in accordance with the manufacturer’s instructions, including recommended drying times between coats.</t>
    </r>
  </si>
  <si>
    <t>BILL N0. 03 : WINDOWS REPLACEMENT &amp; DOOR REPAIR</t>
  </si>
  <si>
    <r>
      <rPr>
        <b/>
        <sz val="11"/>
        <color theme="1"/>
        <rFont val="Calibri"/>
        <family val="2"/>
      </rPr>
      <t>Removal of Existing Windows :</t>
    </r>
    <r>
      <rPr>
        <sz val="11"/>
        <color theme="1"/>
        <rFont val="Calibri"/>
        <family val="2"/>
      </rPr>
      <t xml:space="preserve"> Carefully remove existing windows, including window grills, for possible reuse . Handle all components with care to avoid damage. Prepare window reveals and ensure surfaces are clean, true, and square for new installation. Dispose of any damaged or unusable frames and glass in accordance with site waste management requirements.</t>
    </r>
  </si>
  <si>
    <t>1700 mm high × 1300 mm wide</t>
  </si>
  <si>
    <t>Treat all timber doors in the designated rooms with approved insecticide for insect damage. Sand,
fill, prepare surfaces, and repaint complete.</t>
  </si>
  <si>
    <t>BILL N0. 04 : TOILET WORKS</t>
  </si>
  <si>
    <t>Supply and install a complete plumbing system, including PPR water supply piping and uPVC drainage lines with all necessary fittings. The installation shall also include chrome-plated floor traps and all required accessories to ensure a fully functional and leak-free system</t>
  </si>
  <si>
    <r>
      <rPr>
        <b/>
        <sz val="11"/>
        <color theme="1"/>
        <rFont val="Calibri"/>
        <family val="2"/>
      </rPr>
      <t>Supply and install glazed wall tiles</t>
    </r>
    <r>
      <rPr>
        <sz val="11"/>
        <color theme="1"/>
        <rFont val="Calibri"/>
        <family val="2"/>
      </rPr>
      <t xml:space="preserve">  : Supply and install glazed wall tiles (300×600 mm) up to 1.8 m height on prepared surfaces. Fix tiles using approved adhesive, ensure proper alignment and a true vertical finish, and grout joints with waterproof grout. Clean and finish all surfaces to a neat and durable standard.</t>
    </r>
  </si>
  <si>
    <t>Supply and install double wash basin units mounted on a moisture-resistant cabinet, complete with chrome-plated pillar taps, bottle traps, and necessary plumbing connections.</t>
  </si>
  <si>
    <r>
      <rPr>
        <b/>
        <sz val="11"/>
        <color theme="1"/>
        <rFont val="Calibri"/>
        <family val="2"/>
      </rPr>
      <t>Supply and Install Ceramic Squatting Pan</t>
    </r>
    <r>
      <rPr>
        <sz val="11"/>
        <color theme="1"/>
        <rFont val="Calibri"/>
        <family val="2"/>
      </rPr>
      <t xml:space="preserve"> : Supply and install ceramic squatting pans complete with flushing system, including cistern, flush pipe, valves, and all necessary fittings and connections. Ensure proper installation, watertight joints, and full functionality. Test and commission the system to the approval of the Engineer.</t>
    </r>
  </si>
  <si>
    <r>
      <rPr>
        <b/>
        <sz val="11"/>
        <color theme="1"/>
        <rFont val="Calibri"/>
        <family val="2"/>
      </rPr>
      <t xml:space="preserve">Suply and Install water closets </t>
    </r>
    <r>
      <rPr>
        <sz val="11"/>
        <color theme="1"/>
        <rFont val="Calibri"/>
        <family val="2"/>
      </rPr>
      <t>: Supply and install water closets complete with dual-flush cisterns, including all necessary fittings, connectors, and accessories. Ensure proper alignment, secure fixing, watertight connections, and full functionality. Test and commission the installation to the approval of the Engineer.</t>
    </r>
  </si>
  <si>
    <t>BILL NO. 05 : CEILING LIGHTS &amp; FAN</t>
  </si>
  <si>
    <t>Supply and install recessed LED ceiling lights with minimum CRI 80. Include drivers, mounting accessories, and wiring. Position lights as per instructed. Test and commission for proper illumination.</t>
  </si>
  <si>
    <t>Supply and install ceiling fans (1200–1400 mm sweep) complete with wall-mounted regulators. Works to include provision of mounting brackets, safety cables, and all required accessories. Fans shall be balanced, aligned, and tested for smooth operation with no noise or vibration. Ensure secure fixing to the ceiling structure and proper electrical connection in accordance with standards.</t>
  </si>
  <si>
    <t>BILL NO. 06 : ROOF REPLACEMENT</t>
  </si>
  <si>
    <r>
      <rPr>
        <b/>
        <sz val="11"/>
        <color theme="1"/>
        <rFont val="Calibri"/>
        <family val="2"/>
      </rPr>
      <t>Removal of Existing Roof structure</t>
    </r>
    <r>
      <rPr>
        <sz val="11"/>
        <color theme="1"/>
        <rFont val="Calibri"/>
        <family val="2"/>
      </rPr>
      <t xml:space="preserve"> : Carefully dismantle and remove the existing roof covering and timber trusses. Salvage timber members where possible for reuse, taking care to avoid damage. Dispose of all unusable materials in accordance with site waste management requirements.</t>
    </r>
  </si>
  <si>
    <r>
      <rPr>
        <b/>
        <sz val="11"/>
        <color theme="1"/>
        <rFont val="Calibri"/>
        <family val="2"/>
      </rPr>
      <t>Fabrication and Installlation of Timber roof Trusses</t>
    </r>
    <r>
      <rPr>
        <sz val="11"/>
        <color theme="1"/>
        <rFont val="Calibri"/>
        <family val="2"/>
      </rPr>
      <t xml:space="preserve"> : Supply, fabricate, and install new timber roof trusses to the required design and specifications. Ensure proper alignment, spacing, bracing, and structural stability. Include all necessary connections, fasteners, and treatment of timber as required.</t>
    </r>
  </si>
  <si>
    <r>
      <rPr>
        <b/>
        <sz val="11"/>
        <color theme="1"/>
        <rFont val="Calibri"/>
        <family val="2"/>
      </rPr>
      <t>Roof Covering( Roofing Sheets)</t>
    </r>
    <r>
      <rPr>
        <sz val="11"/>
        <color theme="1"/>
        <rFont val="Calibri"/>
        <family val="2"/>
      </rPr>
      <t xml:space="preserve"> : Supply and fix 28-gauge pre-painted corrugated galvanized iron (G.I.) roofing sheets, including ridge caps, barge boards, valley gutters, flashings, and all associated accessories. Colour/finish shall be selected to match and integrate with the existing buildings within the compound. Ensure proper alignment, secure fixing, and watertight installation in accordance with the manufacturer’s specifications.</t>
    </r>
  </si>
  <si>
    <t>BILL NO. 07 : REWIRING AND ELECTRICAL INSTALLATION POST-CEILING REMOVAL</t>
  </si>
  <si>
    <t>Replace and reinstall all electrical wiring, conduits, fittings, switches, sockets, and light fixtures throughout the entire building as part of the renovation works. Ensure neat routing, proper connections, and full compliance with applicable electrical standards and safety regulations. Test all circuits for continuity, insulation, and proper operation. Restore any affected finishes after installation.</t>
  </si>
  <si>
    <r>
      <rPr>
        <b/>
        <sz val="11"/>
        <color theme="1"/>
        <rFont val="Calibri"/>
        <family val="2"/>
      </rPr>
      <t>Replacement of electrical panels, circuit breakers, and components (entire building)</t>
    </r>
    <r>
      <rPr>
        <sz val="11"/>
        <color theme="1"/>
        <rFont val="Calibri"/>
        <family val="2"/>
      </rPr>
      <t xml:space="preserve"> : Supply and replace all distribution boards, circuit breakers, fuses, and other associated electrical components throughout the entire building. Ensure proper sizing, connections, and compliance with applicable electrical standards and safety regulations. Test all replaced components for correct operation and restore any affected finishes.</t>
    </r>
  </si>
  <si>
    <t>BILL N0. 08 : EXTERNAL WORKS</t>
  </si>
  <si>
    <r>
      <rPr>
        <b/>
        <sz val="11"/>
        <color theme="1"/>
        <rFont val="Calibri"/>
        <family val="2"/>
      </rPr>
      <t>External wall lights (photocell controlled)</t>
    </r>
    <r>
      <rPr>
        <sz val="11"/>
        <color theme="1"/>
        <rFont val="Calibri"/>
        <family val="2"/>
      </rPr>
      <t xml:space="preserve"> : supply and install external wall‑mounted led light fittings complete with integrated photocell (dusk‑to‑dawn sensor), weatherproof housing rated minimum ip65, energy‑efficient led lamp, mounting brackets, and all electrical connections required to fix and operate the unit on external wall surfaces as shown on the drawings. installation shall include wiring from the local distribution board to each fitting, proper sealing of wall penetrations, secure fixing, testing, and commissioning to the approval of the engineer.</t>
    </r>
  </si>
  <si>
    <r>
      <rPr>
        <b/>
        <sz val="11"/>
        <color theme="1"/>
        <rFont val="Calibri"/>
        <family val="2"/>
      </rPr>
      <t>Repair of septic and soak pit, masonry works, chambers, and pipe replacement</t>
    </r>
    <r>
      <rPr>
        <sz val="11"/>
        <color theme="1"/>
        <rFont val="Calibri"/>
        <family val="2"/>
      </rPr>
      <t xml:space="preserve"> : Repair existing septic and soak pits, including masonry works for walls and chambers. Replace damaged or deteriorated pipes, ensuring proper alignment, slope, and connections. Clean and remove all debris, restore affected surfaces, and ensure the system is fully functional and watertight. All works shall comply with applicable plumbing standards and site safety requirements.</t>
    </r>
  </si>
  <si>
    <t xml:space="preserve">TOTAL </t>
  </si>
  <si>
    <t>RATE (Eur)</t>
  </si>
  <si>
    <t>AMOUT (Eur)</t>
  </si>
  <si>
    <t>AMOUNT (Eur)</t>
  </si>
  <si>
    <t>Rate (Eur)</t>
  </si>
  <si>
    <t>Amount (Eur)</t>
  </si>
  <si>
    <r>
      <t xml:space="preserve">PROJECT REFERENCE NUMBER: </t>
    </r>
    <r>
      <rPr>
        <sz val="11"/>
        <color rgb="FF000000"/>
        <rFont val="Calibri"/>
        <family val="2"/>
      </rPr>
      <t>BDI25003-10005</t>
    </r>
  </si>
  <si>
    <r>
      <t>PROJECT REFERENCE NUMBER:</t>
    </r>
    <r>
      <rPr>
        <sz val="11"/>
        <color theme="1"/>
        <rFont val="Calibri"/>
        <family val="2"/>
      </rPr>
      <t xml:space="preserve"> BDI25003-10005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</si>
</sst>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_);_(* \(#,##0\);_(* &quot;-&quot;??_);_(@_)"/>
    <numFmt numFmtId="166" formatCode="_-[$TZS]\ * #,##0.00_-;\-[$TZS]\ * #,##0.00_-;_-[$TZS]\ * &quot;-&quot;??_-;_-@_-"/>
    <numFmt numFmtId="167" formatCode="_-[$€-2]\ * #,##0.00_-;\-[$€-2]\ * #,##0.00_-;_-[$€-2]\ * &quot;-&quot;??_-;_-@_-"/>
    <numFmt numFmtId="168" formatCode="_([$€-2]\ * #,##0.00_);_([$€-2]\ * \(#,##0.00\);_([$€-2]\ * &quot;-&quot;??_);_(@_)"/>
    <numFmt numFmtId="169" formatCode="[$ZAR]\ #,##0.0000"/>
    <numFmt numFmtId="170" formatCode="0.0"/>
    <numFmt numFmtId="171" formatCode="_(* #,##0.0_);_(* \(#,##0.0\);_(* &quot;-&quot;??_);_(@_)"/>
    <numFmt numFmtId="172" formatCode="_ * #,##0.00_)\ [$€-1]_ ;_ * \(#,##0.00\)\ [$€-1]_ ;_ * &quot;-&quot;??_)\ [$€-1]_ ;_ @_ "/>
    <numFmt numFmtId="173" formatCode="_-* #,##0.00_-;\-* #,##0.00_-;_-* &quot;-&quot;??_-;_-@"/>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alibri"/>
      <family val="2"/>
    </font>
    <font>
      <b/>
      <sz val="11"/>
      <color theme="1"/>
      <name val="Calibri"/>
      <family val="2"/>
    </font>
    <font>
      <i/>
      <sz val="11"/>
      <color theme="1"/>
      <name val="Calibri"/>
      <family val="2"/>
    </font>
    <font>
      <b/>
      <sz val="14"/>
      <color theme="1"/>
      <name val="Calibri"/>
      <family val="2"/>
    </font>
    <font>
      <b/>
      <sz val="11"/>
      <color rgb="FF000000"/>
      <name val="Calibri"/>
      <family val="2"/>
    </font>
    <font>
      <sz val="11"/>
      <color rgb="FF000000"/>
      <name val="Calibri"/>
      <family val="2"/>
    </font>
    <font>
      <sz val="8"/>
      <name val="Aptos Narrow"/>
      <family val="2"/>
      <scheme val="minor"/>
    </font>
    <font>
      <sz val="10"/>
      <name val="Arial"/>
      <family val="2"/>
    </font>
    <font>
      <b/>
      <sz val="12"/>
      <color rgb="FF000000"/>
      <name val="Calibri"/>
      <family val="2"/>
    </font>
    <font>
      <b/>
      <sz val="11"/>
      <name val="Calibri"/>
      <family val="2"/>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rgb="FF0B539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3" fillId="0" borderId="0"/>
    <xf numFmtId="164" fontId="3" fillId="0" borderId="0" applyFont="0" applyFill="0" applyBorder="0" applyAlignment="0" applyProtection="0"/>
  </cellStyleXfs>
  <cellXfs count="278">
    <xf numFmtId="0" fontId="0" fillId="0" borderId="0" xfId="0"/>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43" fontId="3" fillId="0" borderId="0" xfId="1" applyFont="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43" fontId="3" fillId="0" borderId="1" xfId="1" applyFont="1" applyBorder="1" applyAlignment="1">
      <alignment horizontal="center" vertical="center"/>
    </xf>
    <xf numFmtId="0" fontId="4" fillId="0" borderId="1" xfId="0" applyFont="1" applyBorder="1" applyAlignment="1">
      <alignment vertical="center"/>
    </xf>
    <xf numFmtId="0" fontId="3" fillId="0" borderId="1" xfId="0" applyFont="1" applyBorder="1" applyAlignment="1">
      <alignment vertical="center" wrapText="1"/>
    </xf>
    <xf numFmtId="43" fontId="3" fillId="0" borderId="1" xfId="1" applyFont="1" applyBorder="1" applyAlignment="1">
      <alignment horizontal="left" vertical="center"/>
    </xf>
    <xf numFmtId="43" fontId="3" fillId="0" borderId="1" xfId="1" applyFont="1" applyBorder="1" applyAlignment="1">
      <alignment horizontal="right" vertical="center"/>
    </xf>
    <xf numFmtId="165" fontId="3" fillId="0" borderId="1" xfId="1" applyNumberFormat="1" applyFont="1" applyBorder="1" applyAlignment="1">
      <alignment vertical="center"/>
    </xf>
    <xf numFmtId="165" fontId="3" fillId="0" borderId="0" xfId="1" applyNumberFormat="1" applyFont="1" applyAlignment="1">
      <alignment vertical="center"/>
    </xf>
    <xf numFmtId="43" fontId="3" fillId="0" borderId="0" xfId="0" applyNumberFormat="1" applyFont="1" applyAlignment="1">
      <alignment vertical="center"/>
    </xf>
    <xf numFmtId="0" fontId="3" fillId="0" borderId="1" xfId="0" applyFont="1" applyBorder="1" applyAlignment="1">
      <alignment horizontal="left" vertical="center" wrapText="1" indent="4"/>
    </xf>
    <xf numFmtId="0" fontId="3" fillId="0" borderId="1" xfId="0" applyFont="1" applyBorder="1" applyAlignment="1">
      <alignment horizontal="left" vertical="center" wrapText="1" indent="5"/>
    </xf>
    <xf numFmtId="0" fontId="3" fillId="0" borderId="1" xfId="0" applyFont="1" applyBorder="1" applyAlignment="1">
      <alignment horizontal="left" vertical="center" indent="5"/>
    </xf>
    <xf numFmtId="0" fontId="4" fillId="0" borderId="1" xfId="0" applyFont="1" applyBorder="1" applyAlignment="1">
      <alignment horizontal="left" vertical="center" wrapText="1"/>
    </xf>
    <xf numFmtId="0" fontId="3" fillId="0" borderId="1" xfId="0" applyFont="1" applyBorder="1" applyAlignment="1">
      <alignment horizontal="left" vertical="center" wrapText="1" indent="6"/>
    </xf>
    <xf numFmtId="0" fontId="3" fillId="0" borderId="1" xfId="0" applyFont="1" applyBorder="1" applyAlignment="1">
      <alignment horizontal="left" vertical="center" wrapText="1"/>
    </xf>
    <xf numFmtId="43" fontId="3" fillId="0" borderId="0" xfId="1" applyFont="1" applyBorder="1" applyAlignment="1">
      <alignment horizontal="center" vertical="center"/>
    </xf>
    <xf numFmtId="165" fontId="3" fillId="0" borderId="0" xfId="1" applyNumberFormat="1" applyFont="1" applyBorder="1" applyAlignment="1">
      <alignment vertical="center"/>
    </xf>
    <xf numFmtId="165" fontId="4" fillId="0" borderId="1" xfId="1" applyNumberFormat="1" applyFont="1" applyBorder="1" applyAlignment="1">
      <alignment vertical="center"/>
    </xf>
    <xf numFmtId="0" fontId="4" fillId="0" borderId="1" xfId="0" applyFont="1" applyBorder="1" applyAlignment="1">
      <alignment vertical="center" wrapText="1"/>
    </xf>
    <xf numFmtId="43" fontId="4" fillId="0" borderId="1" xfId="1" applyFont="1" applyBorder="1" applyAlignment="1">
      <alignment horizontal="center" vertical="center"/>
    </xf>
    <xf numFmtId="49" fontId="4" fillId="0" borderId="1" xfId="2" applyNumberFormat="1" applyFont="1" applyBorder="1" applyAlignment="1">
      <alignment vertical="center" wrapText="1"/>
    </xf>
    <xf numFmtId="49" fontId="4" fillId="0" borderId="1" xfId="2" applyNumberFormat="1" applyFont="1" applyBorder="1" applyAlignment="1">
      <alignment horizontal="left" vertical="center" wrapText="1"/>
    </xf>
    <xf numFmtId="49" fontId="4" fillId="0" borderId="3" xfId="2" applyNumberFormat="1" applyFont="1" applyBorder="1" applyAlignment="1">
      <alignment vertical="center" wrapText="1"/>
    </xf>
    <xf numFmtId="49" fontId="4" fillId="0" borderId="4" xfId="2" applyNumberFormat="1" applyFont="1" applyBorder="1" applyAlignment="1">
      <alignment vertical="center" wrapText="1"/>
    </xf>
    <xf numFmtId="166" fontId="4" fillId="0" borderId="1" xfId="3" applyNumberFormat="1" applyFont="1" applyFill="1" applyBorder="1" applyAlignment="1">
      <alignment vertical="center"/>
    </xf>
    <xf numFmtId="49" fontId="4" fillId="0" borderId="4" xfId="2" applyNumberFormat="1" applyFont="1" applyBorder="1" applyAlignment="1">
      <alignment horizontal="left" vertical="center" wrapText="1"/>
    </xf>
    <xf numFmtId="0" fontId="4" fillId="0" borderId="3" xfId="2" applyFont="1" applyBorder="1"/>
    <xf numFmtId="0" fontId="5" fillId="0" borderId="4" xfId="2" applyFont="1" applyBorder="1" applyAlignment="1">
      <alignment vertical="center"/>
    </xf>
    <xf numFmtId="0" fontId="4" fillId="0" borderId="3" xfId="2" applyFont="1" applyBorder="1" applyAlignment="1">
      <alignment vertical="center"/>
    </xf>
    <xf numFmtId="0" fontId="3" fillId="0" borderId="0" xfId="2" applyAlignment="1">
      <alignment vertical="center"/>
    </xf>
    <xf numFmtId="0" fontId="3" fillId="0" borderId="1" xfId="2" applyBorder="1" applyAlignment="1">
      <alignment wrapText="1"/>
    </xf>
    <xf numFmtId="0" fontId="3" fillId="0" borderId="1" xfId="2" applyBorder="1" applyAlignment="1">
      <alignment horizontal="center" vertical="center"/>
    </xf>
    <xf numFmtId="164" fontId="3" fillId="0" borderId="1" xfId="3" applyFont="1" applyFill="1" applyBorder="1" applyAlignment="1">
      <alignment horizontal="center" vertical="center"/>
    </xf>
    <xf numFmtId="164" fontId="3" fillId="0" borderId="1" xfId="3" applyFont="1" applyFill="1" applyBorder="1" applyAlignment="1">
      <alignment vertical="center"/>
    </xf>
    <xf numFmtId="0" fontId="3" fillId="0" borderId="1" xfId="2" applyBorder="1" applyAlignment="1">
      <alignment vertical="center"/>
    </xf>
    <xf numFmtId="164" fontId="3" fillId="0" borderId="1" xfId="3" applyFont="1" applyFill="1" applyBorder="1" applyAlignment="1">
      <alignment horizontal="right" vertical="center"/>
    </xf>
    <xf numFmtId="0" fontId="3" fillId="0" borderId="1" xfId="2" applyBorder="1" applyAlignment="1">
      <alignment horizontal="right" vertical="center"/>
    </xf>
    <xf numFmtId="0" fontId="3" fillId="0" borderId="1" xfId="2" applyBorder="1" applyAlignment="1">
      <alignment vertical="center" wrapText="1"/>
    </xf>
    <xf numFmtId="0" fontId="3" fillId="0" borderId="4" xfId="2" applyBorder="1" applyAlignment="1">
      <alignment vertical="center"/>
    </xf>
    <xf numFmtId="0" fontId="3" fillId="0" borderId="3" xfId="2" applyBorder="1" applyAlignment="1">
      <alignment horizontal="center" vertical="center"/>
    </xf>
    <xf numFmtId="43" fontId="3" fillId="0" borderId="1" xfId="2" applyNumberFormat="1" applyBorder="1" applyAlignment="1">
      <alignment vertical="center" wrapText="1"/>
    </xf>
    <xf numFmtId="0" fontId="3" fillId="0" borderId="0" xfId="2" applyAlignment="1">
      <alignment horizontal="right" vertical="center"/>
    </xf>
    <xf numFmtId="0" fontId="3" fillId="0" borderId="0" xfId="2" applyAlignment="1">
      <alignment horizontal="center" vertical="center"/>
    </xf>
    <xf numFmtId="164" fontId="3" fillId="0" borderId="0" xfId="3" applyFont="1" applyAlignment="1">
      <alignment horizontal="center" vertical="center"/>
    </xf>
    <xf numFmtId="164" fontId="3" fillId="0" borderId="0" xfId="3" applyFont="1" applyAlignment="1">
      <alignment vertical="center"/>
    </xf>
    <xf numFmtId="0" fontId="3" fillId="0" borderId="4" xfId="2" applyBorder="1" applyAlignment="1">
      <alignment wrapText="1"/>
    </xf>
    <xf numFmtId="166" fontId="4" fillId="0" borderId="4" xfId="3" applyNumberFormat="1" applyFont="1" applyFill="1" applyBorder="1" applyAlignment="1">
      <alignment vertical="center"/>
    </xf>
    <xf numFmtId="49" fontId="4" fillId="0" borderId="0" xfId="2" applyNumberFormat="1" applyFont="1" applyAlignment="1">
      <alignment horizontal="left" vertical="center" wrapText="1"/>
    </xf>
    <xf numFmtId="164" fontId="3" fillId="0" borderId="4" xfId="3" applyFont="1" applyFill="1" applyBorder="1" applyAlignment="1">
      <alignment horizontal="right" vertical="center"/>
    </xf>
    <xf numFmtId="0" fontId="3" fillId="0" borderId="2" xfId="2" applyBorder="1" applyAlignment="1">
      <alignment wrapText="1"/>
    </xf>
    <xf numFmtId="170" fontId="3" fillId="0" borderId="1" xfId="2" applyNumberFormat="1" applyBorder="1" applyAlignment="1">
      <alignment horizontal="center" vertical="center"/>
    </xf>
    <xf numFmtId="170" fontId="3" fillId="0" borderId="4" xfId="2" applyNumberFormat="1" applyBorder="1" applyAlignment="1">
      <alignment vertical="center"/>
    </xf>
    <xf numFmtId="170" fontId="4" fillId="0" borderId="4" xfId="2" applyNumberFormat="1" applyFont="1" applyBorder="1" applyAlignment="1">
      <alignment vertical="center" wrapText="1"/>
    </xf>
    <xf numFmtId="170" fontId="3" fillId="0" borderId="3" xfId="2" applyNumberFormat="1" applyBorder="1" applyAlignment="1">
      <alignment horizontal="center" vertical="center"/>
    </xf>
    <xf numFmtId="170" fontId="4" fillId="0" borderId="4" xfId="2" applyNumberFormat="1" applyFont="1" applyBorder="1" applyAlignment="1">
      <alignment horizontal="left" vertical="center" wrapText="1"/>
    </xf>
    <xf numFmtId="170" fontId="4" fillId="0" borderId="3" xfId="2" applyNumberFormat="1" applyFont="1" applyBorder="1" applyAlignment="1">
      <alignment horizontal="left" vertical="center" wrapText="1"/>
    </xf>
    <xf numFmtId="170" fontId="5" fillId="0" borderId="4" xfId="2" applyNumberFormat="1" applyFont="1" applyBorder="1" applyAlignment="1">
      <alignment vertical="center"/>
    </xf>
    <xf numFmtId="170" fontId="4" fillId="0" borderId="1" xfId="2" applyNumberFormat="1" applyFont="1" applyBorder="1" applyAlignment="1">
      <alignment vertical="center" wrapText="1"/>
    </xf>
    <xf numFmtId="170" fontId="3" fillId="0" borderId="0" xfId="2" applyNumberFormat="1" applyAlignment="1">
      <alignment horizontal="center" vertical="center"/>
    </xf>
    <xf numFmtId="0" fontId="4" fillId="0" borderId="0" xfId="0" applyFont="1" applyAlignment="1">
      <alignment vertical="center"/>
    </xf>
    <xf numFmtId="43" fontId="3" fillId="0" borderId="0" xfId="1" applyFont="1" applyBorder="1" applyAlignment="1">
      <alignment horizontal="right" vertical="center"/>
    </xf>
    <xf numFmtId="165" fontId="4" fillId="0" borderId="0" xfId="1" applyNumberFormat="1" applyFont="1" applyBorder="1" applyAlignment="1">
      <alignment vertical="center"/>
    </xf>
    <xf numFmtId="49" fontId="3" fillId="0" borderId="1" xfId="2" applyNumberFormat="1" applyBorder="1" applyAlignment="1">
      <alignment vertical="center" wrapText="1"/>
    </xf>
    <xf numFmtId="170" fontId="3" fillId="0" borderId="1" xfId="2" applyNumberFormat="1" applyBorder="1" applyAlignment="1">
      <alignment vertical="center" wrapText="1"/>
    </xf>
    <xf numFmtId="169" fontId="8" fillId="0" borderId="1" xfId="2" applyNumberFormat="1" applyFont="1" applyBorder="1" applyAlignment="1">
      <alignment horizontal="left" vertical="center" wrapText="1"/>
    </xf>
    <xf numFmtId="49" fontId="3" fillId="0" borderId="1" xfId="2" applyNumberFormat="1" applyBorder="1" applyAlignment="1">
      <alignment horizontal="left" vertical="center" wrapText="1"/>
    </xf>
    <xf numFmtId="170" fontId="3" fillId="0" borderId="1" xfId="2" applyNumberFormat="1" applyBorder="1" applyAlignment="1">
      <alignment horizontal="left" vertical="center" wrapText="1"/>
    </xf>
    <xf numFmtId="171" fontId="3" fillId="0" borderId="1" xfId="1" applyNumberFormat="1" applyFont="1" applyBorder="1" applyAlignment="1">
      <alignment horizontal="right" vertical="center"/>
    </xf>
    <xf numFmtId="171" fontId="3" fillId="0" borderId="1" xfId="1" applyNumberFormat="1" applyFont="1" applyBorder="1" applyAlignment="1">
      <alignment horizontal="center" vertical="center"/>
    </xf>
    <xf numFmtId="171" fontId="3" fillId="0" borderId="0" xfId="1" applyNumberFormat="1" applyFont="1" applyBorder="1" applyAlignment="1">
      <alignment horizontal="center" vertical="center"/>
    </xf>
    <xf numFmtId="49" fontId="3" fillId="0" borderId="4" xfId="2" applyNumberFormat="1" applyBorder="1" applyAlignment="1">
      <alignment horizontal="left" vertical="center" wrapText="1"/>
    </xf>
    <xf numFmtId="165" fontId="3" fillId="0" borderId="0" xfId="1" applyNumberFormat="1" applyFont="1" applyBorder="1" applyAlignment="1">
      <alignment horizontal="left" vertical="center"/>
    </xf>
    <xf numFmtId="43" fontId="4" fillId="0" borderId="0" xfId="0" applyNumberFormat="1" applyFont="1" applyAlignment="1">
      <alignment vertical="center"/>
    </xf>
    <xf numFmtId="0" fontId="4" fillId="0" borderId="0" xfId="0" applyFont="1" applyAlignment="1">
      <alignment vertical="center" wrapText="1"/>
    </xf>
    <xf numFmtId="169" fontId="8" fillId="0" borderId="1" xfId="2" applyNumberFormat="1" applyFont="1" applyBorder="1" applyAlignment="1">
      <alignment vertical="center" wrapText="1"/>
    </xf>
    <xf numFmtId="0" fontId="4" fillId="0" borderId="1" xfId="0" applyFont="1" applyBorder="1" applyAlignment="1">
      <alignment horizontal="right" vertical="center" wrapText="1"/>
    </xf>
    <xf numFmtId="165" fontId="4" fillId="0" borderId="1" xfId="1" applyNumberFormat="1" applyFont="1" applyBorder="1" applyAlignment="1">
      <alignment horizontal="center" vertical="center"/>
    </xf>
    <xf numFmtId="0" fontId="3" fillId="0" borderId="5" xfId="0" applyFont="1" applyBorder="1" applyAlignment="1">
      <alignment horizontal="center" vertical="center"/>
    </xf>
    <xf numFmtId="43" fontId="3" fillId="0" borderId="5" xfId="1" applyFont="1" applyBorder="1" applyAlignment="1">
      <alignment horizontal="right" vertical="center"/>
    </xf>
    <xf numFmtId="165" fontId="3" fillId="0" borderId="5" xfId="1" applyNumberFormat="1" applyFont="1" applyBorder="1" applyAlignment="1">
      <alignment vertical="center"/>
    </xf>
    <xf numFmtId="0" fontId="3" fillId="0" borderId="6" xfId="0" applyFont="1" applyBorder="1" applyAlignment="1">
      <alignment horizontal="center" vertical="center"/>
    </xf>
    <xf numFmtId="43" fontId="3" fillId="0" borderId="6" xfId="1" applyFont="1" applyBorder="1" applyAlignment="1">
      <alignment horizontal="right" vertical="center"/>
    </xf>
    <xf numFmtId="0" fontId="3" fillId="0" borderId="1" xfId="0" applyFont="1" applyBorder="1" applyAlignment="1">
      <alignment horizontal="left" vertical="center" wrapText="1" indent="3"/>
    </xf>
    <xf numFmtId="0" fontId="3" fillId="0" borderId="5" xfId="0" applyFont="1" applyBorder="1" applyAlignment="1">
      <alignment vertical="center"/>
    </xf>
    <xf numFmtId="0" fontId="3" fillId="0" borderId="5" xfId="0" applyFont="1" applyBorder="1" applyAlignment="1">
      <alignment horizontal="left" vertical="center" wrapText="1" indent="6"/>
    </xf>
    <xf numFmtId="43" fontId="4" fillId="0" borderId="1" xfId="3" applyNumberFormat="1" applyFont="1" applyFill="1" applyBorder="1" applyAlignment="1">
      <alignment vertical="center"/>
    </xf>
    <xf numFmtId="171" fontId="3" fillId="0" borderId="1" xfId="1" applyNumberFormat="1" applyFont="1" applyBorder="1" applyAlignment="1">
      <alignment vertical="center"/>
    </xf>
    <xf numFmtId="171" fontId="4" fillId="0" borderId="1" xfId="1" applyNumberFormat="1" applyFont="1" applyBorder="1" applyAlignment="1">
      <alignment vertical="center"/>
    </xf>
    <xf numFmtId="171" fontId="4" fillId="0" borderId="1" xfId="1" applyNumberFormat="1" applyFont="1" applyBorder="1" applyAlignment="1">
      <alignment horizontal="right" vertical="center"/>
    </xf>
    <xf numFmtId="171" fontId="3" fillId="0" borderId="0" xfId="1" applyNumberFormat="1" applyFont="1" applyBorder="1" applyAlignment="1">
      <alignment vertical="center"/>
    </xf>
    <xf numFmtId="171" fontId="4" fillId="0" borderId="0" xfId="1" applyNumberFormat="1" applyFont="1" applyBorder="1" applyAlignment="1">
      <alignment horizontal="right" vertical="center"/>
    </xf>
    <xf numFmtId="171" fontId="4" fillId="0" borderId="0" xfId="1" applyNumberFormat="1" applyFont="1" applyBorder="1" applyAlignment="1">
      <alignment vertical="center"/>
    </xf>
    <xf numFmtId="165" fontId="3" fillId="0" borderId="1" xfId="1" applyNumberFormat="1" applyFont="1" applyBorder="1" applyAlignment="1">
      <alignment horizontal="right" vertical="center"/>
    </xf>
    <xf numFmtId="171" fontId="3" fillId="0" borderId="5" xfId="1" applyNumberFormat="1" applyFont="1" applyBorder="1" applyAlignment="1">
      <alignment vertical="center"/>
    </xf>
    <xf numFmtId="43" fontId="4" fillId="0" borderId="0" xfId="1" applyFont="1" applyBorder="1" applyAlignment="1">
      <alignment horizontal="center" vertical="center"/>
    </xf>
    <xf numFmtId="49" fontId="4" fillId="0" borderId="5" xfId="2" applyNumberFormat="1" applyFont="1" applyBorder="1" applyAlignment="1">
      <alignment horizontal="left" vertical="center" wrapText="1"/>
    </xf>
    <xf numFmtId="0" fontId="5" fillId="0" borderId="11" xfId="0" applyFont="1" applyBorder="1" applyAlignment="1">
      <alignment horizontal="right" vertical="center"/>
    </xf>
    <xf numFmtId="0" fontId="3" fillId="0" borderId="12" xfId="0" applyFont="1" applyBorder="1" applyAlignment="1">
      <alignment vertical="center"/>
    </xf>
    <xf numFmtId="49" fontId="4" fillId="0" borderId="11" xfId="2" applyNumberFormat="1" applyFont="1" applyBorder="1" applyAlignment="1">
      <alignment horizontal="left" vertical="center" wrapText="1"/>
    </xf>
    <xf numFmtId="43" fontId="4" fillId="0" borderId="12" xfId="0" applyNumberFormat="1" applyFont="1" applyBorder="1" applyAlignment="1">
      <alignment vertical="center"/>
    </xf>
    <xf numFmtId="0" fontId="3" fillId="0" borderId="18" xfId="0" applyFont="1" applyBorder="1" applyAlignment="1">
      <alignment horizontal="center" vertical="center"/>
    </xf>
    <xf numFmtId="43" fontId="3" fillId="0" borderId="18" xfId="1" applyFont="1" applyBorder="1" applyAlignment="1">
      <alignment horizontal="right" vertical="center"/>
    </xf>
    <xf numFmtId="171" fontId="3" fillId="0" borderId="18" xfId="1" applyNumberFormat="1" applyFont="1" applyBorder="1" applyAlignment="1">
      <alignment vertical="center"/>
    </xf>
    <xf numFmtId="165" fontId="4" fillId="0" borderId="18" xfId="1" applyNumberFormat="1" applyFont="1" applyBorder="1" applyAlignment="1">
      <alignment vertical="center"/>
    </xf>
    <xf numFmtId="0" fontId="10" fillId="0" borderId="0" xfId="0" applyFont="1"/>
    <xf numFmtId="173" fontId="7" fillId="0" borderId="0" xfId="0" applyNumberFormat="1" applyFont="1" applyAlignment="1">
      <alignment horizontal="left" vertical="center"/>
    </xf>
    <xf numFmtId="0" fontId="4" fillId="0" borderId="8" xfId="0" applyFont="1" applyBorder="1" applyAlignment="1">
      <alignment vertical="center"/>
    </xf>
    <xf numFmtId="0" fontId="4" fillId="0" borderId="9" xfId="0" applyFont="1" applyBorder="1" applyAlignment="1">
      <alignment horizontal="center" vertical="center"/>
    </xf>
    <xf numFmtId="43" fontId="4" fillId="0" borderId="9" xfId="1" applyFont="1" applyBorder="1" applyAlignment="1">
      <alignment horizontal="center" vertical="center"/>
    </xf>
    <xf numFmtId="43" fontId="4" fillId="0" borderId="10" xfId="1" applyFont="1" applyBorder="1" applyAlignment="1">
      <alignment horizontal="center" vertical="center"/>
    </xf>
    <xf numFmtId="170" fontId="4" fillId="0" borderId="11" xfId="0" applyNumberFormat="1" applyFont="1" applyBorder="1" applyAlignment="1">
      <alignment vertical="center"/>
    </xf>
    <xf numFmtId="43" fontId="3" fillId="0" borderId="12" xfId="1" applyFont="1" applyBorder="1" applyAlignment="1">
      <alignment horizontal="center" vertical="center"/>
    </xf>
    <xf numFmtId="0" fontId="5" fillId="0" borderId="11" xfId="0" applyFont="1" applyBorder="1" applyAlignment="1">
      <alignment vertical="center"/>
    </xf>
    <xf numFmtId="43" fontId="3" fillId="0" borderId="12" xfId="1" applyFont="1" applyBorder="1" applyAlignment="1">
      <alignment horizontal="left" vertical="center"/>
    </xf>
    <xf numFmtId="43" fontId="3" fillId="0" borderId="12" xfId="1" applyFont="1" applyBorder="1" applyAlignment="1">
      <alignment horizontal="right" vertical="center"/>
    </xf>
    <xf numFmtId="2" fontId="5" fillId="0" borderId="11" xfId="0" applyNumberFormat="1" applyFont="1" applyBorder="1" applyAlignment="1">
      <alignment vertical="center"/>
    </xf>
    <xf numFmtId="0" fontId="4" fillId="0" borderId="11"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horizontal="right" vertical="center" wrapText="1"/>
    </xf>
    <xf numFmtId="43" fontId="4" fillId="0" borderId="18" xfId="1" applyFont="1" applyBorder="1" applyAlignment="1">
      <alignment horizontal="center" vertical="center"/>
    </xf>
    <xf numFmtId="172" fontId="4" fillId="0" borderId="19" xfId="1" applyNumberFormat="1" applyFont="1" applyBorder="1" applyAlignment="1">
      <alignment horizontal="right" vertical="center"/>
    </xf>
    <xf numFmtId="173" fontId="7" fillId="0" borderId="0" xfId="0" applyNumberFormat="1" applyFont="1" applyAlignment="1">
      <alignment horizontal="center" vertical="center"/>
    </xf>
    <xf numFmtId="49" fontId="4" fillId="0" borderId="13" xfId="2" applyNumberFormat="1" applyFont="1" applyBorder="1" applyAlignment="1">
      <alignment horizontal="left" vertical="center" wrapText="1"/>
    </xf>
    <xf numFmtId="173" fontId="3" fillId="0" borderId="6" xfId="2" applyNumberFormat="1" applyBorder="1" applyAlignment="1">
      <alignment horizontal="left" vertical="center" wrapText="1"/>
    </xf>
    <xf numFmtId="43" fontId="4" fillId="0" borderId="15" xfId="0" applyNumberFormat="1" applyFont="1" applyBorder="1" applyAlignment="1">
      <alignment vertical="center"/>
    </xf>
    <xf numFmtId="49" fontId="4" fillId="0" borderId="20" xfId="2" applyNumberFormat="1" applyFont="1" applyBorder="1" applyAlignment="1">
      <alignment horizontal="left" vertical="center" wrapText="1"/>
    </xf>
    <xf numFmtId="0" fontId="4" fillId="0" borderId="21" xfId="2" applyFont="1" applyBorder="1" applyAlignment="1">
      <alignment horizontal="left" vertical="center" wrapText="1"/>
    </xf>
    <xf numFmtId="0" fontId="3" fillId="0" borderId="21" xfId="0" applyFont="1" applyBorder="1" applyAlignment="1">
      <alignment horizontal="center" vertical="center"/>
    </xf>
    <xf numFmtId="43" fontId="3" fillId="0" borderId="21" xfId="1" applyFont="1" applyBorder="1" applyAlignment="1">
      <alignment horizontal="right" vertical="center"/>
    </xf>
    <xf numFmtId="43" fontId="4" fillId="0" borderId="22" xfId="0" applyNumberFormat="1" applyFont="1" applyBorder="1" applyAlignment="1">
      <alignment vertical="center"/>
    </xf>
    <xf numFmtId="171" fontId="3" fillId="0" borderId="6" xfId="1" applyNumberFormat="1" applyFont="1" applyBorder="1" applyAlignment="1">
      <alignment horizontal="center" vertical="center"/>
    </xf>
    <xf numFmtId="171" fontId="3" fillId="0" borderId="21" xfId="1" applyNumberFormat="1" applyFont="1" applyBorder="1" applyAlignment="1">
      <alignment horizontal="center" vertical="center"/>
    </xf>
    <xf numFmtId="171" fontId="3" fillId="0" borderId="5" xfId="1" applyNumberFormat="1" applyFont="1" applyBorder="1" applyAlignment="1">
      <alignment horizontal="center" vertical="center"/>
    </xf>
    <xf numFmtId="171" fontId="3" fillId="0" borderId="0" xfId="1" applyNumberFormat="1" applyFont="1" applyAlignment="1">
      <alignment horizontal="center" vertical="center"/>
    </xf>
    <xf numFmtId="165" fontId="3" fillId="0" borderId="1" xfId="1" applyNumberFormat="1" applyFont="1" applyBorder="1" applyAlignment="1">
      <alignment horizontal="center" vertical="center"/>
    </xf>
    <xf numFmtId="165" fontId="3" fillId="0" borderId="6" xfId="1" applyNumberFormat="1" applyFont="1" applyBorder="1" applyAlignment="1">
      <alignment horizontal="center" vertical="center"/>
    </xf>
    <xf numFmtId="165" fontId="4" fillId="0" borderId="21" xfId="1" applyNumberFormat="1" applyFont="1" applyBorder="1" applyAlignment="1">
      <alignment horizontal="center" vertical="center"/>
    </xf>
    <xf numFmtId="165" fontId="3" fillId="0" borderId="0" xfId="1" applyNumberFormat="1" applyFont="1" applyAlignment="1">
      <alignment horizontal="center" vertical="center"/>
    </xf>
    <xf numFmtId="0" fontId="4" fillId="0" borderId="0" xfId="0" applyFont="1" applyAlignment="1">
      <alignment horizontal="left" vertical="center" wrapText="1"/>
    </xf>
    <xf numFmtId="0" fontId="4" fillId="0" borderId="9" xfId="0" applyFont="1" applyBorder="1" applyAlignment="1">
      <alignment vertical="center"/>
    </xf>
    <xf numFmtId="171" fontId="4" fillId="0" borderId="9" xfId="1" applyNumberFormat="1" applyFont="1" applyBorder="1" applyAlignment="1">
      <alignment vertical="center"/>
    </xf>
    <xf numFmtId="165" fontId="4" fillId="0" borderId="9" xfId="1" applyNumberFormat="1" applyFont="1" applyBorder="1" applyAlignment="1">
      <alignment vertical="center"/>
    </xf>
    <xf numFmtId="0" fontId="4" fillId="0" borderId="10" xfId="0" applyFont="1" applyBorder="1" applyAlignment="1">
      <alignment vertical="center"/>
    </xf>
    <xf numFmtId="0" fontId="3" fillId="0" borderId="11" xfId="0" applyFont="1" applyBorder="1" applyAlignment="1">
      <alignment vertical="center"/>
    </xf>
    <xf numFmtId="2" fontId="5" fillId="0" borderId="11" xfId="0" applyNumberFormat="1" applyFont="1" applyBorder="1" applyAlignment="1">
      <alignment horizontal="right" vertical="center"/>
    </xf>
    <xf numFmtId="49" fontId="4" fillId="0" borderId="14" xfId="2" applyNumberFormat="1" applyFont="1" applyBorder="1" applyAlignment="1">
      <alignment horizontal="left" vertical="center" wrapText="1"/>
    </xf>
    <xf numFmtId="0" fontId="2" fillId="0" borderId="11"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5" fillId="0" borderId="14" xfId="2" applyFont="1" applyBorder="1" applyAlignment="1">
      <alignment horizontal="right" vertical="center" wrapText="1"/>
    </xf>
    <xf numFmtId="0" fontId="5" fillId="0" borderId="11" xfId="2" applyFont="1" applyBorder="1" applyAlignment="1">
      <alignment horizontal="right" vertical="center" wrapText="1"/>
    </xf>
    <xf numFmtId="43" fontId="3" fillId="0" borderId="12" xfId="0" applyNumberFormat="1"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165" fontId="3" fillId="0" borderId="18" xfId="1" applyNumberFormat="1" applyFont="1" applyBorder="1" applyAlignment="1">
      <alignment vertical="center"/>
    </xf>
    <xf numFmtId="0" fontId="3" fillId="0" borderId="19"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5" xfId="0" applyFont="1" applyBorder="1" applyAlignment="1">
      <alignment horizontal="center" vertical="center"/>
    </xf>
    <xf numFmtId="43" fontId="3" fillId="0" borderId="25" xfId="1" applyFont="1" applyBorder="1" applyAlignment="1">
      <alignment horizontal="center" vertical="center"/>
    </xf>
    <xf numFmtId="171" fontId="3" fillId="0" borderId="25" xfId="1" applyNumberFormat="1" applyFont="1" applyBorder="1" applyAlignment="1">
      <alignment vertical="center"/>
    </xf>
    <xf numFmtId="165" fontId="3" fillId="0" borderId="25" xfId="1" applyNumberFormat="1" applyFont="1" applyBorder="1" applyAlignment="1">
      <alignment vertical="center"/>
    </xf>
    <xf numFmtId="0" fontId="3" fillId="0" borderId="26"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center" vertical="center"/>
    </xf>
    <xf numFmtId="171" fontId="4" fillId="0" borderId="18" xfId="1" applyNumberFormat="1" applyFont="1" applyBorder="1" applyAlignment="1">
      <alignment vertical="center"/>
    </xf>
    <xf numFmtId="43" fontId="3" fillId="0" borderId="19" xfId="0" applyNumberFormat="1" applyFont="1" applyBorder="1" applyAlignment="1">
      <alignment vertical="center"/>
    </xf>
    <xf numFmtId="0" fontId="5" fillId="0" borderId="23" xfId="0" applyFont="1" applyBorder="1" applyAlignment="1">
      <alignment horizontal="right" vertical="center"/>
    </xf>
    <xf numFmtId="0" fontId="5" fillId="0" borderId="17" xfId="0" applyFont="1" applyBorder="1" applyAlignment="1">
      <alignment horizontal="right" vertical="center"/>
    </xf>
    <xf numFmtId="0" fontId="3" fillId="0" borderId="18" xfId="0" applyFont="1" applyBorder="1" applyAlignment="1">
      <alignment vertical="center" wrapText="1"/>
    </xf>
    <xf numFmtId="49" fontId="4" fillId="0" borderId="23" xfId="2" applyNumberFormat="1" applyFont="1" applyBorder="1" applyAlignment="1">
      <alignment horizontal="left" vertical="center" wrapText="1"/>
    </xf>
    <xf numFmtId="0" fontId="3" fillId="0" borderId="5" xfId="0" applyFont="1" applyBorder="1" applyAlignment="1">
      <alignment vertical="center" wrapText="1"/>
    </xf>
    <xf numFmtId="171" fontId="4" fillId="0" borderId="9" xfId="1" applyNumberFormat="1" applyFont="1" applyBorder="1" applyAlignment="1">
      <alignment horizontal="center" vertical="center"/>
    </xf>
    <xf numFmtId="0" fontId="4" fillId="0" borderId="27" xfId="0" applyFont="1" applyBorder="1" applyAlignment="1">
      <alignment vertical="center"/>
    </xf>
    <xf numFmtId="43" fontId="3" fillId="0" borderId="28" xfId="0" applyNumberFormat="1" applyFont="1" applyBorder="1" applyAlignment="1">
      <alignment vertical="center"/>
    </xf>
    <xf numFmtId="171" fontId="3" fillId="0" borderId="18" xfId="1" applyNumberFormat="1" applyFont="1" applyBorder="1" applyAlignment="1">
      <alignment horizontal="center" vertical="center"/>
    </xf>
    <xf numFmtId="171" fontId="4" fillId="0" borderId="18" xfId="1" applyNumberFormat="1" applyFont="1" applyBorder="1" applyAlignment="1">
      <alignment horizontal="right" vertical="center"/>
    </xf>
    <xf numFmtId="168" fontId="3" fillId="0" borderId="19" xfId="0" applyNumberFormat="1" applyFont="1" applyBorder="1" applyAlignment="1">
      <alignment vertical="center"/>
    </xf>
    <xf numFmtId="0" fontId="3" fillId="0" borderId="5" xfId="2" applyBorder="1" applyAlignment="1">
      <alignment horizontal="right" vertical="center"/>
    </xf>
    <xf numFmtId="169" fontId="7" fillId="0" borderId="5" xfId="2" applyNumberFormat="1" applyFont="1" applyBorder="1" applyAlignment="1">
      <alignment vertical="center" wrapText="1"/>
    </xf>
    <xf numFmtId="164" fontId="3" fillId="0" borderId="5" xfId="3" applyFont="1" applyFill="1" applyBorder="1" applyAlignment="1">
      <alignment horizontal="right" vertical="center"/>
    </xf>
    <xf numFmtId="167" fontId="4" fillId="0" borderId="5" xfId="3" applyNumberFormat="1" applyFont="1" applyFill="1" applyBorder="1" applyAlignment="1">
      <alignment vertical="center"/>
    </xf>
    <xf numFmtId="0" fontId="3" fillId="0" borderId="5" xfId="2" applyBorder="1" applyAlignment="1">
      <alignment vertical="center"/>
    </xf>
    <xf numFmtId="0" fontId="7" fillId="0" borderId="8" xfId="2" applyFont="1" applyBorder="1" applyAlignment="1">
      <alignment horizontal="right" vertical="center"/>
    </xf>
    <xf numFmtId="0" fontId="4" fillId="0" borderId="9" xfId="2" applyFont="1" applyBorder="1" applyAlignment="1">
      <alignment horizontal="center" vertical="center"/>
    </xf>
    <xf numFmtId="170" fontId="4" fillId="0" borderId="9" xfId="2" applyNumberFormat="1" applyFont="1" applyBorder="1" applyAlignment="1">
      <alignment horizontal="center" vertical="center"/>
    </xf>
    <xf numFmtId="164" fontId="4" fillId="0" borderId="9" xfId="3" applyFont="1" applyFill="1" applyBorder="1" applyAlignment="1">
      <alignment horizontal="center" vertical="center"/>
    </xf>
    <xf numFmtId="0" fontId="4" fillId="0" borderId="10" xfId="2" applyFont="1" applyBorder="1" applyAlignment="1">
      <alignment vertical="center"/>
    </xf>
    <xf numFmtId="0" fontId="3" fillId="0" borderId="12" xfId="2" applyBorder="1" applyAlignment="1">
      <alignment vertical="center"/>
    </xf>
    <xf numFmtId="0" fontId="5" fillId="0" borderId="11" xfId="2" applyFont="1" applyBorder="1" applyAlignment="1">
      <alignment horizontal="right" vertical="center"/>
    </xf>
    <xf numFmtId="0" fontId="5" fillId="0" borderId="14" xfId="2" applyFont="1" applyBorder="1" applyAlignment="1">
      <alignment horizontal="right" vertical="center"/>
    </xf>
    <xf numFmtId="0" fontId="3" fillId="0" borderId="11" xfId="2" applyBorder="1" applyAlignment="1">
      <alignment vertical="center"/>
    </xf>
    <xf numFmtId="0" fontId="3" fillId="0" borderId="29" xfId="2" applyBorder="1" applyAlignment="1">
      <alignment vertical="center"/>
    </xf>
    <xf numFmtId="0" fontId="4" fillId="0" borderId="11" xfId="2" applyFont="1" applyBorder="1" applyAlignment="1">
      <alignment vertical="center"/>
    </xf>
    <xf numFmtId="49" fontId="4" fillId="0" borderId="14" xfId="2" applyNumberFormat="1" applyFont="1" applyBorder="1" applyAlignment="1">
      <alignment vertical="center" wrapText="1"/>
    </xf>
    <xf numFmtId="49" fontId="4" fillId="0" borderId="29" xfId="2" applyNumberFormat="1" applyFont="1" applyBorder="1" applyAlignment="1">
      <alignment vertical="center" wrapText="1"/>
    </xf>
    <xf numFmtId="0" fontId="3" fillId="0" borderId="11" xfId="2" applyBorder="1" applyAlignment="1">
      <alignment horizontal="right" vertical="center"/>
    </xf>
    <xf numFmtId="0" fontId="5" fillId="0" borderId="14" xfId="2" applyFont="1" applyBorder="1" applyAlignment="1">
      <alignment vertical="center"/>
    </xf>
    <xf numFmtId="0" fontId="5" fillId="0" borderId="29" xfId="2" applyFont="1" applyBorder="1" applyAlignment="1">
      <alignment vertical="center"/>
    </xf>
    <xf numFmtId="0" fontId="4" fillId="0" borderId="11" xfId="2" applyFont="1" applyBorder="1"/>
    <xf numFmtId="0" fontId="4" fillId="0" borderId="27" xfId="2" applyFont="1" applyBorder="1" applyAlignment="1">
      <alignment vertical="center"/>
    </xf>
    <xf numFmtId="49" fontId="4" fillId="0" borderId="11" xfId="2" applyNumberFormat="1" applyFont="1" applyBorder="1" applyAlignment="1">
      <alignment vertical="center" wrapText="1"/>
    </xf>
    <xf numFmtId="43" fontId="3" fillId="0" borderId="12" xfId="2" applyNumberFormat="1" applyBorder="1" applyAlignment="1">
      <alignment vertical="center" wrapText="1"/>
    </xf>
    <xf numFmtId="168" fontId="4" fillId="0" borderId="12" xfId="2" applyNumberFormat="1" applyFont="1" applyBorder="1" applyAlignment="1">
      <alignment vertical="center" wrapText="1"/>
    </xf>
    <xf numFmtId="0" fontId="3" fillId="0" borderId="17" xfId="2" applyBorder="1" applyAlignment="1">
      <alignment horizontal="right" vertical="center"/>
    </xf>
    <xf numFmtId="0" fontId="3" fillId="0" borderId="18" xfId="2" applyBorder="1" applyAlignment="1">
      <alignment vertical="center"/>
    </xf>
    <xf numFmtId="164" fontId="3" fillId="0" borderId="18" xfId="3" applyFont="1" applyFill="1" applyBorder="1" applyAlignment="1">
      <alignment horizontal="right" vertical="center"/>
    </xf>
    <xf numFmtId="172" fontId="4" fillId="0" borderId="18" xfId="3" applyNumberFormat="1" applyFont="1" applyFill="1" applyBorder="1" applyAlignment="1">
      <alignment vertical="center"/>
    </xf>
    <xf numFmtId="168" fontId="4" fillId="0" borderId="19" xfId="2" applyNumberFormat="1" applyFont="1" applyBorder="1" applyAlignment="1">
      <alignment vertical="center" wrapText="1"/>
    </xf>
    <xf numFmtId="0" fontId="5" fillId="0" borderId="17" xfId="2" applyFont="1" applyBorder="1" applyAlignment="1">
      <alignment horizontal="right" vertical="center"/>
    </xf>
    <xf numFmtId="0" fontId="3" fillId="0" borderId="18" xfId="0" applyFont="1" applyBorder="1" applyAlignment="1">
      <alignment horizontal="left" vertical="center" wrapText="1"/>
    </xf>
    <xf numFmtId="0" fontId="3" fillId="0" borderId="18" xfId="2" applyBorder="1" applyAlignment="1">
      <alignment horizontal="center" vertical="center"/>
    </xf>
    <xf numFmtId="170" fontId="3" fillId="0" borderId="18" xfId="2" applyNumberFormat="1" applyBorder="1" applyAlignment="1">
      <alignment horizontal="center" vertical="center"/>
    </xf>
    <xf numFmtId="164" fontId="3" fillId="0" borderId="18" xfId="3" applyFont="1" applyFill="1" applyBorder="1" applyAlignment="1">
      <alignment vertical="center"/>
    </xf>
    <xf numFmtId="0" fontId="3" fillId="0" borderId="19" xfId="2" applyBorder="1" applyAlignment="1">
      <alignment vertical="center"/>
    </xf>
    <xf numFmtId="0" fontId="5" fillId="0" borderId="30" xfId="2" applyFont="1" applyBorder="1" applyAlignment="1">
      <alignment horizontal="right" vertical="center"/>
    </xf>
    <xf numFmtId="0" fontId="3" fillId="0" borderId="9" xfId="0" applyFont="1" applyBorder="1" applyAlignment="1">
      <alignment horizontal="left" vertical="center" wrapText="1"/>
    </xf>
    <xf numFmtId="0" fontId="3" fillId="0" borderId="9" xfId="2" applyBorder="1" applyAlignment="1">
      <alignment horizontal="center" vertical="center"/>
    </xf>
    <xf numFmtId="170" fontId="3" fillId="0" borderId="31" xfId="2" applyNumberFormat="1" applyBorder="1" applyAlignment="1">
      <alignment horizontal="center" vertical="center"/>
    </xf>
    <xf numFmtId="164" fontId="3" fillId="0" borderId="9" xfId="3" applyFont="1" applyFill="1" applyBorder="1" applyAlignment="1">
      <alignment horizontal="right" vertical="center"/>
    </xf>
    <xf numFmtId="164" fontId="3" fillId="0" borderId="9" xfId="3" applyFont="1" applyFill="1" applyBorder="1" applyAlignment="1">
      <alignment vertical="center"/>
    </xf>
    <xf numFmtId="0" fontId="3" fillId="0" borderId="10" xfId="2" applyBorder="1" applyAlignment="1">
      <alignment vertical="center"/>
    </xf>
    <xf numFmtId="43" fontId="4" fillId="0" borderId="19" xfId="0" applyNumberFormat="1" applyFont="1" applyBorder="1" applyAlignment="1">
      <alignment vertical="center"/>
    </xf>
    <xf numFmtId="0" fontId="5" fillId="0" borderId="8" xfId="0" applyFont="1" applyBorder="1" applyAlignment="1">
      <alignment horizontal="right" vertical="center"/>
    </xf>
    <xf numFmtId="0" fontId="3" fillId="0" borderId="9" xfId="0" applyFont="1" applyBorder="1" applyAlignment="1">
      <alignment horizontal="left" vertical="center" indent="5"/>
    </xf>
    <xf numFmtId="0" fontId="3" fillId="0" borderId="9" xfId="0" applyFont="1" applyBorder="1" applyAlignment="1">
      <alignment horizontal="center" vertical="center"/>
    </xf>
    <xf numFmtId="43" fontId="3" fillId="0" borderId="9" xfId="1" applyFont="1" applyBorder="1" applyAlignment="1">
      <alignment horizontal="right" vertical="center"/>
    </xf>
    <xf numFmtId="171" fontId="3" fillId="0" borderId="9" xfId="1" applyNumberFormat="1" applyFont="1" applyBorder="1" applyAlignment="1">
      <alignment vertical="center"/>
    </xf>
    <xf numFmtId="165" fontId="3" fillId="0" borderId="9" xfId="1" applyNumberFormat="1"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43" fontId="3" fillId="0" borderId="5" xfId="1" applyFont="1" applyBorder="1" applyAlignment="1">
      <alignment horizontal="center" vertical="center"/>
    </xf>
    <xf numFmtId="171" fontId="4" fillId="0" borderId="5" xfId="1" applyNumberFormat="1" applyFont="1" applyBorder="1" applyAlignment="1">
      <alignment horizontal="right" vertical="center"/>
    </xf>
    <xf numFmtId="165" fontId="4" fillId="0" borderId="5" xfId="1" applyNumberFormat="1" applyFont="1" applyBorder="1" applyAlignment="1">
      <alignment vertical="center"/>
    </xf>
    <xf numFmtId="43" fontId="3" fillId="0" borderId="16" xfId="0" applyNumberFormat="1" applyFont="1" applyBorder="1" applyAlignment="1">
      <alignment vertical="center"/>
    </xf>
    <xf numFmtId="0" fontId="3" fillId="0" borderId="9" xfId="0" applyFont="1" applyBorder="1" applyAlignment="1">
      <alignment vertical="center" wrapText="1"/>
    </xf>
    <xf numFmtId="0" fontId="5" fillId="0" borderId="17" xfId="2" applyFont="1" applyBorder="1" applyAlignment="1">
      <alignment horizontal="right" vertical="center" wrapText="1"/>
    </xf>
    <xf numFmtId="49" fontId="3" fillId="0" borderId="32" xfId="2" applyNumberFormat="1" applyBorder="1" applyAlignment="1">
      <alignment horizontal="left" vertical="center" wrapText="1"/>
    </xf>
    <xf numFmtId="0" fontId="3" fillId="0" borderId="1" xfId="0" applyFont="1" applyBorder="1" applyAlignment="1">
      <alignment horizontal="left" vertical="center" indent="4"/>
    </xf>
    <xf numFmtId="0" fontId="5" fillId="2" borderId="11" xfId="0" applyFont="1" applyFill="1" applyBorder="1" applyAlignment="1">
      <alignment horizontal="right" vertical="center"/>
    </xf>
    <xf numFmtId="0" fontId="3" fillId="2" borderId="1" xfId="0" applyFont="1" applyFill="1" applyBorder="1" applyAlignment="1">
      <alignment vertical="center"/>
    </xf>
    <xf numFmtId="0" fontId="3" fillId="2" borderId="1" xfId="0" applyFont="1" applyFill="1" applyBorder="1" applyAlignment="1">
      <alignment horizontal="left" vertical="center" wrapText="1"/>
    </xf>
    <xf numFmtId="173" fontId="7" fillId="0" borderId="8" xfId="0" applyNumberFormat="1" applyFont="1" applyBorder="1" applyAlignment="1">
      <alignment vertical="center"/>
    </xf>
    <xf numFmtId="173" fontId="7" fillId="0" borderId="9" xfId="0" applyNumberFormat="1" applyFont="1" applyBorder="1" applyAlignment="1">
      <alignment vertical="center"/>
    </xf>
    <xf numFmtId="173" fontId="7" fillId="0" borderId="9" xfId="0" applyNumberFormat="1" applyFont="1" applyBorder="1" applyAlignment="1">
      <alignment horizontal="center" vertical="center"/>
    </xf>
    <xf numFmtId="173" fontId="7" fillId="0" borderId="10" xfId="0" applyNumberFormat="1" applyFont="1" applyBorder="1" applyAlignment="1">
      <alignment vertical="center"/>
    </xf>
    <xf numFmtId="173" fontId="7" fillId="0" borderId="0" xfId="0" applyNumberFormat="1" applyFont="1" applyAlignment="1">
      <alignment vertical="center"/>
    </xf>
    <xf numFmtId="173" fontId="7" fillId="0" borderId="1" xfId="0" applyNumberFormat="1" applyFont="1" applyBorder="1" applyAlignment="1">
      <alignment horizontal="center" vertical="center"/>
    </xf>
    <xf numFmtId="173" fontId="7" fillId="0" borderId="12" xfId="0" applyNumberFormat="1" applyFont="1" applyBorder="1" applyAlignment="1">
      <alignment horizontal="center" vertical="center"/>
    </xf>
    <xf numFmtId="0" fontId="4" fillId="0" borderId="0" xfId="0" applyFont="1" applyAlignment="1">
      <alignment horizontal="left" vertical="center" wrapText="1"/>
    </xf>
    <xf numFmtId="49" fontId="4" fillId="0" borderId="0" xfId="2" applyNumberFormat="1" applyFont="1" applyAlignment="1">
      <alignment horizontal="left" vertical="center" wrapText="1"/>
    </xf>
    <xf numFmtId="173" fontId="11" fillId="0" borderId="0" xfId="0" applyNumberFormat="1" applyFont="1" applyAlignment="1">
      <alignment horizontal="center" vertical="center" wrapText="1"/>
    </xf>
    <xf numFmtId="173" fontId="11" fillId="0" borderId="7" xfId="0" applyNumberFormat="1" applyFont="1" applyBorder="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xf>
    <xf numFmtId="0" fontId="4" fillId="0" borderId="0" xfId="0" applyFont="1" applyAlignment="1">
      <alignment horizontal="left"/>
    </xf>
    <xf numFmtId="173" fontId="7" fillId="0" borderId="0" xfId="0" applyNumberFormat="1" applyFont="1" applyAlignment="1">
      <alignment horizontal="left" vertical="center"/>
    </xf>
    <xf numFmtId="173" fontId="7" fillId="0" borderId="11" xfId="0" applyNumberFormat="1" applyFont="1" applyBorder="1" applyAlignment="1">
      <alignment horizontal="left" vertical="center"/>
    </xf>
    <xf numFmtId="173" fontId="7" fillId="0" borderId="1" xfId="0" applyNumberFormat="1" applyFont="1" applyBorder="1" applyAlignment="1">
      <alignment horizontal="left" vertical="center"/>
    </xf>
    <xf numFmtId="49" fontId="4" fillId="0" borderId="11" xfId="2" applyNumberFormat="1" applyFont="1" applyBorder="1" applyAlignment="1">
      <alignment horizontal="left" vertical="center" wrapText="1"/>
    </xf>
    <xf numFmtId="49" fontId="4" fillId="0" borderId="1" xfId="2" applyNumberFormat="1" applyFont="1" applyBorder="1" applyAlignment="1">
      <alignment horizontal="left" vertical="center" wrapText="1"/>
    </xf>
    <xf numFmtId="49" fontId="4" fillId="0" borderId="23" xfId="2" applyNumberFormat="1" applyFont="1" applyBorder="1" applyAlignment="1">
      <alignment horizontal="left" vertical="center" wrapText="1"/>
    </xf>
    <xf numFmtId="49" fontId="4" fillId="0" borderId="5" xfId="2" applyNumberFormat="1" applyFont="1" applyBorder="1" applyAlignment="1">
      <alignment horizontal="left" vertical="center" wrapText="1"/>
    </xf>
    <xf numFmtId="49" fontId="4" fillId="0" borderId="17" xfId="2" applyNumberFormat="1" applyFont="1" applyBorder="1" applyAlignment="1">
      <alignment horizontal="left" vertical="center" wrapText="1"/>
    </xf>
    <xf numFmtId="49" fontId="4" fillId="0" borderId="18" xfId="2" applyNumberFormat="1" applyFont="1" applyBorder="1" applyAlignment="1">
      <alignment horizontal="left" vertical="center" wrapText="1"/>
    </xf>
    <xf numFmtId="49" fontId="4" fillId="0" borderId="14" xfId="2" applyNumberFormat="1" applyFont="1" applyBorder="1" applyAlignment="1">
      <alignment horizontal="left" vertical="center" wrapText="1"/>
    </xf>
    <xf numFmtId="49" fontId="4" fillId="0" borderId="3" xfId="2" applyNumberFormat="1" applyFont="1" applyBorder="1" applyAlignment="1">
      <alignment horizontal="left" vertical="center" wrapText="1"/>
    </xf>
    <xf numFmtId="49" fontId="4" fillId="0" borderId="4" xfId="2" applyNumberFormat="1" applyFont="1" applyBorder="1" applyAlignment="1">
      <alignment horizontal="left" vertical="center" wrapText="1"/>
    </xf>
    <xf numFmtId="0" fontId="4" fillId="0" borderId="14" xfId="2" applyFont="1" applyBorder="1" applyAlignment="1">
      <alignment horizontal="left"/>
    </xf>
    <xf numFmtId="0" fontId="4" fillId="0" borderId="3" xfId="2" applyFont="1" applyBorder="1" applyAlignment="1">
      <alignment horizontal="left"/>
    </xf>
    <xf numFmtId="0" fontId="6" fillId="0" borderId="0" xfId="2" applyFont="1" applyAlignment="1">
      <alignment horizontal="center" vertical="center" wrapText="1"/>
    </xf>
  </cellXfs>
  <cellStyles count="4">
    <cellStyle name="Comma" xfId="1" builtinId="3"/>
    <cellStyle name="Comma 2" xfId="3" xr:uid="{7B5AD976-E694-4E13-85DB-F40CFFFDD736}"/>
    <cellStyle name="Normal" xfId="0" builtinId="0"/>
    <cellStyle name="Normal 2" xfId="2" xr:uid="{24DF9AE2-AC3B-46A2-B698-B8D404A047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7002A-1987-4740-A6C9-58A0C6EA9AA9}">
  <sheetPr>
    <pageSetUpPr fitToPage="1"/>
  </sheetPr>
  <dimension ref="A1:L71"/>
  <sheetViews>
    <sheetView view="pageBreakPreview" zoomScale="99" zoomScaleNormal="96" zoomScaleSheetLayoutView="99" workbookViewId="0">
      <selection activeCell="A6" sqref="A6:D6"/>
    </sheetView>
  </sheetViews>
  <sheetFormatPr defaultColWidth="8.88671875" defaultRowHeight="14.4" x14ac:dyDescent="0.3"/>
  <cols>
    <col min="1" max="1" width="6.109375" style="2" customWidth="1"/>
    <col min="2" max="2" width="63.33203125" style="2" customWidth="1"/>
    <col min="3" max="3" width="17.6640625" style="4" customWidth="1"/>
    <col min="4" max="4" width="18.33203125" style="4" customWidth="1"/>
    <col min="5" max="5" width="12.6640625" style="13" bestFit="1" customWidth="1"/>
    <col min="6" max="6" width="13.109375" style="13" customWidth="1"/>
    <col min="7" max="7" width="9.5546875" style="2" bestFit="1" customWidth="1"/>
    <col min="8" max="8" width="10.33203125" style="2" bestFit="1" customWidth="1"/>
    <col min="9" max="16384" width="8.88671875" style="2"/>
  </cols>
  <sheetData>
    <row r="1" spans="1:12" ht="14.4" customHeight="1" x14ac:dyDescent="0.3">
      <c r="A1" s="258" t="s">
        <v>0</v>
      </c>
      <c r="B1" s="258"/>
      <c r="C1" s="258"/>
      <c r="D1" s="258"/>
      <c r="E1" s="79"/>
      <c r="F1" s="79"/>
      <c r="G1" s="79"/>
      <c r="H1" s="1"/>
      <c r="I1" s="1"/>
      <c r="J1" s="1"/>
      <c r="K1" s="1"/>
      <c r="L1" s="1"/>
    </row>
    <row r="2" spans="1:12" ht="15" thickBot="1" x14ac:dyDescent="0.35">
      <c r="A2" s="259"/>
      <c r="B2" s="259"/>
      <c r="C2" s="259"/>
      <c r="D2" s="259"/>
      <c r="E2" s="79"/>
      <c r="F2" s="79"/>
      <c r="G2" s="79"/>
      <c r="H2" s="1"/>
      <c r="I2" s="1"/>
      <c r="J2" s="1"/>
      <c r="K2" s="1"/>
      <c r="L2" s="1"/>
    </row>
    <row r="3" spans="1:12" ht="15" thickTop="1" x14ac:dyDescent="0.3">
      <c r="A3" s="260"/>
      <c r="B3" s="260"/>
      <c r="C3" s="260"/>
      <c r="D3" s="260"/>
      <c r="E3" s="79"/>
      <c r="F3" s="79"/>
      <c r="G3" s="79"/>
      <c r="H3" s="1"/>
      <c r="I3" s="1"/>
      <c r="J3" s="1"/>
      <c r="K3" s="1"/>
      <c r="L3" s="1"/>
    </row>
    <row r="4" spans="1:12" x14ac:dyDescent="0.3">
      <c r="A4" s="262" t="s">
        <v>1</v>
      </c>
      <c r="B4" s="262"/>
      <c r="C4" s="262"/>
      <c r="D4" s="262"/>
      <c r="E4" s="79"/>
      <c r="F4" s="79"/>
      <c r="G4" s="79"/>
      <c r="H4" s="1"/>
      <c r="I4" s="1"/>
      <c r="J4" s="1"/>
      <c r="K4" s="1"/>
      <c r="L4" s="1"/>
    </row>
    <row r="5" spans="1:12" x14ac:dyDescent="0.3">
      <c r="A5" s="262" t="s">
        <v>274</v>
      </c>
      <c r="B5" s="262"/>
      <c r="C5" s="262"/>
      <c r="D5" s="262"/>
      <c r="E5" s="79"/>
      <c r="F5" s="79"/>
      <c r="G5" s="79"/>
      <c r="H5" s="1"/>
      <c r="I5" s="1"/>
      <c r="J5" s="1"/>
      <c r="K5" s="1"/>
      <c r="L5" s="1"/>
    </row>
    <row r="6" spans="1:12" x14ac:dyDescent="0.3">
      <c r="A6" s="262" t="s">
        <v>2</v>
      </c>
      <c r="B6" s="262"/>
      <c r="C6" s="262"/>
      <c r="D6" s="262"/>
      <c r="E6" s="79"/>
      <c r="F6" s="79"/>
      <c r="G6" s="79"/>
      <c r="H6" s="1"/>
      <c r="I6" s="1"/>
      <c r="J6" s="1"/>
      <c r="K6" s="1"/>
      <c r="L6" s="1"/>
    </row>
    <row r="7" spans="1:12" ht="15" thickBot="1" x14ac:dyDescent="0.35">
      <c r="A7" s="261"/>
      <c r="B7" s="261"/>
      <c r="C7" s="261"/>
      <c r="D7" s="261"/>
      <c r="E7" s="79"/>
      <c r="F7" s="79"/>
      <c r="G7" s="79"/>
      <c r="H7" s="1"/>
      <c r="I7" s="1"/>
      <c r="J7" s="1"/>
      <c r="K7" s="1"/>
      <c r="L7" s="1"/>
    </row>
    <row r="8" spans="1:12" x14ac:dyDescent="0.3">
      <c r="A8" s="112" t="s">
        <v>3</v>
      </c>
      <c r="B8" s="113" t="s">
        <v>4</v>
      </c>
      <c r="C8" s="114" t="s">
        <v>270</v>
      </c>
      <c r="D8" s="115" t="s">
        <v>5</v>
      </c>
      <c r="E8" s="22"/>
      <c r="F8" s="22"/>
    </row>
    <row r="9" spans="1:12" x14ac:dyDescent="0.3">
      <c r="A9" s="116">
        <v>1</v>
      </c>
      <c r="B9" s="8" t="s">
        <v>6</v>
      </c>
      <c r="C9" s="7"/>
      <c r="D9" s="117"/>
      <c r="E9" s="22"/>
      <c r="F9" s="22"/>
    </row>
    <row r="10" spans="1:12" x14ac:dyDescent="0.3">
      <c r="A10" s="118">
        <v>1.1000000000000001</v>
      </c>
      <c r="B10" s="15" t="s">
        <v>7</v>
      </c>
      <c r="C10" s="7">
        <f>'Generals and preliminaries'!F17</f>
        <v>0</v>
      </c>
      <c r="D10" s="119"/>
      <c r="E10" s="77"/>
      <c r="F10" s="22"/>
    </row>
    <row r="11" spans="1:12" x14ac:dyDescent="0.3">
      <c r="A11" s="116">
        <v>2</v>
      </c>
      <c r="B11" s="24" t="s">
        <v>8</v>
      </c>
      <c r="C11" s="7"/>
      <c r="D11" s="120"/>
      <c r="E11" s="22"/>
      <c r="F11" s="22"/>
    </row>
    <row r="12" spans="1:12" x14ac:dyDescent="0.3">
      <c r="A12" s="118">
        <v>2.1</v>
      </c>
      <c r="B12" s="15" t="s">
        <v>9</v>
      </c>
      <c r="C12" s="7">
        <f>'Lab - Conf - Landsc'!F15</f>
        <v>0</v>
      </c>
      <c r="D12" s="120"/>
      <c r="E12" s="22"/>
      <c r="F12" s="22"/>
    </row>
    <row r="13" spans="1:12" x14ac:dyDescent="0.3">
      <c r="A13" s="118">
        <v>2.2000000000000002</v>
      </c>
      <c r="B13" s="15" t="s">
        <v>10</v>
      </c>
      <c r="C13" s="7">
        <f>'Lab - Conf - Landsc'!F21</f>
        <v>0</v>
      </c>
      <c r="D13" s="120"/>
      <c r="E13" s="22"/>
      <c r="F13" s="67"/>
      <c r="G13" s="78"/>
    </row>
    <row r="14" spans="1:12" x14ac:dyDescent="0.3">
      <c r="A14" s="118">
        <v>2.2999999999999998</v>
      </c>
      <c r="B14" s="15" t="s">
        <v>11</v>
      </c>
      <c r="C14" s="7">
        <f>'Lab - Conf - Landsc'!F27</f>
        <v>0</v>
      </c>
      <c r="D14" s="120"/>
      <c r="E14" s="22"/>
      <c r="F14" s="67"/>
      <c r="G14" s="78"/>
    </row>
    <row r="15" spans="1:12" x14ac:dyDescent="0.3">
      <c r="A15" s="118">
        <v>2.4</v>
      </c>
      <c r="B15" s="15" t="s">
        <v>12</v>
      </c>
      <c r="C15" s="7">
        <f>'Lab - Conf - Landsc'!F46</f>
        <v>0</v>
      </c>
      <c r="D15" s="120"/>
      <c r="E15" s="22"/>
      <c r="F15" s="67"/>
      <c r="G15" s="78"/>
    </row>
    <row r="16" spans="1:12" x14ac:dyDescent="0.3">
      <c r="A16" s="118">
        <v>2.5</v>
      </c>
      <c r="B16" s="15" t="s">
        <v>13</v>
      </c>
      <c r="C16" s="7">
        <f>'Lab - Conf - Landsc'!F52</f>
        <v>0</v>
      </c>
      <c r="D16" s="120"/>
      <c r="E16" s="22"/>
      <c r="F16" s="67"/>
      <c r="G16" s="78"/>
    </row>
    <row r="17" spans="1:6" x14ac:dyDescent="0.3">
      <c r="A17" s="118">
        <v>2.5</v>
      </c>
      <c r="B17" s="15" t="s">
        <v>14</v>
      </c>
      <c r="C17" s="7">
        <f>'Lab - Conf - Landsc'!F57</f>
        <v>0</v>
      </c>
      <c r="D17" s="120"/>
      <c r="E17" s="22"/>
      <c r="F17" s="22"/>
    </row>
    <row r="18" spans="1:6" x14ac:dyDescent="0.3">
      <c r="A18" s="118">
        <v>2.7</v>
      </c>
      <c r="B18" s="15" t="s">
        <v>15</v>
      </c>
      <c r="C18" s="7">
        <f>'Lab - Conf - Landsc'!F62</f>
        <v>0</v>
      </c>
      <c r="D18" s="120"/>
    </row>
    <row r="19" spans="1:6" x14ac:dyDescent="0.3">
      <c r="A19" s="118">
        <v>2.8</v>
      </c>
      <c r="B19" s="15" t="s">
        <v>16</v>
      </c>
      <c r="C19" s="7">
        <f>'Lab - Conf - Landsc'!F72</f>
        <v>0</v>
      </c>
      <c r="D19" s="120"/>
    </row>
    <row r="20" spans="1:6" x14ac:dyDescent="0.3">
      <c r="A20" s="118">
        <v>2.9</v>
      </c>
      <c r="B20" s="15" t="s">
        <v>17</v>
      </c>
      <c r="C20" s="7">
        <f>'Lab - Conf - Landsc'!F77</f>
        <v>0</v>
      </c>
      <c r="D20" s="120"/>
    </row>
    <row r="21" spans="1:6" x14ac:dyDescent="0.3">
      <c r="A21" s="121">
        <v>2.1</v>
      </c>
      <c r="B21" s="15" t="s">
        <v>18</v>
      </c>
      <c r="C21" s="7">
        <f>'Lab - Conf - Landsc'!F84</f>
        <v>0</v>
      </c>
      <c r="D21" s="120"/>
    </row>
    <row r="22" spans="1:6" x14ac:dyDescent="0.3">
      <c r="A22" s="118">
        <v>2.11</v>
      </c>
      <c r="B22" s="15" t="s">
        <v>19</v>
      </c>
      <c r="C22" s="7">
        <f>'Lab - Conf - Landsc'!F91</f>
        <v>0</v>
      </c>
      <c r="D22" s="120"/>
    </row>
    <row r="23" spans="1:6" x14ac:dyDescent="0.3">
      <c r="A23" s="118">
        <v>2.12</v>
      </c>
      <c r="B23" s="15" t="s">
        <v>20</v>
      </c>
      <c r="C23" s="7">
        <f>'Lab - Conf - Landsc'!F109</f>
        <v>0</v>
      </c>
      <c r="D23" s="120"/>
    </row>
    <row r="24" spans="1:6" x14ac:dyDescent="0.3">
      <c r="A24" s="116">
        <v>3</v>
      </c>
      <c r="B24" s="24" t="s">
        <v>21</v>
      </c>
      <c r="C24" s="7"/>
      <c r="D24" s="120"/>
    </row>
    <row r="25" spans="1:6" x14ac:dyDescent="0.3">
      <c r="A25" s="118">
        <v>3.1</v>
      </c>
      <c r="B25" s="15" t="s">
        <v>9</v>
      </c>
      <c r="C25" s="7">
        <f>'Staff Houses - 2Blocks (2)'!F85</f>
        <v>0</v>
      </c>
      <c r="D25" s="120"/>
    </row>
    <row r="26" spans="1:6" x14ac:dyDescent="0.3">
      <c r="A26" s="118">
        <v>3.2</v>
      </c>
      <c r="B26" s="15" t="s">
        <v>10</v>
      </c>
      <c r="C26" s="7">
        <f>'Staff Houses - 2Blocks (2)'!F86</f>
        <v>0</v>
      </c>
      <c r="D26" s="120"/>
    </row>
    <row r="27" spans="1:6" x14ac:dyDescent="0.3">
      <c r="A27" s="118">
        <v>3.3</v>
      </c>
      <c r="B27" s="15" t="s">
        <v>11</v>
      </c>
      <c r="C27" s="7">
        <f>'Staff Houses - 2Blocks (2)'!F87</f>
        <v>0</v>
      </c>
      <c r="D27" s="120"/>
    </row>
    <row r="28" spans="1:6" x14ac:dyDescent="0.3">
      <c r="A28" s="118">
        <v>3.4</v>
      </c>
      <c r="B28" s="15" t="s">
        <v>22</v>
      </c>
      <c r="C28" s="7">
        <f>'Staff Houses - 2Blocks (2)'!F88</f>
        <v>0</v>
      </c>
      <c r="D28" s="120"/>
    </row>
    <row r="29" spans="1:6" x14ac:dyDescent="0.3">
      <c r="A29" s="118">
        <v>3.5</v>
      </c>
      <c r="B29" s="245" t="s">
        <v>13</v>
      </c>
      <c r="C29" s="7">
        <f>'Staff Houses - 2Blocks (2)'!F89</f>
        <v>0</v>
      </c>
      <c r="D29" s="120"/>
    </row>
    <row r="30" spans="1:6" x14ac:dyDescent="0.3">
      <c r="A30" s="118">
        <v>3.6</v>
      </c>
      <c r="B30" s="15" t="s">
        <v>14</v>
      </c>
      <c r="C30" s="7">
        <f>'Staff Houses - 2Blocks (2)'!F90</f>
        <v>0</v>
      </c>
      <c r="D30" s="120"/>
    </row>
    <row r="31" spans="1:6" x14ac:dyDescent="0.3">
      <c r="A31" s="118">
        <v>3.7</v>
      </c>
      <c r="B31" s="15" t="s">
        <v>15</v>
      </c>
      <c r="C31" s="7">
        <f>'Staff Houses - 2Blocks (2)'!F91</f>
        <v>0</v>
      </c>
      <c r="D31" s="120"/>
    </row>
    <row r="32" spans="1:6" x14ac:dyDescent="0.3">
      <c r="A32" s="118">
        <v>3.8</v>
      </c>
      <c r="B32" s="15" t="s">
        <v>16</v>
      </c>
      <c r="C32" s="7">
        <f>'Staff Houses - 2Blocks (2)'!F92</f>
        <v>0</v>
      </c>
      <c r="D32" s="120"/>
    </row>
    <row r="33" spans="1:4" x14ac:dyDescent="0.3">
      <c r="A33" s="118">
        <v>3.9</v>
      </c>
      <c r="B33" s="15" t="s">
        <v>23</v>
      </c>
      <c r="C33" s="7">
        <f>'Staff Houses - 2Blocks (2)'!F93</f>
        <v>0</v>
      </c>
      <c r="D33" s="120"/>
    </row>
    <row r="34" spans="1:4" x14ac:dyDescent="0.3">
      <c r="A34" s="121">
        <v>3.1</v>
      </c>
      <c r="B34" s="15" t="s">
        <v>24</v>
      </c>
      <c r="C34" s="7">
        <f>'Staff Houses - 2Blocks (2)'!F94</f>
        <v>0</v>
      </c>
      <c r="D34" s="120"/>
    </row>
    <row r="35" spans="1:4" x14ac:dyDescent="0.3">
      <c r="A35" s="118">
        <v>3.11</v>
      </c>
      <c r="B35" s="15" t="s">
        <v>25</v>
      </c>
      <c r="C35" s="7">
        <f>'Staff Houses - 2Blocks (2)'!F95</f>
        <v>0</v>
      </c>
      <c r="D35" s="120"/>
    </row>
    <row r="36" spans="1:4" x14ac:dyDescent="0.3">
      <c r="A36" s="118">
        <v>3.12</v>
      </c>
      <c r="B36" s="15" t="s">
        <v>20</v>
      </c>
      <c r="C36" s="7">
        <f>'Staff Houses - 2Blocks (2)'!F96</f>
        <v>0</v>
      </c>
      <c r="D36" s="120"/>
    </row>
    <row r="37" spans="1:4" x14ac:dyDescent="0.3">
      <c r="A37" s="116">
        <v>4</v>
      </c>
      <c r="B37" s="24" t="s">
        <v>26</v>
      </c>
      <c r="C37" s="7"/>
      <c r="D37" s="120"/>
    </row>
    <row r="38" spans="1:4" x14ac:dyDescent="0.3">
      <c r="A38" s="118">
        <v>4.0999999999999996</v>
      </c>
      <c r="B38" s="15" t="s">
        <v>9</v>
      </c>
      <c r="C38" s="7">
        <f>'Kitchen - Living Area'!F80</f>
        <v>0</v>
      </c>
      <c r="D38" s="120"/>
    </row>
    <row r="39" spans="1:4" x14ac:dyDescent="0.3">
      <c r="A39" s="118">
        <v>4.2</v>
      </c>
      <c r="B39" s="15" t="s">
        <v>10</v>
      </c>
      <c r="C39" s="7">
        <f>'Kitchen - Living Area'!F81</f>
        <v>0</v>
      </c>
      <c r="D39" s="120"/>
    </row>
    <row r="40" spans="1:4" x14ac:dyDescent="0.3">
      <c r="A40" s="118">
        <v>4.3</v>
      </c>
      <c r="B40" s="15" t="s">
        <v>11</v>
      </c>
      <c r="C40" s="7">
        <f>'Kitchen - Living Area'!F82</f>
        <v>0</v>
      </c>
      <c r="D40" s="120"/>
    </row>
    <row r="41" spans="1:4" x14ac:dyDescent="0.3">
      <c r="A41" s="118">
        <v>4.4000000000000004</v>
      </c>
      <c r="B41" s="15" t="s">
        <v>22</v>
      </c>
      <c r="C41" s="7">
        <f>'Kitchen - Living Area'!F83</f>
        <v>0</v>
      </c>
      <c r="D41" s="120"/>
    </row>
    <row r="42" spans="1:4" x14ac:dyDescent="0.3">
      <c r="A42" s="118">
        <v>4.5</v>
      </c>
      <c r="B42" s="15" t="s">
        <v>13</v>
      </c>
      <c r="C42" s="7">
        <f>'Kitchen - Living Area'!F84</f>
        <v>0</v>
      </c>
      <c r="D42" s="120"/>
    </row>
    <row r="43" spans="1:4" x14ac:dyDescent="0.3">
      <c r="A43" s="118">
        <v>4.5999999999999996</v>
      </c>
      <c r="B43" s="15" t="s">
        <v>14</v>
      </c>
      <c r="C43" s="7">
        <f>'Kitchen - Living Area'!F85</f>
        <v>0</v>
      </c>
      <c r="D43" s="120"/>
    </row>
    <row r="44" spans="1:4" x14ac:dyDescent="0.3">
      <c r="A44" s="118">
        <v>4.7</v>
      </c>
      <c r="B44" s="15" t="s">
        <v>16</v>
      </c>
      <c r="C44" s="7">
        <f>'Kitchen - Living Area'!F86</f>
        <v>0</v>
      </c>
      <c r="D44" s="120"/>
    </row>
    <row r="45" spans="1:4" x14ac:dyDescent="0.3">
      <c r="A45" s="118">
        <v>4.8</v>
      </c>
      <c r="B45" s="15" t="s">
        <v>23</v>
      </c>
      <c r="C45" s="7">
        <f>'Kitchen - Living Area'!F87</f>
        <v>0</v>
      </c>
      <c r="D45" s="120"/>
    </row>
    <row r="46" spans="1:4" x14ac:dyDescent="0.3">
      <c r="A46" s="118">
        <v>4.9000000000000004</v>
      </c>
      <c r="B46" s="15" t="s">
        <v>24</v>
      </c>
      <c r="C46" s="7">
        <f>'Kitchen - Living Area'!F88</f>
        <v>0</v>
      </c>
      <c r="D46" s="120"/>
    </row>
    <row r="47" spans="1:4" x14ac:dyDescent="0.3">
      <c r="A47" s="121">
        <v>4.0999999999999996</v>
      </c>
      <c r="B47" s="15" t="s">
        <v>20</v>
      </c>
      <c r="C47" s="7">
        <f>'Kitchen - Living Area'!F89</f>
        <v>0</v>
      </c>
      <c r="D47" s="120"/>
    </row>
    <row r="48" spans="1:4" x14ac:dyDescent="0.3">
      <c r="A48" s="116">
        <v>5</v>
      </c>
      <c r="B48" s="24" t="s">
        <v>27</v>
      </c>
      <c r="C48" s="7"/>
      <c r="D48" s="120"/>
    </row>
    <row r="49" spans="1:5" x14ac:dyDescent="0.3">
      <c r="A49" s="118">
        <v>5.0999999999999996</v>
      </c>
      <c r="B49" s="15" t="s">
        <v>28</v>
      </c>
      <c r="C49" s="7">
        <f>'Renovation of Office Building'!F56</f>
        <v>0</v>
      </c>
      <c r="D49" s="120"/>
    </row>
    <row r="50" spans="1:5" x14ac:dyDescent="0.3">
      <c r="A50" s="118">
        <v>5.2</v>
      </c>
      <c r="B50" s="15" t="s">
        <v>29</v>
      </c>
      <c r="C50" s="7">
        <f>'Renovation of Office Building'!F57</f>
        <v>0</v>
      </c>
      <c r="D50" s="120"/>
    </row>
    <row r="51" spans="1:5" x14ac:dyDescent="0.3">
      <c r="A51" s="118">
        <v>5.3</v>
      </c>
      <c r="B51" s="15" t="s">
        <v>30</v>
      </c>
      <c r="C51" s="7">
        <f>'Renovation of Office Building'!F58</f>
        <v>0</v>
      </c>
      <c r="D51" s="120"/>
    </row>
    <row r="52" spans="1:5" x14ac:dyDescent="0.3">
      <c r="A52" s="118">
        <v>5.4</v>
      </c>
      <c r="B52" s="15" t="s">
        <v>31</v>
      </c>
      <c r="C52" s="7">
        <f>'Renovation of Office Building'!F59</f>
        <v>0</v>
      </c>
      <c r="D52" s="120"/>
    </row>
    <row r="53" spans="1:5" x14ac:dyDescent="0.3">
      <c r="A53" s="118">
        <v>5.5</v>
      </c>
      <c r="B53" s="15" t="s">
        <v>32</v>
      </c>
      <c r="C53" s="7">
        <f>'Renovation of Office Building'!F60</f>
        <v>0</v>
      </c>
      <c r="D53" s="120"/>
    </row>
    <row r="54" spans="1:5" x14ac:dyDescent="0.3">
      <c r="A54" s="118">
        <v>5.6</v>
      </c>
      <c r="B54" s="15" t="s">
        <v>33</v>
      </c>
      <c r="C54" s="7">
        <f>'Renovation of Office Building'!F61</f>
        <v>0</v>
      </c>
      <c r="D54" s="120"/>
    </row>
    <row r="55" spans="1:5" x14ac:dyDescent="0.3">
      <c r="A55" s="118">
        <v>5.7</v>
      </c>
      <c r="B55" s="15" t="s">
        <v>34</v>
      </c>
      <c r="C55" s="7">
        <f>'Renovation of Office Building'!F62</f>
        <v>0</v>
      </c>
      <c r="D55" s="120"/>
    </row>
    <row r="56" spans="1:5" x14ac:dyDescent="0.3">
      <c r="A56" s="118">
        <v>5.8</v>
      </c>
      <c r="B56" s="15" t="s">
        <v>20</v>
      </c>
      <c r="C56" s="7">
        <f>'Renovation of Office Building'!F63</f>
        <v>0</v>
      </c>
      <c r="D56" s="120"/>
    </row>
    <row r="57" spans="1:5" x14ac:dyDescent="0.3">
      <c r="A57" s="122"/>
      <c r="B57" s="81" t="s">
        <v>35</v>
      </c>
      <c r="C57" s="25">
        <f>SUM(C9:C56)</f>
        <v>0</v>
      </c>
      <c r="D57" s="120"/>
    </row>
    <row r="58" spans="1:5" x14ac:dyDescent="0.3">
      <c r="A58" s="122"/>
      <c r="B58" s="81" t="s">
        <v>36</v>
      </c>
      <c r="C58" s="25">
        <f>0.16*C57</f>
        <v>0</v>
      </c>
      <c r="D58" s="120"/>
    </row>
    <row r="59" spans="1:5" ht="15" thickBot="1" x14ac:dyDescent="0.35">
      <c r="A59" s="123"/>
      <c r="B59" s="124" t="s">
        <v>37</v>
      </c>
      <c r="C59" s="125">
        <f>SUM(C57:C58)</f>
        <v>0</v>
      </c>
      <c r="D59" s="126"/>
      <c r="E59" s="35"/>
    </row>
    <row r="60" spans="1:5" x14ac:dyDescent="0.3">
      <c r="A60" s="65"/>
      <c r="B60" s="79"/>
      <c r="C60" s="21"/>
      <c r="D60" s="66"/>
    </row>
    <row r="61" spans="1:5" x14ac:dyDescent="0.3">
      <c r="A61" s="65"/>
      <c r="B61" s="79" t="s">
        <v>38</v>
      </c>
      <c r="C61" s="100">
        <f>1.1*C59</f>
        <v>0</v>
      </c>
      <c r="D61" s="66"/>
    </row>
    <row r="62" spans="1:5" x14ac:dyDescent="0.3">
      <c r="A62" s="65"/>
      <c r="B62" s="79"/>
      <c r="C62" s="21"/>
      <c r="D62" s="66"/>
    </row>
    <row r="63" spans="1:5" x14ac:dyDescent="0.3">
      <c r="A63" s="65"/>
      <c r="B63" s="79"/>
      <c r="C63" s="21"/>
      <c r="D63" s="66"/>
    </row>
    <row r="64" spans="1:5" x14ac:dyDescent="0.3">
      <c r="A64" s="65"/>
      <c r="B64" s="79"/>
      <c r="C64" s="21"/>
      <c r="D64" s="66"/>
    </row>
    <row r="65" spans="1:4" x14ac:dyDescent="0.3">
      <c r="A65" s="65"/>
      <c r="B65" s="79"/>
      <c r="C65" s="21"/>
      <c r="D65" s="66"/>
    </row>
    <row r="66" spans="1:4" x14ac:dyDescent="0.3">
      <c r="B66" s="1"/>
      <c r="C66" s="21"/>
      <c r="D66" s="66"/>
    </row>
    <row r="67" spans="1:4" x14ac:dyDescent="0.3">
      <c r="A67" s="257"/>
      <c r="B67" s="257"/>
      <c r="C67" s="21"/>
      <c r="D67" s="66"/>
    </row>
    <row r="68" spans="1:4" x14ac:dyDescent="0.3">
      <c r="A68" s="53"/>
      <c r="B68" s="53"/>
      <c r="C68" s="21"/>
      <c r="D68" s="66"/>
    </row>
    <row r="69" spans="1:4" x14ac:dyDescent="0.3">
      <c r="A69" s="53"/>
      <c r="B69" s="53"/>
      <c r="C69" s="21"/>
      <c r="D69" s="66"/>
    </row>
    <row r="70" spans="1:4" x14ac:dyDescent="0.3">
      <c r="A70" s="53"/>
      <c r="B70" s="53"/>
      <c r="C70" s="21"/>
      <c r="D70" s="66"/>
    </row>
    <row r="71" spans="1:4" x14ac:dyDescent="0.3">
      <c r="C71" s="21"/>
      <c r="D71" s="66"/>
    </row>
  </sheetData>
  <mergeCells count="7">
    <mergeCell ref="A67:B67"/>
    <mergeCell ref="A1:D2"/>
    <mergeCell ref="A3:D3"/>
    <mergeCell ref="A7:D7"/>
    <mergeCell ref="A4:D4"/>
    <mergeCell ref="A5:D5"/>
    <mergeCell ref="A6:D6"/>
  </mergeCells>
  <pageMargins left="0.7" right="0.7" top="0.75" bottom="0.75" header="0.3" footer="0.3"/>
  <pageSetup paperSize="9" scale="7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FA161-8400-442A-8A98-1CADDB8A780E}">
  <sheetPr>
    <pageSetUpPr fitToPage="1"/>
  </sheetPr>
  <dimension ref="A1:L24"/>
  <sheetViews>
    <sheetView view="pageBreakPreview" zoomScale="99" zoomScaleNormal="96" zoomScaleSheetLayoutView="99" workbookViewId="0">
      <selection activeCell="A3" sqref="A3:G3"/>
    </sheetView>
  </sheetViews>
  <sheetFormatPr defaultColWidth="8.88671875" defaultRowHeight="14.4" x14ac:dyDescent="0.3"/>
  <cols>
    <col min="1" max="1" width="6.33203125" style="2" customWidth="1"/>
    <col min="2" max="2" width="78.88671875" style="2" customWidth="1"/>
    <col min="3" max="3" width="8.88671875" style="3"/>
    <col min="4" max="4" width="7.6640625" style="4" bestFit="1" customWidth="1"/>
    <col min="5" max="5" width="12.6640625" style="139" bestFit="1" customWidth="1"/>
    <col min="6" max="6" width="14.6640625" style="143" customWidth="1"/>
    <col min="7" max="7" width="12.33203125" style="2" customWidth="1"/>
    <col min="8" max="8" width="15.33203125" style="2" bestFit="1" customWidth="1"/>
    <col min="9" max="16384" width="8.88671875" style="2"/>
  </cols>
  <sheetData>
    <row r="1" spans="1:12" ht="22.2" customHeight="1" x14ac:dyDescent="0.25">
      <c r="A1" s="263" t="s">
        <v>39</v>
      </c>
      <c r="B1" s="263"/>
      <c r="C1" s="263"/>
      <c r="D1" s="263"/>
      <c r="E1" s="263"/>
      <c r="F1" s="263"/>
      <c r="G1" s="263"/>
      <c r="H1" s="110"/>
      <c r="I1" s="110"/>
      <c r="J1" s="1"/>
      <c r="K1" s="1"/>
      <c r="L1" s="1"/>
    </row>
    <row r="2" spans="1:12" ht="18" customHeight="1" x14ac:dyDescent="0.25">
      <c r="A2" s="263" t="s">
        <v>273</v>
      </c>
      <c r="B2" s="263"/>
      <c r="C2" s="263"/>
      <c r="D2" s="263"/>
      <c r="E2" s="263"/>
      <c r="F2" s="263"/>
      <c r="G2" s="263"/>
      <c r="H2" s="110"/>
      <c r="I2" s="110"/>
      <c r="J2" s="1"/>
      <c r="K2" s="1"/>
      <c r="L2" s="1"/>
    </row>
    <row r="3" spans="1:12" ht="19.2" customHeight="1" x14ac:dyDescent="0.25">
      <c r="A3" s="263" t="s">
        <v>40</v>
      </c>
      <c r="B3" s="263"/>
      <c r="C3" s="263"/>
      <c r="D3" s="263"/>
      <c r="E3" s="263"/>
      <c r="F3" s="263"/>
      <c r="G3" s="263"/>
      <c r="H3" s="110"/>
      <c r="I3" s="110"/>
      <c r="J3" s="1"/>
      <c r="K3" s="1"/>
      <c r="L3" s="1"/>
    </row>
    <row r="4" spans="1:12" ht="18" customHeight="1" thickBot="1" x14ac:dyDescent="0.3">
      <c r="A4" s="111"/>
      <c r="B4" s="111"/>
      <c r="C4" s="111"/>
      <c r="D4" s="111"/>
      <c r="E4" s="127"/>
      <c r="F4" s="127"/>
      <c r="G4" s="111"/>
      <c r="H4" s="110"/>
      <c r="I4" s="110"/>
      <c r="J4" s="1"/>
      <c r="K4" s="1"/>
      <c r="L4" s="1"/>
    </row>
    <row r="5" spans="1:12" ht="16.2" customHeight="1" x14ac:dyDescent="0.3">
      <c r="A5" s="249" t="s">
        <v>41</v>
      </c>
      <c r="B5" s="250" t="s">
        <v>42</v>
      </c>
      <c r="C5" s="250" t="s">
        <v>43</v>
      </c>
      <c r="D5" s="250" t="s">
        <v>44</v>
      </c>
      <c r="E5" s="251" t="s">
        <v>268</v>
      </c>
      <c r="F5" s="251" t="s">
        <v>270</v>
      </c>
      <c r="G5" s="252" t="s">
        <v>45</v>
      </c>
      <c r="H5" s="253"/>
      <c r="I5" s="253"/>
    </row>
    <row r="6" spans="1:12" ht="16.2" customHeight="1" x14ac:dyDescent="0.3">
      <c r="A6" s="264" t="s">
        <v>46</v>
      </c>
      <c r="B6" s="265"/>
      <c r="C6" s="254"/>
      <c r="D6" s="254"/>
      <c r="E6" s="254"/>
      <c r="F6" s="254"/>
      <c r="G6" s="255"/>
      <c r="H6" s="253"/>
      <c r="I6" s="253"/>
    </row>
    <row r="7" spans="1:12" ht="79.5" customHeight="1" x14ac:dyDescent="0.3">
      <c r="A7" s="102">
        <v>1.1000000000000001</v>
      </c>
      <c r="B7" s="9" t="s">
        <v>47</v>
      </c>
      <c r="C7" s="6" t="s">
        <v>48</v>
      </c>
      <c r="D7" s="10">
        <v>1</v>
      </c>
      <c r="E7" s="74"/>
      <c r="F7" s="140">
        <f>E7*D7</f>
        <v>0</v>
      </c>
      <c r="G7" s="103"/>
    </row>
    <row r="8" spans="1:12" ht="72" x14ac:dyDescent="0.3">
      <c r="A8" s="102">
        <v>1.2</v>
      </c>
      <c r="B8" s="24" t="s">
        <v>49</v>
      </c>
      <c r="C8" s="6" t="s">
        <v>48</v>
      </c>
      <c r="D8" s="10">
        <v>1</v>
      </c>
      <c r="E8" s="74"/>
      <c r="F8" s="140">
        <f t="shared" ref="F8:F16" si="0">E8*D8</f>
        <v>0</v>
      </c>
      <c r="G8" s="103"/>
    </row>
    <row r="9" spans="1:12" ht="100.8" x14ac:dyDescent="0.3">
      <c r="A9" s="102">
        <v>1.3</v>
      </c>
      <c r="B9" s="24" t="s">
        <v>50</v>
      </c>
      <c r="C9" s="6" t="s">
        <v>48</v>
      </c>
      <c r="D9" s="10">
        <v>1</v>
      </c>
      <c r="E9" s="74"/>
      <c r="F9" s="140">
        <f t="shared" si="0"/>
        <v>0</v>
      </c>
      <c r="G9" s="103"/>
    </row>
    <row r="10" spans="1:12" ht="136.19999999999999" customHeight="1" x14ac:dyDescent="0.3">
      <c r="A10" s="102">
        <v>1.4</v>
      </c>
      <c r="B10" s="9" t="s">
        <v>51</v>
      </c>
      <c r="C10" s="6" t="s">
        <v>48</v>
      </c>
      <c r="D10" s="11">
        <v>1</v>
      </c>
      <c r="E10" s="74"/>
      <c r="F10" s="140">
        <f t="shared" si="0"/>
        <v>0</v>
      </c>
      <c r="G10" s="103"/>
    </row>
    <row r="11" spans="1:12" ht="100.8" x14ac:dyDescent="0.3">
      <c r="A11" s="102">
        <v>1.5</v>
      </c>
      <c r="B11" s="9" t="s">
        <v>52</v>
      </c>
      <c r="C11" s="6" t="s">
        <v>48</v>
      </c>
      <c r="D11" s="11">
        <v>1</v>
      </c>
      <c r="E11" s="74"/>
      <c r="F11" s="140">
        <f t="shared" si="0"/>
        <v>0</v>
      </c>
      <c r="G11" s="103"/>
    </row>
    <row r="12" spans="1:12" ht="72" x14ac:dyDescent="0.3">
      <c r="A12" s="102">
        <v>1.6</v>
      </c>
      <c r="B12" s="9" t="s">
        <v>53</v>
      </c>
      <c r="C12" s="6" t="s">
        <v>48</v>
      </c>
      <c r="D12" s="11">
        <v>1</v>
      </c>
      <c r="E12" s="74"/>
      <c r="F12" s="140">
        <f t="shared" si="0"/>
        <v>0</v>
      </c>
      <c r="G12" s="103"/>
    </row>
    <row r="13" spans="1:12" ht="72" x14ac:dyDescent="0.3">
      <c r="A13" s="102">
        <v>1.7</v>
      </c>
      <c r="B13" s="9" t="s">
        <v>54</v>
      </c>
      <c r="C13" s="6"/>
      <c r="D13" s="11"/>
      <c r="E13" s="74"/>
      <c r="F13" s="140"/>
      <c r="G13" s="103"/>
    </row>
    <row r="14" spans="1:12" ht="72" x14ac:dyDescent="0.3">
      <c r="A14" s="102" t="s">
        <v>55</v>
      </c>
      <c r="B14" s="88" t="s">
        <v>56</v>
      </c>
      <c r="C14" s="6" t="s">
        <v>48</v>
      </c>
      <c r="D14" s="11">
        <v>1</v>
      </c>
      <c r="E14" s="74"/>
      <c r="F14" s="140">
        <f t="shared" si="0"/>
        <v>0</v>
      </c>
      <c r="G14" s="103"/>
    </row>
    <row r="15" spans="1:12" ht="57.6" x14ac:dyDescent="0.3">
      <c r="A15" s="102" t="s">
        <v>57</v>
      </c>
      <c r="B15" s="88" t="s">
        <v>58</v>
      </c>
      <c r="C15" s="6" t="s">
        <v>48</v>
      </c>
      <c r="D15" s="11">
        <v>1</v>
      </c>
      <c r="E15" s="74"/>
      <c r="F15" s="140">
        <f t="shared" si="0"/>
        <v>0</v>
      </c>
      <c r="G15" s="103"/>
    </row>
    <row r="16" spans="1:12" ht="57.6" x14ac:dyDescent="0.3">
      <c r="A16" s="102" t="s">
        <v>59</v>
      </c>
      <c r="B16" s="88" t="s">
        <v>60</v>
      </c>
      <c r="C16" s="6" t="s">
        <v>48</v>
      </c>
      <c r="D16" s="11">
        <v>1</v>
      </c>
      <c r="E16" s="74"/>
      <c r="F16" s="140">
        <f t="shared" si="0"/>
        <v>0</v>
      </c>
      <c r="G16" s="103"/>
    </row>
    <row r="17" spans="1:8" x14ac:dyDescent="0.3">
      <c r="A17" s="266" t="s">
        <v>61</v>
      </c>
      <c r="B17" s="267"/>
      <c r="C17" s="6"/>
      <c r="D17" s="11"/>
      <c r="E17" s="74"/>
      <c r="F17" s="82">
        <f>SUM(F7:F16)</f>
        <v>0</v>
      </c>
      <c r="G17" s="105"/>
    </row>
    <row r="18" spans="1:8" x14ac:dyDescent="0.3">
      <c r="A18" s="266"/>
      <c r="B18" s="267"/>
      <c r="C18" s="6"/>
      <c r="D18" s="11"/>
      <c r="E18" s="74"/>
      <c r="F18" s="82"/>
      <c r="G18" s="105"/>
    </row>
    <row r="19" spans="1:8" ht="15" thickBot="1" x14ac:dyDescent="0.35">
      <c r="A19" s="128"/>
      <c r="B19" s="129" t="str">
        <f>A6</f>
        <v>BILL 01: PRELIMINARIES &amp; GENERAL ITEMS</v>
      </c>
      <c r="C19" s="86"/>
      <c r="D19" s="87"/>
      <c r="E19" s="136"/>
      <c r="F19" s="141">
        <f>F17</f>
        <v>0</v>
      </c>
      <c r="G19" s="130"/>
    </row>
    <row r="20" spans="1:8" ht="15" thickBot="1" x14ac:dyDescent="0.35">
      <c r="A20" s="131"/>
      <c r="B20" s="132" t="s">
        <v>62</v>
      </c>
      <c r="C20" s="133"/>
      <c r="D20" s="134"/>
      <c r="E20" s="137"/>
      <c r="F20" s="142">
        <f>SUM(F19:F19)</f>
        <v>0</v>
      </c>
      <c r="G20" s="135"/>
      <c r="H20" s="35"/>
    </row>
    <row r="21" spans="1:8" x14ac:dyDescent="0.3">
      <c r="A21" s="139"/>
      <c r="B21" s="139"/>
      <c r="C21" s="139"/>
      <c r="D21" s="139"/>
      <c r="F21" s="139"/>
      <c r="G21" s="139"/>
    </row>
    <row r="22" spans="1:8" x14ac:dyDescent="0.3">
      <c r="A22" s="139"/>
      <c r="B22" s="139"/>
      <c r="C22" s="139"/>
      <c r="D22" s="139"/>
      <c r="F22" s="139"/>
      <c r="G22" s="139"/>
    </row>
    <row r="23" spans="1:8" x14ac:dyDescent="0.3">
      <c r="A23" s="139"/>
      <c r="B23" s="139"/>
      <c r="C23" s="139"/>
      <c r="D23" s="139"/>
      <c r="F23" s="139"/>
      <c r="G23" s="139"/>
    </row>
    <row r="24" spans="1:8" x14ac:dyDescent="0.3">
      <c r="A24" s="139"/>
      <c r="B24" s="139"/>
      <c r="C24" s="139"/>
      <c r="D24" s="139"/>
      <c r="F24" s="139"/>
      <c r="G24" s="139"/>
    </row>
  </sheetData>
  <mergeCells count="6">
    <mergeCell ref="A2:G2"/>
    <mergeCell ref="A6:B6"/>
    <mergeCell ref="A17:B17"/>
    <mergeCell ref="A18:B18"/>
    <mergeCell ref="A1:G1"/>
    <mergeCell ref="A3:G3"/>
  </mergeCells>
  <pageMargins left="0.7" right="0.7" top="0.75" bottom="0.75" header="0.3" footer="0.3"/>
  <pageSetup paperSize="9" scale="61" fitToHeight="0" orientation="portrait" r:id="rId1"/>
  <rowBreaks count="1" manualBreakCount="1">
    <brk id="2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B0345-A5AA-450E-A3D9-C60B555697D2}">
  <sheetPr>
    <pageSetUpPr fitToPage="1"/>
  </sheetPr>
  <dimension ref="A1:L686"/>
  <sheetViews>
    <sheetView showGridLines="0" view="pageBreakPreview" zoomScale="88" zoomScaleNormal="96" zoomScaleSheetLayoutView="88" workbookViewId="0">
      <selection activeCell="A3" sqref="A3:G3"/>
    </sheetView>
  </sheetViews>
  <sheetFormatPr defaultColWidth="8.88671875" defaultRowHeight="14.4" x14ac:dyDescent="0.3"/>
  <cols>
    <col min="1" max="1" width="8.6640625" style="5" customWidth="1"/>
    <col min="2" max="2" width="78.88671875" style="5" customWidth="1"/>
    <col min="3" max="3" width="8.88671875" style="6"/>
    <col min="4" max="4" width="10.33203125" style="7" customWidth="1"/>
    <col min="5" max="5" width="14.44140625" style="92" bestFit="1" customWidth="1"/>
    <col min="6" max="6" width="15.44140625" style="12" bestFit="1" customWidth="1"/>
    <col min="7" max="7" width="11.33203125" style="5" bestFit="1" customWidth="1"/>
    <col min="8" max="8" width="10.33203125" style="2" bestFit="1" customWidth="1"/>
    <col min="9" max="16384" width="8.88671875" style="2"/>
  </cols>
  <sheetData>
    <row r="1" spans="1:12" x14ac:dyDescent="0.3">
      <c r="A1" s="256" t="s">
        <v>63</v>
      </c>
      <c r="B1" s="256"/>
      <c r="C1" s="256"/>
      <c r="D1" s="256"/>
      <c r="E1" s="256"/>
      <c r="F1" s="256"/>
      <c r="G1" s="256"/>
      <c r="H1" s="1"/>
      <c r="I1" s="1"/>
      <c r="J1" s="1"/>
      <c r="K1" s="1"/>
      <c r="L1" s="1"/>
    </row>
    <row r="2" spans="1:12" x14ac:dyDescent="0.3">
      <c r="A2" s="256" t="s">
        <v>273</v>
      </c>
      <c r="B2" s="256"/>
      <c r="C2" s="256"/>
      <c r="D2" s="256"/>
      <c r="E2" s="256"/>
      <c r="F2" s="256"/>
      <c r="G2" s="256"/>
      <c r="H2" s="1"/>
      <c r="I2" s="1"/>
      <c r="J2" s="1"/>
      <c r="K2" s="1"/>
      <c r="L2" s="1"/>
    </row>
    <row r="3" spans="1:12" x14ac:dyDescent="0.3">
      <c r="A3" s="256" t="s">
        <v>64</v>
      </c>
      <c r="B3" s="256"/>
      <c r="C3" s="256"/>
      <c r="D3" s="256"/>
      <c r="E3" s="256"/>
      <c r="F3" s="256"/>
      <c r="G3" s="256"/>
      <c r="H3" s="1"/>
      <c r="I3" s="1"/>
      <c r="J3" s="1"/>
      <c r="K3" s="1"/>
      <c r="L3" s="1"/>
    </row>
    <row r="4" spans="1:12" ht="15" thickBot="1" x14ac:dyDescent="0.35">
      <c r="A4" s="79"/>
      <c r="B4" s="79"/>
      <c r="C4" s="79"/>
      <c r="D4" s="79"/>
      <c r="E4" s="79"/>
      <c r="F4" s="79"/>
      <c r="G4" s="79"/>
      <c r="H4" s="1"/>
      <c r="I4" s="1"/>
      <c r="J4" s="1"/>
      <c r="K4" s="1"/>
      <c r="L4" s="1"/>
    </row>
    <row r="5" spans="1:12" x14ac:dyDescent="0.3">
      <c r="A5" s="112" t="s">
        <v>65</v>
      </c>
      <c r="B5" s="145" t="s">
        <v>66</v>
      </c>
      <c r="C5" s="113" t="s">
        <v>67</v>
      </c>
      <c r="D5" s="114" t="s">
        <v>68</v>
      </c>
      <c r="E5" s="146" t="s">
        <v>271</v>
      </c>
      <c r="F5" s="147" t="s">
        <v>272</v>
      </c>
      <c r="G5" s="148" t="s">
        <v>69</v>
      </c>
    </row>
    <row r="6" spans="1:12" x14ac:dyDescent="0.3">
      <c r="A6" s="122" t="s">
        <v>70</v>
      </c>
      <c r="D6" s="11"/>
      <c r="F6" s="12">
        <f t="shared" ref="F6:F83" si="0">E6*D6</f>
        <v>0</v>
      </c>
      <c r="G6" s="103"/>
    </row>
    <row r="7" spans="1:12" ht="86.4" x14ac:dyDescent="0.3">
      <c r="A7" s="102">
        <v>1.1000000000000001</v>
      </c>
      <c r="B7" s="9" t="s">
        <v>71</v>
      </c>
      <c r="C7" s="6" t="s">
        <v>72</v>
      </c>
      <c r="D7" s="11">
        <f>93.62*1.5*1.1</f>
        <v>154.47300000000001</v>
      </c>
      <c r="F7" s="12">
        <f t="shared" si="0"/>
        <v>0</v>
      </c>
      <c r="G7" s="103"/>
    </row>
    <row r="8" spans="1:12" ht="28.8" x14ac:dyDescent="0.3">
      <c r="A8" s="102">
        <v>1.2</v>
      </c>
      <c r="B8" s="9" t="s">
        <v>73</v>
      </c>
      <c r="C8" s="6" t="s">
        <v>72</v>
      </c>
      <c r="D8" s="11">
        <f>93.62*1.1*0.15</f>
        <v>15.447300000000002</v>
      </c>
      <c r="F8" s="12">
        <f t="shared" si="0"/>
        <v>0</v>
      </c>
      <c r="G8" s="103"/>
    </row>
    <row r="9" spans="1:12" ht="57.6" x14ac:dyDescent="0.3">
      <c r="A9" s="102">
        <v>1.3</v>
      </c>
      <c r="B9" s="9" t="s">
        <v>74</v>
      </c>
      <c r="C9" s="6" t="s">
        <v>72</v>
      </c>
      <c r="D9" s="11">
        <f>53.63*1.5*1.1</f>
        <v>88.489500000000021</v>
      </c>
      <c r="F9" s="12">
        <f t="shared" si="0"/>
        <v>0</v>
      </c>
      <c r="G9" s="103"/>
    </row>
    <row r="10" spans="1:12" ht="52.5" customHeight="1" x14ac:dyDescent="0.3">
      <c r="A10" s="102">
        <v>1.4</v>
      </c>
      <c r="B10" s="9" t="s">
        <v>75</v>
      </c>
      <c r="C10" s="6" t="s">
        <v>72</v>
      </c>
      <c r="D10" s="11">
        <f>(78.4-53.63)*1.5*1.3</f>
        <v>48.301500000000004</v>
      </c>
      <c r="F10" s="12">
        <f t="shared" si="0"/>
        <v>0</v>
      </c>
      <c r="G10" s="103"/>
    </row>
    <row r="11" spans="1:12" ht="43.2" x14ac:dyDescent="0.3">
      <c r="A11" s="102">
        <v>1.5</v>
      </c>
      <c r="B11" s="9" t="s">
        <v>76</v>
      </c>
      <c r="C11" s="6" t="s">
        <v>72</v>
      </c>
      <c r="D11" s="11">
        <f>222.06*0.3*1.1</f>
        <v>73.279799999999994</v>
      </c>
      <c r="F11" s="12">
        <f t="shared" si="0"/>
        <v>0</v>
      </c>
      <c r="G11" s="103"/>
    </row>
    <row r="12" spans="1:12" ht="43.2" x14ac:dyDescent="0.3">
      <c r="A12" s="102">
        <v>1.6</v>
      </c>
      <c r="B12" s="9" t="s">
        <v>77</v>
      </c>
      <c r="C12" s="6" t="s">
        <v>78</v>
      </c>
      <c r="D12" s="11">
        <f>222.01</f>
        <v>222.01</v>
      </c>
      <c r="F12" s="12">
        <f t="shared" si="0"/>
        <v>0</v>
      </c>
      <c r="G12" s="103"/>
    </row>
    <row r="13" spans="1:12" ht="43.2" x14ac:dyDescent="0.3">
      <c r="A13" s="102">
        <v>1.7</v>
      </c>
      <c r="B13" s="9" t="s">
        <v>79</v>
      </c>
      <c r="C13" s="6" t="s">
        <v>78</v>
      </c>
      <c r="D13" s="11">
        <f>222.01</f>
        <v>222.01</v>
      </c>
      <c r="F13" s="12">
        <f t="shared" si="0"/>
        <v>0</v>
      </c>
      <c r="G13" s="103"/>
    </row>
    <row r="14" spans="1:12" ht="43.2" x14ac:dyDescent="0.3">
      <c r="A14" s="102">
        <v>1.8</v>
      </c>
      <c r="B14" s="9" t="s">
        <v>80</v>
      </c>
      <c r="C14" s="6" t="s">
        <v>72</v>
      </c>
      <c r="D14" s="11">
        <f>D13*0.1</f>
        <v>22.201000000000001</v>
      </c>
      <c r="F14" s="12">
        <f t="shared" si="0"/>
        <v>0</v>
      </c>
      <c r="G14" s="103"/>
    </row>
    <row r="15" spans="1:12" x14ac:dyDescent="0.3">
      <c r="A15" s="266" t="s">
        <v>61</v>
      </c>
      <c r="B15" s="267"/>
      <c r="D15" s="11"/>
      <c r="F15" s="23">
        <f>SUM(F6:F14)</f>
        <v>0</v>
      </c>
      <c r="G15" s="103"/>
    </row>
    <row r="16" spans="1:12" x14ac:dyDescent="0.3">
      <c r="A16" s="104"/>
      <c r="B16" s="27"/>
      <c r="D16" s="11"/>
      <c r="G16" s="103"/>
    </row>
    <row r="17" spans="1:7" x14ac:dyDescent="0.3">
      <c r="A17" s="122" t="s">
        <v>81</v>
      </c>
      <c r="D17" s="11"/>
      <c r="G17" s="103"/>
    </row>
    <row r="18" spans="1:7" ht="43.2" x14ac:dyDescent="0.3">
      <c r="A18" s="102">
        <v>2.1</v>
      </c>
      <c r="B18" s="9" t="s">
        <v>82</v>
      </c>
      <c r="C18" s="6" t="s">
        <v>78</v>
      </c>
      <c r="D18" s="11">
        <f>96.75*3.5+21.6*2-(2*1.8*6+2*2*2+2*1*4+1.05*0.75*2+2.5*1.5*2+0.85*2.5*5)</f>
        <v>324.52499999999998</v>
      </c>
      <c r="F18" s="12">
        <f t="shared" si="0"/>
        <v>0</v>
      </c>
      <c r="G18" s="103"/>
    </row>
    <row r="19" spans="1:7" ht="43.2" x14ac:dyDescent="0.3">
      <c r="A19" s="102">
        <v>2.2000000000000002</v>
      </c>
      <c r="B19" s="9" t="s">
        <v>83</v>
      </c>
      <c r="C19" s="6" t="s">
        <v>78</v>
      </c>
      <c r="D19" s="11">
        <f>(4.25*2+9.525+1.65*4)*3.5</f>
        <v>86.1875</v>
      </c>
      <c r="F19" s="12">
        <f t="shared" si="0"/>
        <v>0</v>
      </c>
      <c r="G19" s="103"/>
    </row>
    <row r="20" spans="1:7" ht="86.4" x14ac:dyDescent="0.3">
      <c r="A20" s="102">
        <v>2.2999999999999998</v>
      </c>
      <c r="B20" s="9" t="s">
        <v>84</v>
      </c>
      <c r="C20" s="6" t="s">
        <v>72</v>
      </c>
      <c r="D20" s="11">
        <f>(21.95*3+9.525*5)*0.225*0.225*1.1</f>
        <v>6.3191390625000006</v>
      </c>
      <c r="F20" s="12">
        <f t="shared" si="0"/>
        <v>0</v>
      </c>
      <c r="G20" s="103"/>
    </row>
    <row r="21" spans="1:7" x14ac:dyDescent="0.3">
      <c r="A21" s="266" t="s">
        <v>85</v>
      </c>
      <c r="B21" s="267"/>
      <c r="D21" s="11"/>
      <c r="F21" s="23">
        <f>SUM(F18:F20)</f>
        <v>0</v>
      </c>
      <c r="G21" s="103"/>
    </row>
    <row r="22" spans="1:7" x14ac:dyDescent="0.3">
      <c r="A22" s="149"/>
      <c r="D22" s="11"/>
      <c r="G22" s="103"/>
    </row>
    <row r="23" spans="1:7" x14ac:dyDescent="0.3">
      <c r="A23" s="122" t="s">
        <v>86</v>
      </c>
      <c r="D23" s="11"/>
      <c r="G23" s="103"/>
    </row>
    <row r="24" spans="1:7" ht="43.2" x14ac:dyDescent="0.3">
      <c r="A24" s="102">
        <v>3.1</v>
      </c>
      <c r="B24" s="9" t="s">
        <v>87</v>
      </c>
      <c r="C24" s="6" t="s">
        <v>78</v>
      </c>
      <c r="D24" s="11">
        <f>10.85*23.3</f>
        <v>252.80500000000001</v>
      </c>
      <c r="F24" s="12">
        <f t="shared" si="0"/>
        <v>0</v>
      </c>
      <c r="G24" s="103"/>
    </row>
    <row r="25" spans="1:7" ht="28.8" x14ac:dyDescent="0.3">
      <c r="A25" s="102">
        <v>3.2</v>
      </c>
      <c r="B25" s="9" t="s">
        <v>88</v>
      </c>
      <c r="C25" s="6" t="s">
        <v>78</v>
      </c>
      <c r="D25" s="11">
        <f>10.85*23.3</f>
        <v>252.80500000000001</v>
      </c>
      <c r="F25" s="12">
        <f t="shared" si="0"/>
        <v>0</v>
      </c>
      <c r="G25" s="103"/>
    </row>
    <row r="26" spans="1:7" ht="28.8" x14ac:dyDescent="0.3">
      <c r="A26" s="102">
        <v>3.3</v>
      </c>
      <c r="B26" s="9" t="s">
        <v>89</v>
      </c>
      <c r="C26" s="6" t="s">
        <v>90</v>
      </c>
      <c r="D26" s="11">
        <f>23.3*2</f>
        <v>46.6</v>
      </c>
      <c r="F26" s="12">
        <f t="shared" si="0"/>
        <v>0</v>
      </c>
      <c r="G26" s="103"/>
    </row>
    <row r="27" spans="1:7" x14ac:dyDescent="0.3">
      <c r="A27" s="266" t="s">
        <v>91</v>
      </c>
      <c r="B27" s="267"/>
      <c r="D27" s="11"/>
      <c r="F27" s="23">
        <f>SUM(F24:F26)</f>
        <v>0</v>
      </c>
      <c r="G27" s="103"/>
    </row>
    <row r="28" spans="1:7" x14ac:dyDescent="0.3">
      <c r="A28" s="149"/>
      <c r="D28" s="11"/>
      <c r="G28" s="103"/>
    </row>
    <row r="29" spans="1:7" x14ac:dyDescent="0.3">
      <c r="A29" s="122" t="s">
        <v>92</v>
      </c>
      <c r="D29" s="11"/>
      <c r="G29" s="103"/>
    </row>
    <row r="30" spans="1:7" ht="87" thickBot="1" x14ac:dyDescent="0.35">
      <c r="A30" s="174"/>
      <c r="B30" s="175" t="s">
        <v>93</v>
      </c>
      <c r="C30" s="106"/>
      <c r="D30" s="107"/>
      <c r="E30" s="108"/>
      <c r="F30" s="160"/>
      <c r="G30" s="161"/>
    </row>
    <row r="31" spans="1:7" x14ac:dyDescent="0.3">
      <c r="A31" s="229">
        <v>4.0999999999999996</v>
      </c>
      <c r="B31" s="230" t="s">
        <v>94</v>
      </c>
      <c r="C31" s="231" t="s">
        <v>95</v>
      </c>
      <c r="D31" s="232">
        <v>6</v>
      </c>
      <c r="E31" s="233"/>
      <c r="F31" s="234">
        <f t="shared" si="0"/>
        <v>0</v>
      </c>
      <c r="G31" s="235"/>
    </row>
    <row r="32" spans="1:7" ht="86.4" x14ac:dyDescent="0.3">
      <c r="A32" s="102"/>
      <c r="B32" s="9" t="s">
        <v>96</v>
      </c>
      <c r="D32" s="11"/>
      <c r="F32" s="12">
        <f t="shared" si="0"/>
        <v>0</v>
      </c>
      <c r="G32" s="103"/>
    </row>
    <row r="33" spans="1:7" x14ac:dyDescent="0.3">
      <c r="A33" s="102">
        <v>4.2</v>
      </c>
      <c r="B33" s="17" t="s">
        <v>97</v>
      </c>
      <c r="C33" s="6" t="s">
        <v>98</v>
      </c>
      <c r="D33" s="11">
        <v>2</v>
      </c>
      <c r="F33" s="12">
        <f t="shared" si="0"/>
        <v>0</v>
      </c>
      <c r="G33" s="103"/>
    </row>
    <row r="34" spans="1:7" x14ac:dyDescent="0.3">
      <c r="A34" s="102">
        <v>4.3</v>
      </c>
      <c r="B34" s="17" t="s">
        <v>99</v>
      </c>
      <c r="C34" s="6" t="s">
        <v>98</v>
      </c>
      <c r="D34" s="11">
        <v>4</v>
      </c>
      <c r="F34" s="12">
        <f t="shared" si="0"/>
        <v>0</v>
      </c>
      <c r="G34" s="103"/>
    </row>
    <row r="35" spans="1:7" x14ac:dyDescent="0.3">
      <c r="A35" s="102">
        <v>4.4000000000000004</v>
      </c>
      <c r="B35" s="17" t="s">
        <v>100</v>
      </c>
      <c r="C35" s="6" t="s">
        <v>98</v>
      </c>
      <c r="D35" s="11">
        <v>2</v>
      </c>
      <c r="F35" s="12">
        <f t="shared" si="0"/>
        <v>0</v>
      </c>
      <c r="G35" s="103"/>
    </row>
    <row r="36" spans="1:7" ht="86.4" x14ac:dyDescent="0.3">
      <c r="A36" s="102"/>
      <c r="B36" s="9" t="s">
        <v>101</v>
      </c>
      <c r="D36" s="11"/>
      <c r="F36" s="12">
        <f t="shared" si="0"/>
        <v>0</v>
      </c>
      <c r="G36" s="103"/>
    </row>
    <row r="37" spans="1:7" x14ac:dyDescent="0.3">
      <c r="A37" s="102">
        <v>4.5</v>
      </c>
      <c r="B37" s="5" t="s">
        <v>102</v>
      </c>
      <c r="C37" s="6" t="s">
        <v>98</v>
      </c>
      <c r="D37" s="11">
        <v>2</v>
      </c>
      <c r="F37" s="12">
        <f t="shared" si="0"/>
        <v>0</v>
      </c>
      <c r="G37" s="103"/>
    </row>
    <row r="38" spans="1:7" x14ac:dyDescent="0.3">
      <c r="A38" s="246">
        <v>4.5999999999999996</v>
      </c>
      <c r="B38" s="247" t="s">
        <v>103</v>
      </c>
      <c r="C38" s="6" t="s">
        <v>98</v>
      </c>
      <c r="D38" s="11">
        <v>9</v>
      </c>
      <c r="F38" s="12">
        <f t="shared" si="0"/>
        <v>0</v>
      </c>
      <c r="G38" s="103"/>
    </row>
    <row r="39" spans="1:7" ht="149.25" customHeight="1" x14ac:dyDescent="0.3">
      <c r="A39" s="102"/>
      <c r="B39" s="9" t="s">
        <v>104</v>
      </c>
      <c r="D39" s="11"/>
      <c r="F39" s="12">
        <f t="shared" si="0"/>
        <v>0</v>
      </c>
      <c r="G39" s="103"/>
    </row>
    <row r="40" spans="1:7" x14ac:dyDescent="0.3">
      <c r="A40" s="102">
        <v>4.7</v>
      </c>
      <c r="B40" s="16" t="s">
        <v>94</v>
      </c>
      <c r="C40" s="6" t="s">
        <v>98</v>
      </c>
      <c r="D40" s="11">
        <v>6</v>
      </c>
      <c r="F40" s="12">
        <f t="shared" si="0"/>
        <v>0</v>
      </c>
      <c r="G40" s="103"/>
    </row>
    <row r="41" spans="1:7" x14ac:dyDescent="0.3">
      <c r="A41" s="102">
        <v>4.8</v>
      </c>
      <c r="B41" s="17" t="s">
        <v>97</v>
      </c>
      <c r="C41" s="6" t="s">
        <v>98</v>
      </c>
      <c r="D41" s="11">
        <v>2</v>
      </c>
      <c r="F41" s="12">
        <f t="shared" si="0"/>
        <v>0</v>
      </c>
      <c r="G41" s="103"/>
    </row>
    <row r="42" spans="1:7" x14ac:dyDescent="0.3">
      <c r="A42" s="102">
        <v>4.9000000000000004</v>
      </c>
      <c r="B42" s="17" t="s">
        <v>99</v>
      </c>
      <c r="C42" s="6" t="s">
        <v>98</v>
      </c>
      <c r="D42" s="11">
        <v>4</v>
      </c>
      <c r="F42" s="12">
        <f t="shared" si="0"/>
        <v>0</v>
      </c>
      <c r="G42" s="103"/>
    </row>
    <row r="43" spans="1:7" x14ac:dyDescent="0.3">
      <c r="A43" s="150">
        <v>4.0999999999999996</v>
      </c>
      <c r="B43" s="17" t="s">
        <v>100</v>
      </c>
      <c r="C43" s="6" t="s">
        <v>98</v>
      </c>
      <c r="D43" s="11">
        <v>2</v>
      </c>
      <c r="F43" s="12">
        <f t="shared" si="0"/>
        <v>0</v>
      </c>
      <c r="G43" s="103"/>
    </row>
    <row r="44" spans="1:7" ht="183.75" customHeight="1" x14ac:dyDescent="0.3">
      <c r="A44" s="102"/>
      <c r="B44" s="18" t="s">
        <v>105</v>
      </c>
      <c r="D44" s="11"/>
      <c r="G44" s="103"/>
    </row>
    <row r="45" spans="1:7" x14ac:dyDescent="0.3">
      <c r="A45" s="102">
        <v>4.1100000000000003</v>
      </c>
      <c r="B45" s="17" t="s">
        <v>102</v>
      </c>
      <c r="C45" s="6" t="s">
        <v>98</v>
      </c>
      <c r="D45" s="11">
        <v>2</v>
      </c>
      <c r="F45" s="12">
        <f t="shared" si="0"/>
        <v>0</v>
      </c>
      <c r="G45" s="103"/>
    </row>
    <row r="46" spans="1:7" ht="14.4" customHeight="1" x14ac:dyDescent="0.3">
      <c r="A46" s="272" t="s">
        <v>106</v>
      </c>
      <c r="B46" s="273"/>
      <c r="D46" s="11"/>
      <c r="F46" s="23">
        <f>SUM(F30:F45)</f>
        <v>0</v>
      </c>
      <c r="G46" s="103"/>
    </row>
    <row r="47" spans="1:7" x14ac:dyDescent="0.3">
      <c r="A47" s="104"/>
      <c r="B47" s="27"/>
      <c r="D47" s="11"/>
      <c r="F47" s="23"/>
      <c r="G47" s="103"/>
    </row>
    <row r="48" spans="1:7" x14ac:dyDescent="0.3">
      <c r="A48" s="122" t="s">
        <v>107</v>
      </c>
      <c r="D48" s="11"/>
      <c r="G48" s="103"/>
    </row>
    <row r="49" spans="1:7" ht="28.8" x14ac:dyDescent="0.3">
      <c r="A49" s="102">
        <v>5.0999999999999996</v>
      </c>
      <c r="B49" s="9" t="s">
        <v>108</v>
      </c>
      <c r="C49" s="6" t="s">
        <v>78</v>
      </c>
      <c r="D49" s="11">
        <f>((D18+D19)-D50)*2</f>
        <v>558.32259999999997</v>
      </c>
      <c r="F49" s="12">
        <f t="shared" si="0"/>
        <v>0</v>
      </c>
      <c r="G49" s="103"/>
    </row>
    <row r="50" spans="1:7" ht="43.2" x14ac:dyDescent="0.3">
      <c r="A50" s="102">
        <v>5.2</v>
      </c>
      <c r="B50" s="9" t="s">
        <v>109</v>
      </c>
      <c r="C50" s="6" t="s">
        <v>78</v>
      </c>
      <c r="D50" s="11">
        <f>((20.58+10.55+4.086+7.08+7.8+0.55+1.75+1.45+1.75+3+1.2)*1.1)*2</f>
        <v>131.55120000000002</v>
      </c>
      <c r="F50" s="12">
        <f t="shared" si="0"/>
        <v>0</v>
      </c>
      <c r="G50" s="103"/>
    </row>
    <row r="51" spans="1:7" ht="43.2" x14ac:dyDescent="0.3">
      <c r="A51" s="102">
        <v>5.3</v>
      </c>
      <c r="B51" s="9" t="s">
        <v>110</v>
      </c>
      <c r="C51" s="6" t="s">
        <v>78</v>
      </c>
      <c r="D51" s="11">
        <f>D49</f>
        <v>558.32259999999997</v>
      </c>
      <c r="F51" s="12">
        <f t="shared" si="0"/>
        <v>0</v>
      </c>
      <c r="G51" s="103"/>
    </row>
    <row r="52" spans="1:7" x14ac:dyDescent="0.3">
      <c r="A52" s="266" t="s">
        <v>111</v>
      </c>
      <c r="B52" s="267"/>
      <c r="D52" s="11"/>
      <c r="F52" s="23">
        <f>SUM(F49:F51)</f>
        <v>0</v>
      </c>
      <c r="G52" s="103"/>
    </row>
    <row r="53" spans="1:7" x14ac:dyDescent="0.3">
      <c r="A53" s="149"/>
      <c r="D53" s="11"/>
      <c r="G53" s="103"/>
    </row>
    <row r="54" spans="1:7" x14ac:dyDescent="0.3">
      <c r="A54" s="122" t="s">
        <v>112</v>
      </c>
      <c r="D54" s="11"/>
      <c r="G54" s="103"/>
    </row>
    <row r="55" spans="1:7" ht="43.2" x14ac:dyDescent="0.3">
      <c r="A55" s="102">
        <v>6.1</v>
      </c>
      <c r="B55" s="9" t="s">
        <v>113</v>
      </c>
      <c r="C55" s="6" t="s">
        <v>78</v>
      </c>
      <c r="D55" s="11">
        <f>D13</f>
        <v>222.01</v>
      </c>
      <c r="F55" s="12">
        <f t="shared" si="0"/>
        <v>0</v>
      </c>
      <c r="G55" s="103"/>
    </row>
    <row r="56" spans="1:7" ht="28.8" x14ac:dyDescent="0.3">
      <c r="A56" s="102">
        <v>6.2</v>
      </c>
      <c r="B56" s="9" t="s">
        <v>114</v>
      </c>
      <c r="C56" s="6" t="s">
        <v>98</v>
      </c>
      <c r="D56" s="11">
        <v>22</v>
      </c>
      <c r="F56" s="12">
        <f t="shared" si="0"/>
        <v>0</v>
      </c>
      <c r="G56" s="103"/>
    </row>
    <row r="57" spans="1:7" x14ac:dyDescent="0.3">
      <c r="A57" s="266" t="s">
        <v>115</v>
      </c>
      <c r="B57" s="267"/>
      <c r="D57" s="11"/>
      <c r="F57" s="23">
        <f>SUM(F55:F56)</f>
        <v>0</v>
      </c>
      <c r="G57" s="103"/>
    </row>
    <row r="58" spans="1:7" x14ac:dyDescent="0.3">
      <c r="A58" s="176"/>
      <c r="B58" s="101"/>
      <c r="C58" s="83"/>
      <c r="D58" s="84"/>
      <c r="E58" s="99"/>
      <c r="F58" s="85"/>
      <c r="G58" s="154"/>
    </row>
    <row r="59" spans="1:7" x14ac:dyDescent="0.3">
      <c r="A59" s="152" t="s">
        <v>116</v>
      </c>
      <c r="D59" s="11"/>
      <c r="G59" s="103"/>
    </row>
    <row r="60" spans="1:7" ht="28.8" x14ac:dyDescent="0.3">
      <c r="A60" s="102">
        <v>7.1</v>
      </c>
      <c r="B60" s="9" t="s">
        <v>117</v>
      </c>
      <c r="C60" s="6" t="s">
        <v>78</v>
      </c>
      <c r="D60" s="11">
        <f>D55</f>
        <v>222.01</v>
      </c>
      <c r="F60" s="12">
        <f t="shared" si="0"/>
        <v>0</v>
      </c>
      <c r="G60" s="103"/>
    </row>
    <row r="61" spans="1:7" ht="57.6" x14ac:dyDescent="0.3">
      <c r="A61" s="102">
        <v>7.2</v>
      </c>
      <c r="B61" s="9" t="s">
        <v>118</v>
      </c>
      <c r="C61" s="6" t="s">
        <v>78</v>
      </c>
      <c r="D61" s="11">
        <f>D60</f>
        <v>222.01</v>
      </c>
      <c r="F61" s="12">
        <f t="shared" si="0"/>
        <v>0</v>
      </c>
      <c r="G61" s="103"/>
    </row>
    <row r="62" spans="1:7" ht="15" thickBot="1" x14ac:dyDescent="0.35">
      <c r="A62" s="270" t="s">
        <v>119</v>
      </c>
      <c r="B62" s="271"/>
      <c r="C62" s="106"/>
      <c r="D62" s="107"/>
      <c r="E62" s="108"/>
      <c r="F62" s="109">
        <f>SUM(F60:F61)</f>
        <v>0</v>
      </c>
      <c r="G62" s="161"/>
    </row>
    <row r="63" spans="1:7" x14ac:dyDescent="0.3">
      <c r="A63" s="236"/>
      <c r="B63" s="237"/>
      <c r="C63" s="231"/>
      <c r="D63" s="232"/>
      <c r="E63" s="233"/>
      <c r="F63" s="234"/>
      <c r="G63" s="235"/>
    </row>
    <row r="64" spans="1:7" x14ac:dyDescent="0.3">
      <c r="A64" s="122" t="s">
        <v>120</v>
      </c>
      <c r="D64" s="11"/>
      <c r="F64" s="12">
        <f t="shared" si="0"/>
        <v>0</v>
      </c>
      <c r="G64" s="103"/>
    </row>
    <row r="65" spans="1:7" x14ac:dyDescent="0.3">
      <c r="A65" s="118" t="s">
        <v>121</v>
      </c>
      <c r="D65" s="11"/>
      <c r="F65" s="12">
        <f t="shared" si="0"/>
        <v>0</v>
      </c>
      <c r="G65" s="103"/>
    </row>
    <row r="66" spans="1:7" ht="100.8" x14ac:dyDescent="0.3">
      <c r="A66" s="102">
        <v>8.1</v>
      </c>
      <c r="B66" s="9" t="s">
        <v>122</v>
      </c>
      <c r="C66" s="6" t="s">
        <v>48</v>
      </c>
      <c r="D66" s="11">
        <v>1</v>
      </c>
      <c r="F66" s="12">
        <f t="shared" si="0"/>
        <v>0</v>
      </c>
      <c r="G66" s="103"/>
    </row>
    <row r="67" spans="1:7" ht="93.6" customHeight="1" x14ac:dyDescent="0.3">
      <c r="A67" s="102">
        <v>8.1999999999999993</v>
      </c>
      <c r="B67" s="9" t="s">
        <v>123</v>
      </c>
      <c r="C67" s="6" t="s">
        <v>48</v>
      </c>
      <c r="D67" s="11">
        <v>1</v>
      </c>
      <c r="F67" s="12">
        <f t="shared" si="0"/>
        <v>0</v>
      </c>
      <c r="G67" s="103"/>
    </row>
    <row r="68" spans="1:7" ht="100.2" customHeight="1" x14ac:dyDescent="0.3">
      <c r="A68" s="102">
        <v>8.3000000000000007</v>
      </c>
      <c r="B68" s="9" t="s">
        <v>124</v>
      </c>
      <c r="C68" s="6" t="s">
        <v>48</v>
      </c>
      <c r="D68" s="11">
        <v>1</v>
      </c>
      <c r="F68" s="12">
        <f t="shared" si="0"/>
        <v>0</v>
      </c>
      <c r="G68" s="103"/>
    </row>
    <row r="69" spans="1:7" ht="144" x14ac:dyDescent="0.3">
      <c r="A69" s="102">
        <v>8.4</v>
      </c>
      <c r="B69" s="9" t="s">
        <v>125</v>
      </c>
      <c r="C69" s="6" t="s">
        <v>78</v>
      </c>
      <c r="D69" s="11">
        <f>1.65*4*4*1.8</f>
        <v>47.519999999999996</v>
      </c>
      <c r="F69" s="12">
        <f t="shared" si="0"/>
        <v>0</v>
      </c>
      <c r="G69" s="103"/>
    </row>
    <row r="70" spans="1:7" x14ac:dyDescent="0.3">
      <c r="A70" s="118" t="s">
        <v>126</v>
      </c>
      <c r="D70" s="11"/>
      <c r="G70" s="103"/>
    </row>
    <row r="71" spans="1:7" ht="129.6" x14ac:dyDescent="0.3">
      <c r="A71" s="102">
        <v>8.5</v>
      </c>
      <c r="B71" s="9" t="s">
        <v>127</v>
      </c>
      <c r="C71" s="6" t="s">
        <v>48</v>
      </c>
      <c r="D71" s="11">
        <v>1</v>
      </c>
      <c r="F71" s="12">
        <f t="shared" si="0"/>
        <v>0</v>
      </c>
      <c r="G71" s="103"/>
    </row>
    <row r="72" spans="1:7" x14ac:dyDescent="0.3">
      <c r="A72" s="266" t="s">
        <v>128</v>
      </c>
      <c r="B72" s="267"/>
      <c r="D72" s="11"/>
      <c r="F72" s="23">
        <f>SUM(F64:F71)</f>
        <v>0</v>
      </c>
      <c r="G72" s="103"/>
    </row>
    <row r="73" spans="1:7" x14ac:dyDescent="0.3">
      <c r="A73" s="122"/>
      <c r="B73" s="9"/>
      <c r="D73" s="11"/>
      <c r="G73" s="103"/>
    </row>
    <row r="74" spans="1:7" x14ac:dyDescent="0.3">
      <c r="A74" s="122" t="s">
        <v>129</v>
      </c>
      <c r="D74" s="11"/>
      <c r="G74" s="103"/>
    </row>
    <row r="75" spans="1:7" ht="115.8" thickBot="1" x14ac:dyDescent="0.35">
      <c r="A75" s="102">
        <v>9.1</v>
      </c>
      <c r="B75" s="9" t="s">
        <v>130</v>
      </c>
      <c r="C75" s="6" t="s">
        <v>48</v>
      </c>
      <c r="D75" s="11">
        <v>1</v>
      </c>
      <c r="F75" s="12">
        <f t="shared" si="0"/>
        <v>0</v>
      </c>
      <c r="G75" s="161"/>
    </row>
    <row r="76" spans="1:7" ht="100.8" x14ac:dyDescent="0.3">
      <c r="A76" s="173">
        <v>9.1999999999999993</v>
      </c>
      <c r="B76" s="177" t="s">
        <v>131</v>
      </c>
      <c r="C76" s="83" t="s">
        <v>48</v>
      </c>
      <c r="D76" s="84">
        <v>1</v>
      </c>
      <c r="E76" s="99"/>
      <c r="F76" s="85">
        <f t="shared" si="0"/>
        <v>0</v>
      </c>
      <c r="G76" s="154"/>
    </row>
    <row r="77" spans="1:7" ht="15" thickBot="1" x14ac:dyDescent="0.35">
      <c r="A77" s="270" t="s">
        <v>132</v>
      </c>
      <c r="B77" s="271"/>
      <c r="C77" s="106"/>
      <c r="D77" s="107"/>
      <c r="E77" s="108"/>
      <c r="F77" s="109">
        <f>SUM(F75:F76)</f>
        <v>0</v>
      </c>
      <c r="G77" s="161"/>
    </row>
    <row r="78" spans="1:7" x14ac:dyDescent="0.3">
      <c r="A78" s="153"/>
      <c r="B78" s="177"/>
      <c r="C78" s="83"/>
      <c r="D78" s="84"/>
      <c r="E78" s="99"/>
      <c r="F78" s="85"/>
      <c r="G78" s="154"/>
    </row>
    <row r="79" spans="1:7" x14ac:dyDescent="0.3">
      <c r="A79" s="122" t="s">
        <v>133</v>
      </c>
      <c r="B79" s="9"/>
      <c r="D79" s="11"/>
      <c r="G79" s="103"/>
    </row>
    <row r="80" spans="1:7" ht="100.8" x14ac:dyDescent="0.3">
      <c r="A80" s="102">
        <v>10.1</v>
      </c>
      <c r="B80" s="9" t="s">
        <v>134</v>
      </c>
      <c r="C80" s="6" t="s">
        <v>98</v>
      </c>
      <c r="D80" s="11">
        <v>7</v>
      </c>
      <c r="F80" s="12">
        <f t="shared" si="0"/>
        <v>0</v>
      </c>
      <c r="G80" s="103"/>
    </row>
    <row r="81" spans="1:7" ht="86.4" x14ac:dyDescent="0.3">
      <c r="A81" s="102">
        <v>10.199999999999999</v>
      </c>
      <c r="B81" s="9" t="s">
        <v>135</v>
      </c>
      <c r="C81" s="6" t="s">
        <v>98</v>
      </c>
      <c r="D81" s="11">
        <v>3</v>
      </c>
      <c r="F81" s="12">
        <f t="shared" si="0"/>
        <v>0</v>
      </c>
      <c r="G81" s="103"/>
    </row>
    <row r="82" spans="1:7" ht="72" x14ac:dyDescent="0.3">
      <c r="A82" s="102">
        <v>10.3</v>
      </c>
      <c r="B82" s="9" t="s">
        <v>136</v>
      </c>
      <c r="C82" s="6" t="s">
        <v>98</v>
      </c>
      <c r="D82" s="11">
        <v>3</v>
      </c>
      <c r="F82" s="12">
        <f t="shared" si="0"/>
        <v>0</v>
      </c>
      <c r="G82" s="103"/>
    </row>
    <row r="83" spans="1:7" ht="57.6" x14ac:dyDescent="0.3">
      <c r="A83" s="102">
        <v>10.4</v>
      </c>
      <c r="B83" s="9" t="s">
        <v>137</v>
      </c>
      <c r="C83" s="6" t="s">
        <v>98</v>
      </c>
      <c r="D83" s="11">
        <v>15</v>
      </c>
      <c r="F83" s="12">
        <f t="shared" si="0"/>
        <v>0</v>
      </c>
      <c r="G83" s="103"/>
    </row>
    <row r="84" spans="1:7" x14ac:dyDescent="0.3">
      <c r="A84" s="266" t="s">
        <v>138</v>
      </c>
      <c r="B84" s="267"/>
      <c r="D84" s="11"/>
      <c r="F84" s="23">
        <f>SUM(F80:F83)</f>
        <v>0</v>
      </c>
      <c r="G84" s="103"/>
    </row>
    <row r="85" spans="1:7" x14ac:dyDescent="0.3">
      <c r="A85" s="149"/>
      <c r="B85" s="9"/>
      <c r="D85" s="11"/>
      <c r="G85" s="103"/>
    </row>
    <row r="86" spans="1:7" x14ac:dyDescent="0.3">
      <c r="A86" s="122" t="s">
        <v>139</v>
      </c>
      <c r="B86" s="9"/>
      <c r="D86" s="11"/>
      <c r="G86" s="103"/>
    </row>
    <row r="87" spans="1:7" ht="115.2" x14ac:dyDescent="0.3">
      <c r="A87" s="149"/>
      <c r="B87" s="9" t="s">
        <v>140</v>
      </c>
      <c r="D87" s="11"/>
      <c r="G87" s="103"/>
    </row>
    <row r="88" spans="1:7" x14ac:dyDescent="0.3">
      <c r="A88" s="102">
        <v>11.1</v>
      </c>
      <c r="B88" s="19" t="s">
        <v>141</v>
      </c>
      <c r="C88" s="6" t="s">
        <v>67</v>
      </c>
      <c r="D88" s="11">
        <v>2</v>
      </c>
      <c r="F88" s="12">
        <f t="shared" ref="F88:F102" si="1">E88*D88</f>
        <v>0</v>
      </c>
      <c r="G88" s="103"/>
    </row>
    <row r="89" spans="1:7" x14ac:dyDescent="0.3">
      <c r="A89" s="102">
        <v>11.2</v>
      </c>
      <c r="B89" s="19" t="s">
        <v>142</v>
      </c>
      <c r="C89" s="6" t="s">
        <v>67</v>
      </c>
      <c r="D89" s="11">
        <v>1</v>
      </c>
      <c r="F89" s="12">
        <f t="shared" si="1"/>
        <v>0</v>
      </c>
      <c r="G89" s="103"/>
    </row>
    <row r="90" spans="1:7" ht="86.4" x14ac:dyDescent="0.3">
      <c r="A90" s="102">
        <v>11.3</v>
      </c>
      <c r="B90" s="20" t="s">
        <v>143</v>
      </c>
      <c r="C90" s="6" t="s">
        <v>67</v>
      </c>
      <c r="D90" s="11">
        <v>3</v>
      </c>
      <c r="F90" s="12">
        <f t="shared" si="1"/>
        <v>0</v>
      </c>
      <c r="G90" s="103"/>
    </row>
    <row r="91" spans="1:7" x14ac:dyDescent="0.3">
      <c r="A91" s="266" t="s">
        <v>144</v>
      </c>
      <c r="B91" s="267"/>
      <c r="D91" s="11"/>
      <c r="F91" s="23">
        <f>SUM(F88:F90)</f>
        <v>0</v>
      </c>
      <c r="G91" s="103"/>
    </row>
    <row r="92" spans="1:7" x14ac:dyDescent="0.3">
      <c r="A92" s="153"/>
      <c r="B92" s="90"/>
      <c r="C92" s="83"/>
      <c r="D92" s="84"/>
      <c r="E92" s="99"/>
      <c r="F92" s="85"/>
      <c r="G92" s="154"/>
    </row>
    <row r="93" spans="1:7" x14ac:dyDescent="0.3">
      <c r="A93" s="122" t="s">
        <v>145</v>
      </c>
      <c r="D93" s="11"/>
      <c r="G93" s="103"/>
    </row>
    <row r="94" spans="1:7" ht="72" x14ac:dyDescent="0.3">
      <c r="A94" s="102">
        <v>12.1</v>
      </c>
      <c r="B94" s="9" t="s">
        <v>146</v>
      </c>
      <c r="C94" s="6" t="s">
        <v>98</v>
      </c>
      <c r="D94" s="11">
        <v>8</v>
      </c>
      <c r="F94" s="12">
        <f t="shared" si="1"/>
        <v>0</v>
      </c>
      <c r="G94" s="103"/>
    </row>
    <row r="95" spans="1:7" ht="43.2" x14ac:dyDescent="0.3">
      <c r="A95" s="102">
        <v>12.2</v>
      </c>
      <c r="B95" s="9" t="s">
        <v>147</v>
      </c>
      <c r="C95" s="6" t="s">
        <v>98</v>
      </c>
      <c r="D95" s="11">
        <v>8</v>
      </c>
      <c r="F95" s="12">
        <f t="shared" si="1"/>
        <v>0</v>
      </c>
      <c r="G95" s="103"/>
    </row>
    <row r="96" spans="1:7" ht="100.8" x14ac:dyDescent="0.3">
      <c r="A96" s="102">
        <v>12.3</v>
      </c>
      <c r="B96" s="9" t="s">
        <v>148</v>
      </c>
      <c r="C96" s="6" t="s">
        <v>98</v>
      </c>
      <c r="D96" s="11">
        <v>4</v>
      </c>
      <c r="F96" s="12">
        <f t="shared" si="1"/>
        <v>0</v>
      </c>
      <c r="G96" s="103"/>
    </row>
    <row r="97" spans="1:8" ht="101.4" thickBot="1" x14ac:dyDescent="0.35">
      <c r="A97" s="174">
        <v>12.4</v>
      </c>
      <c r="B97" s="175" t="s">
        <v>149</v>
      </c>
      <c r="C97" s="106" t="s">
        <v>48</v>
      </c>
      <c r="D97" s="107">
        <v>1</v>
      </c>
      <c r="E97" s="108"/>
      <c r="F97" s="160">
        <f t="shared" si="1"/>
        <v>0</v>
      </c>
      <c r="G97" s="161"/>
    </row>
    <row r="98" spans="1:8" ht="72" x14ac:dyDescent="0.3">
      <c r="A98" s="229">
        <v>12.5</v>
      </c>
      <c r="B98" s="242" t="s">
        <v>150</v>
      </c>
      <c r="C98" s="231" t="s">
        <v>48</v>
      </c>
      <c r="D98" s="232">
        <v>1</v>
      </c>
      <c r="E98" s="233"/>
      <c r="F98" s="234">
        <f t="shared" si="1"/>
        <v>0</v>
      </c>
      <c r="G98" s="235"/>
    </row>
    <row r="99" spans="1:8" ht="43.2" x14ac:dyDescent="0.3">
      <c r="A99" s="102">
        <v>12.6</v>
      </c>
      <c r="B99" s="9" t="s">
        <v>151</v>
      </c>
      <c r="C99" s="6" t="s">
        <v>48</v>
      </c>
      <c r="D99" s="11">
        <v>1</v>
      </c>
      <c r="F99" s="12">
        <f t="shared" si="1"/>
        <v>0</v>
      </c>
      <c r="G99" s="103"/>
    </row>
    <row r="100" spans="1:8" ht="100.8" x14ac:dyDescent="0.3">
      <c r="A100" s="102">
        <v>12.7</v>
      </c>
      <c r="B100" s="9" t="s">
        <v>152</v>
      </c>
      <c r="C100" s="6" t="s">
        <v>48</v>
      </c>
      <c r="D100" s="11">
        <v>1</v>
      </c>
      <c r="F100" s="12">
        <f t="shared" si="1"/>
        <v>0</v>
      </c>
      <c r="G100" s="103"/>
    </row>
    <row r="101" spans="1:8" ht="72" x14ac:dyDescent="0.3">
      <c r="A101" s="102">
        <v>12.8</v>
      </c>
      <c r="B101" s="9" t="s">
        <v>153</v>
      </c>
      <c r="C101" s="6" t="s">
        <v>98</v>
      </c>
      <c r="D101" s="11">
        <v>2</v>
      </c>
      <c r="F101" s="12">
        <f t="shared" si="1"/>
        <v>0</v>
      </c>
      <c r="G101" s="103"/>
    </row>
    <row r="102" spans="1:8" ht="144" x14ac:dyDescent="0.3">
      <c r="A102" s="102">
        <v>12.9</v>
      </c>
      <c r="B102" s="9" t="s">
        <v>154</v>
      </c>
      <c r="C102" s="6" t="s">
        <v>48</v>
      </c>
      <c r="D102" s="11">
        <v>1</v>
      </c>
      <c r="F102" s="12">
        <f t="shared" si="1"/>
        <v>0</v>
      </c>
      <c r="G102" s="103"/>
    </row>
    <row r="103" spans="1:8" ht="100.8" x14ac:dyDescent="0.3">
      <c r="A103" s="155" t="s">
        <v>155</v>
      </c>
      <c r="B103" s="9" t="s">
        <v>156</v>
      </c>
      <c r="C103" s="6" t="s">
        <v>48</v>
      </c>
      <c r="D103" s="11">
        <v>1</v>
      </c>
      <c r="F103" s="12">
        <f t="shared" ref="F103:F108" si="2">E103*D103</f>
        <v>0</v>
      </c>
      <c r="G103" s="105"/>
    </row>
    <row r="104" spans="1:8" ht="57.6" x14ac:dyDescent="0.3">
      <c r="A104" s="156" t="s">
        <v>157</v>
      </c>
      <c r="B104" s="76" t="s">
        <v>158</v>
      </c>
      <c r="C104" s="6" t="s">
        <v>159</v>
      </c>
      <c r="D104" s="11">
        <v>15</v>
      </c>
      <c r="F104" s="12">
        <f t="shared" si="2"/>
        <v>0</v>
      </c>
      <c r="G104" s="105"/>
    </row>
    <row r="105" spans="1:8" ht="57.6" x14ac:dyDescent="0.3">
      <c r="A105" s="156" t="s">
        <v>160</v>
      </c>
      <c r="B105" s="76" t="s">
        <v>161</v>
      </c>
      <c r="C105" s="6" t="s">
        <v>159</v>
      </c>
      <c r="D105" s="11">
        <v>90</v>
      </c>
      <c r="F105" s="12">
        <f t="shared" si="2"/>
        <v>0</v>
      </c>
      <c r="G105" s="105"/>
    </row>
    <row r="106" spans="1:8" ht="86.4" x14ac:dyDescent="0.3">
      <c r="A106" s="156" t="s">
        <v>162</v>
      </c>
      <c r="B106" s="76" t="s">
        <v>163</v>
      </c>
      <c r="C106" s="6" t="s">
        <v>48</v>
      </c>
      <c r="D106" s="11">
        <v>1</v>
      </c>
      <c r="F106" s="12">
        <f t="shared" si="2"/>
        <v>0</v>
      </c>
      <c r="G106" s="105"/>
    </row>
    <row r="107" spans="1:8" ht="72" x14ac:dyDescent="0.3">
      <c r="A107" s="156" t="s">
        <v>164</v>
      </c>
      <c r="B107" s="76" t="s">
        <v>165</v>
      </c>
      <c r="C107" s="6" t="s">
        <v>48</v>
      </c>
      <c r="D107" s="11">
        <v>1</v>
      </c>
      <c r="F107" s="12">
        <f t="shared" si="2"/>
        <v>0</v>
      </c>
      <c r="G107" s="105"/>
      <c r="H107" s="14"/>
    </row>
    <row r="108" spans="1:8" ht="58.2" thickBot="1" x14ac:dyDescent="0.35">
      <c r="A108" s="243" t="s">
        <v>166</v>
      </c>
      <c r="B108" s="244" t="s">
        <v>167</v>
      </c>
      <c r="C108" s="106" t="s">
        <v>48</v>
      </c>
      <c r="D108" s="107">
        <v>1</v>
      </c>
      <c r="E108" s="108"/>
      <c r="F108" s="160">
        <f t="shared" si="2"/>
        <v>0</v>
      </c>
      <c r="G108" s="228"/>
    </row>
    <row r="109" spans="1:8" x14ac:dyDescent="0.3">
      <c r="A109" s="268" t="s">
        <v>168</v>
      </c>
      <c r="B109" s="269"/>
      <c r="C109" s="83"/>
      <c r="D109" s="238"/>
      <c r="E109" s="239"/>
      <c r="F109" s="240">
        <f>SUM(F95:F108)</f>
        <v>0</v>
      </c>
      <c r="G109" s="241"/>
    </row>
    <row r="110" spans="1:8" x14ac:dyDescent="0.3">
      <c r="A110" s="149"/>
      <c r="G110" s="103"/>
    </row>
    <row r="111" spans="1:8" x14ac:dyDescent="0.3">
      <c r="A111" s="149"/>
      <c r="B111" s="5" t="str">
        <f>A6</f>
        <v>BILL No. 01: EARTHWORKS AND FOUNDATIONS</v>
      </c>
      <c r="F111" s="12">
        <f>F15</f>
        <v>0</v>
      </c>
      <c r="G111" s="103"/>
    </row>
    <row r="112" spans="1:8" x14ac:dyDescent="0.3">
      <c r="A112" s="149"/>
      <c r="B112" s="5" t="str">
        <f>A17</f>
        <v>BILL No. 02: WALLING</v>
      </c>
      <c r="F112" s="12">
        <f>F21</f>
        <v>0</v>
      </c>
      <c r="G112" s="103"/>
    </row>
    <row r="113" spans="1:9" x14ac:dyDescent="0.3">
      <c r="A113" s="149"/>
      <c r="B113" s="5" t="str">
        <f>A23</f>
        <v>BILL No. 03: ROOFING WORKS</v>
      </c>
      <c r="F113" s="12">
        <f>F27</f>
        <v>0</v>
      </c>
      <c r="G113" s="103"/>
    </row>
    <row r="114" spans="1:9" x14ac:dyDescent="0.3">
      <c r="A114" s="149"/>
      <c r="B114" s="5" t="str">
        <f>A29</f>
        <v>BILL No. 04: WINDOWS AND DOORS</v>
      </c>
      <c r="F114" s="12">
        <f>F46</f>
        <v>0</v>
      </c>
      <c r="G114" s="103"/>
    </row>
    <row r="115" spans="1:9" x14ac:dyDescent="0.3">
      <c r="A115" s="149"/>
      <c r="B115" s="5" t="str">
        <f>A48</f>
        <v>BILL No. 05: WALL FINISHES</v>
      </c>
      <c r="F115" s="12">
        <f>F52</f>
        <v>0</v>
      </c>
      <c r="G115" s="103"/>
      <c r="H115" s="35"/>
      <c r="I115" s="35"/>
    </row>
    <row r="116" spans="1:9" x14ac:dyDescent="0.3">
      <c r="A116" s="149"/>
      <c r="B116" s="5" t="str">
        <f>A54</f>
        <v>BILL No. 06: CEILING WORKS</v>
      </c>
      <c r="F116" s="12">
        <f>F57</f>
        <v>0</v>
      </c>
      <c r="G116" s="103"/>
    </row>
    <row r="117" spans="1:9" x14ac:dyDescent="0.3">
      <c r="A117" s="149"/>
      <c r="B117" s="5" t="str">
        <f>A59</f>
        <v>BILL No. 07: FLOOR FINISHES</v>
      </c>
      <c r="F117" s="12">
        <f>F62</f>
        <v>0</v>
      </c>
      <c r="G117" s="103"/>
    </row>
    <row r="118" spans="1:9" x14ac:dyDescent="0.3">
      <c r="A118" s="149"/>
      <c r="B118" s="5" t="str">
        <f>A64</f>
        <v>BILL No. 08: PLUMBING AND SANITARY WORKS</v>
      </c>
      <c r="F118" s="12">
        <f>F72</f>
        <v>0</v>
      </c>
      <c r="G118" s="103"/>
    </row>
    <row r="119" spans="1:9" x14ac:dyDescent="0.3">
      <c r="A119" s="149"/>
      <c r="B119" s="5" t="str">
        <f>A74</f>
        <v>BILL No. 09: ELECTRICAL WORKS (POWER &amp; LIGHTING)</v>
      </c>
      <c r="F119" s="12">
        <f>F77</f>
        <v>0</v>
      </c>
      <c r="G119" s="103"/>
    </row>
    <row r="120" spans="1:9" x14ac:dyDescent="0.3">
      <c r="A120" s="149"/>
      <c r="B120" s="5" t="str">
        <f>A79</f>
        <v>BILL No. 10: LABORATORY FURNITURE</v>
      </c>
      <c r="F120" s="12">
        <f>F84</f>
        <v>0</v>
      </c>
      <c r="G120" s="103"/>
    </row>
    <row r="121" spans="1:9" x14ac:dyDescent="0.3">
      <c r="A121" s="149"/>
      <c r="B121" s="5" t="str">
        <f>A86</f>
        <v>BILL No. 11: AIR CONDITIONING AND VENTILATION WORKS</v>
      </c>
      <c r="F121" s="12">
        <f>F91</f>
        <v>0</v>
      </c>
      <c r="G121" s="103"/>
    </row>
    <row r="122" spans="1:9" x14ac:dyDescent="0.3">
      <c r="A122" s="149"/>
      <c r="B122" s="5" t="str">
        <f>A93</f>
        <v>BILL No. 12: EXTERNAL WORKS</v>
      </c>
      <c r="F122" s="12">
        <f>F109</f>
        <v>0</v>
      </c>
      <c r="G122" s="103"/>
    </row>
    <row r="123" spans="1:9" ht="15" thickBot="1" x14ac:dyDescent="0.35">
      <c r="A123" s="158"/>
      <c r="B123" s="169" t="s">
        <v>62</v>
      </c>
      <c r="C123" s="170"/>
      <c r="D123" s="125"/>
      <c r="E123" s="171"/>
      <c r="F123" s="109">
        <f>SUM(F111:F122)</f>
        <v>0</v>
      </c>
      <c r="G123" s="172"/>
    </row>
    <row r="124" spans="1:9" ht="15" thickBot="1" x14ac:dyDescent="0.35">
      <c r="A124" s="162"/>
      <c r="B124" s="163"/>
      <c r="C124" s="164"/>
      <c r="D124" s="165"/>
      <c r="E124" s="166"/>
      <c r="F124" s="167"/>
      <c r="G124" s="168"/>
    </row>
    <row r="125" spans="1:9" x14ac:dyDescent="0.3">
      <c r="A125" s="2"/>
      <c r="B125" s="2"/>
      <c r="C125" s="3"/>
      <c r="D125" s="21"/>
      <c r="E125" s="95"/>
      <c r="F125" s="22"/>
      <c r="G125" s="2"/>
    </row>
    <row r="126" spans="1:9" x14ac:dyDescent="0.3">
      <c r="A126" s="2"/>
      <c r="B126" s="2"/>
      <c r="C126" s="3"/>
      <c r="D126" s="21"/>
      <c r="E126" s="95"/>
      <c r="F126" s="22"/>
      <c r="G126" s="2"/>
    </row>
    <row r="127" spans="1:9" x14ac:dyDescent="0.3">
      <c r="A127" s="2"/>
      <c r="B127" s="2"/>
      <c r="C127" s="3"/>
      <c r="D127" s="21"/>
      <c r="E127" s="95"/>
      <c r="F127" s="22"/>
      <c r="G127" s="2"/>
    </row>
    <row r="128" spans="1:9" x14ac:dyDescent="0.3">
      <c r="A128" s="2"/>
      <c r="B128" s="2"/>
      <c r="C128" s="3"/>
      <c r="D128" s="21"/>
      <c r="E128" s="95"/>
      <c r="F128" s="22"/>
      <c r="G128" s="2"/>
    </row>
    <row r="129" spans="1:7" x14ac:dyDescent="0.3">
      <c r="A129" s="2"/>
      <c r="B129" s="2"/>
      <c r="C129" s="3"/>
      <c r="D129" s="21"/>
      <c r="E129" s="95"/>
      <c r="F129" s="22"/>
      <c r="G129" s="2"/>
    </row>
    <row r="130" spans="1:7" x14ac:dyDescent="0.3">
      <c r="A130" s="2"/>
      <c r="B130" s="2"/>
      <c r="C130" s="3"/>
      <c r="D130" s="21"/>
      <c r="E130" s="95"/>
      <c r="F130" s="22"/>
      <c r="G130" s="2"/>
    </row>
    <row r="131" spans="1:7" x14ac:dyDescent="0.3">
      <c r="A131" s="2"/>
      <c r="B131" s="2"/>
      <c r="C131" s="3"/>
      <c r="D131" s="21"/>
      <c r="E131" s="95"/>
      <c r="F131" s="22"/>
      <c r="G131" s="2"/>
    </row>
    <row r="132" spans="1:7" x14ac:dyDescent="0.3">
      <c r="A132" s="2"/>
      <c r="B132" s="2"/>
      <c r="C132" s="3"/>
      <c r="D132" s="21"/>
      <c r="E132" s="95"/>
      <c r="F132" s="22"/>
      <c r="G132" s="2"/>
    </row>
    <row r="133" spans="1:7" x14ac:dyDescent="0.3">
      <c r="A133" s="2"/>
      <c r="B133" s="2"/>
      <c r="C133" s="3"/>
      <c r="D133" s="21"/>
      <c r="E133" s="95"/>
      <c r="F133" s="22"/>
      <c r="G133" s="2"/>
    </row>
    <row r="134" spans="1:7" x14ac:dyDescent="0.3">
      <c r="A134" s="2"/>
      <c r="B134" s="2"/>
      <c r="C134" s="3"/>
      <c r="D134" s="21"/>
      <c r="E134" s="95"/>
      <c r="F134" s="22"/>
      <c r="G134" s="2"/>
    </row>
    <row r="135" spans="1:7" x14ac:dyDescent="0.3">
      <c r="A135" s="2"/>
      <c r="B135" s="2"/>
      <c r="C135" s="3"/>
      <c r="D135" s="21"/>
      <c r="E135" s="95"/>
      <c r="F135" s="22"/>
      <c r="G135" s="2"/>
    </row>
    <row r="136" spans="1:7" x14ac:dyDescent="0.3">
      <c r="A136" s="2"/>
      <c r="B136" s="2"/>
      <c r="C136" s="3"/>
      <c r="D136" s="21"/>
      <c r="E136" s="95"/>
      <c r="F136" s="22"/>
      <c r="G136" s="2"/>
    </row>
    <row r="137" spans="1:7" x14ac:dyDescent="0.3">
      <c r="A137" s="2"/>
      <c r="B137" s="2"/>
      <c r="C137" s="3"/>
      <c r="D137" s="21"/>
      <c r="E137" s="95"/>
      <c r="F137" s="22"/>
      <c r="G137" s="2"/>
    </row>
    <row r="138" spans="1:7" x14ac:dyDescent="0.3">
      <c r="A138" s="2"/>
      <c r="B138" s="2"/>
      <c r="C138" s="3"/>
      <c r="D138" s="21"/>
      <c r="E138" s="95"/>
      <c r="F138" s="22"/>
      <c r="G138" s="2"/>
    </row>
    <row r="139" spans="1:7" x14ac:dyDescent="0.3">
      <c r="A139" s="2"/>
      <c r="B139" s="2"/>
      <c r="C139" s="3"/>
      <c r="D139" s="21"/>
      <c r="E139" s="95"/>
      <c r="F139" s="22"/>
      <c r="G139" s="2"/>
    </row>
    <row r="140" spans="1:7" x14ac:dyDescent="0.3">
      <c r="A140" s="2"/>
      <c r="B140" s="2"/>
      <c r="C140" s="3"/>
      <c r="D140" s="21"/>
      <c r="E140" s="95"/>
      <c r="F140" s="22"/>
      <c r="G140" s="2"/>
    </row>
    <row r="141" spans="1:7" x14ac:dyDescent="0.3">
      <c r="A141" s="2"/>
      <c r="B141" s="2"/>
      <c r="C141" s="3"/>
      <c r="D141" s="21"/>
      <c r="E141" s="95"/>
      <c r="F141" s="22"/>
      <c r="G141" s="2"/>
    </row>
    <row r="142" spans="1:7" x14ac:dyDescent="0.3">
      <c r="A142" s="2"/>
      <c r="B142" s="2"/>
      <c r="C142" s="3"/>
      <c r="D142" s="21"/>
      <c r="E142" s="95"/>
      <c r="F142" s="22"/>
      <c r="G142" s="2"/>
    </row>
    <row r="143" spans="1:7" x14ac:dyDescent="0.3">
      <c r="A143" s="2"/>
      <c r="B143" s="2"/>
      <c r="C143" s="3"/>
      <c r="D143" s="21"/>
      <c r="E143" s="95"/>
      <c r="F143" s="22"/>
      <c r="G143" s="2"/>
    </row>
    <row r="144" spans="1:7" x14ac:dyDescent="0.3">
      <c r="A144" s="2"/>
      <c r="B144" s="2"/>
      <c r="C144" s="3"/>
      <c r="D144" s="21"/>
      <c r="E144" s="95"/>
      <c r="F144" s="22"/>
      <c r="G144" s="2"/>
    </row>
    <row r="145" spans="1:7" x14ac:dyDescent="0.3">
      <c r="A145" s="2"/>
      <c r="B145" s="2"/>
      <c r="C145" s="3"/>
      <c r="D145" s="21"/>
      <c r="E145" s="95"/>
      <c r="F145" s="22"/>
      <c r="G145" s="2"/>
    </row>
    <row r="146" spans="1:7" x14ac:dyDescent="0.3">
      <c r="A146" s="2"/>
      <c r="B146" s="2"/>
      <c r="C146" s="3"/>
      <c r="D146" s="21"/>
      <c r="E146" s="95"/>
      <c r="F146" s="22"/>
      <c r="G146" s="2"/>
    </row>
    <row r="147" spans="1:7" x14ac:dyDescent="0.3">
      <c r="A147" s="2"/>
      <c r="B147" s="2"/>
      <c r="C147" s="3"/>
      <c r="D147" s="21"/>
      <c r="E147" s="95"/>
      <c r="F147" s="22"/>
      <c r="G147" s="2"/>
    </row>
    <row r="148" spans="1:7" x14ac:dyDescent="0.3">
      <c r="A148" s="2"/>
      <c r="B148" s="2"/>
      <c r="C148" s="3"/>
      <c r="D148" s="21"/>
      <c r="E148" s="95"/>
      <c r="F148" s="22"/>
      <c r="G148" s="2"/>
    </row>
    <row r="149" spans="1:7" x14ac:dyDescent="0.3">
      <c r="A149" s="2"/>
      <c r="B149" s="2"/>
      <c r="C149" s="3"/>
      <c r="D149" s="21"/>
      <c r="E149" s="95"/>
      <c r="F149" s="22"/>
      <c r="G149" s="2"/>
    </row>
    <row r="150" spans="1:7" x14ac:dyDescent="0.3">
      <c r="A150" s="2"/>
      <c r="B150" s="2"/>
      <c r="C150" s="3"/>
      <c r="D150" s="21"/>
      <c r="E150" s="95"/>
      <c r="F150" s="22"/>
      <c r="G150" s="2"/>
    </row>
    <row r="151" spans="1:7" x14ac:dyDescent="0.3">
      <c r="A151" s="2"/>
      <c r="B151" s="2"/>
      <c r="C151" s="3"/>
      <c r="D151" s="21"/>
      <c r="E151" s="95"/>
      <c r="F151" s="22"/>
      <c r="G151" s="2"/>
    </row>
    <row r="152" spans="1:7" x14ac:dyDescent="0.3">
      <c r="A152" s="2"/>
      <c r="B152" s="2"/>
      <c r="C152" s="3"/>
      <c r="D152" s="21"/>
      <c r="E152" s="95"/>
      <c r="F152" s="22"/>
      <c r="G152" s="2"/>
    </row>
    <row r="153" spans="1:7" x14ac:dyDescent="0.3">
      <c r="A153" s="2"/>
      <c r="B153" s="2"/>
      <c r="C153" s="3"/>
      <c r="D153" s="21"/>
      <c r="E153" s="95"/>
      <c r="F153" s="22"/>
      <c r="G153" s="2"/>
    </row>
    <row r="154" spans="1:7" x14ac:dyDescent="0.3">
      <c r="A154" s="2"/>
      <c r="B154" s="2"/>
      <c r="C154" s="3"/>
      <c r="D154" s="21"/>
      <c r="E154" s="95"/>
      <c r="F154" s="22"/>
      <c r="G154" s="2"/>
    </row>
    <row r="155" spans="1:7" x14ac:dyDescent="0.3">
      <c r="A155" s="2"/>
      <c r="B155" s="2"/>
      <c r="C155" s="3"/>
      <c r="D155" s="21"/>
      <c r="E155" s="95"/>
      <c r="F155" s="22"/>
      <c r="G155" s="2"/>
    </row>
    <row r="156" spans="1:7" x14ac:dyDescent="0.3">
      <c r="A156" s="2"/>
      <c r="B156" s="2"/>
      <c r="C156" s="3"/>
      <c r="D156" s="21"/>
      <c r="E156" s="95"/>
      <c r="F156" s="22"/>
      <c r="G156" s="2"/>
    </row>
    <row r="157" spans="1:7" x14ac:dyDescent="0.3">
      <c r="A157" s="2"/>
      <c r="B157" s="2"/>
      <c r="C157" s="3"/>
      <c r="D157" s="21"/>
      <c r="E157" s="95"/>
      <c r="F157" s="22"/>
      <c r="G157" s="2"/>
    </row>
    <row r="158" spans="1:7" x14ac:dyDescent="0.3">
      <c r="A158" s="2"/>
      <c r="B158" s="2"/>
      <c r="C158" s="3"/>
      <c r="D158" s="21"/>
      <c r="E158" s="95"/>
      <c r="F158" s="22"/>
      <c r="G158" s="2"/>
    </row>
    <row r="159" spans="1:7" x14ac:dyDescent="0.3">
      <c r="A159" s="2"/>
      <c r="B159" s="2"/>
      <c r="C159" s="3"/>
      <c r="D159" s="21"/>
      <c r="E159" s="95"/>
      <c r="F159" s="22"/>
      <c r="G159" s="2"/>
    </row>
    <row r="160" spans="1:7" x14ac:dyDescent="0.3">
      <c r="A160" s="2"/>
      <c r="B160" s="2"/>
      <c r="C160" s="3"/>
      <c r="D160" s="21"/>
      <c r="E160" s="95"/>
      <c r="F160" s="22"/>
      <c r="G160" s="2"/>
    </row>
    <row r="161" spans="1:7" x14ac:dyDescent="0.3">
      <c r="A161" s="2"/>
      <c r="B161" s="2"/>
      <c r="C161" s="3"/>
      <c r="D161" s="21"/>
      <c r="E161" s="95"/>
      <c r="F161" s="22"/>
      <c r="G161" s="2"/>
    </row>
    <row r="162" spans="1:7" x14ac:dyDescent="0.3">
      <c r="A162" s="2"/>
      <c r="B162" s="2"/>
      <c r="C162" s="3"/>
      <c r="D162" s="21"/>
      <c r="E162" s="95"/>
      <c r="F162" s="22"/>
      <c r="G162" s="2"/>
    </row>
    <row r="163" spans="1:7" x14ac:dyDescent="0.3">
      <c r="A163" s="2"/>
      <c r="B163" s="2"/>
      <c r="C163" s="3"/>
      <c r="D163" s="21"/>
      <c r="E163" s="95"/>
      <c r="F163" s="22"/>
      <c r="G163" s="2"/>
    </row>
    <row r="164" spans="1:7" x14ac:dyDescent="0.3">
      <c r="A164" s="2"/>
      <c r="B164" s="2"/>
      <c r="C164" s="3"/>
      <c r="D164" s="21"/>
      <c r="E164" s="95"/>
      <c r="F164" s="22"/>
      <c r="G164" s="2"/>
    </row>
    <row r="165" spans="1:7" x14ac:dyDescent="0.3">
      <c r="A165" s="2"/>
      <c r="B165" s="2"/>
      <c r="C165" s="3"/>
      <c r="D165" s="21"/>
      <c r="E165" s="95"/>
      <c r="F165" s="22"/>
      <c r="G165" s="2"/>
    </row>
    <row r="166" spans="1:7" x14ac:dyDescent="0.3">
      <c r="A166" s="2"/>
      <c r="B166" s="2"/>
      <c r="C166" s="3"/>
      <c r="D166" s="21"/>
      <c r="E166" s="95"/>
      <c r="F166" s="22"/>
      <c r="G166" s="2"/>
    </row>
    <row r="167" spans="1:7" x14ac:dyDescent="0.3">
      <c r="A167" s="2"/>
      <c r="B167" s="2"/>
      <c r="C167" s="3"/>
      <c r="D167" s="21"/>
      <c r="E167" s="95"/>
      <c r="F167" s="22"/>
      <c r="G167" s="2"/>
    </row>
    <row r="168" spans="1:7" x14ac:dyDescent="0.3">
      <c r="A168" s="2"/>
      <c r="B168" s="2"/>
      <c r="C168" s="3"/>
      <c r="D168" s="21"/>
      <c r="E168" s="95"/>
      <c r="F168" s="22"/>
      <c r="G168" s="2"/>
    </row>
    <row r="169" spans="1:7" x14ac:dyDescent="0.3">
      <c r="A169" s="2"/>
      <c r="B169" s="2"/>
      <c r="C169" s="3"/>
      <c r="D169" s="21"/>
      <c r="E169" s="95"/>
      <c r="F169" s="22"/>
      <c r="G169" s="2"/>
    </row>
    <row r="170" spans="1:7" x14ac:dyDescent="0.3">
      <c r="A170" s="2"/>
      <c r="B170" s="2"/>
      <c r="C170" s="3"/>
      <c r="D170" s="21"/>
      <c r="E170" s="95"/>
      <c r="F170" s="22"/>
      <c r="G170" s="2"/>
    </row>
    <row r="171" spans="1:7" x14ac:dyDescent="0.3">
      <c r="A171" s="2"/>
      <c r="B171" s="2"/>
      <c r="C171" s="3"/>
      <c r="D171" s="21"/>
      <c r="E171" s="95"/>
      <c r="F171" s="22"/>
      <c r="G171" s="2"/>
    </row>
    <row r="172" spans="1:7" x14ac:dyDescent="0.3">
      <c r="A172" s="2"/>
      <c r="B172" s="2"/>
      <c r="C172" s="3"/>
      <c r="D172" s="21"/>
      <c r="E172" s="95"/>
      <c r="F172" s="22"/>
      <c r="G172" s="2"/>
    </row>
    <row r="173" spans="1:7" x14ac:dyDescent="0.3">
      <c r="A173" s="2"/>
      <c r="B173" s="2"/>
      <c r="C173" s="3"/>
      <c r="D173" s="21"/>
      <c r="E173" s="95"/>
      <c r="F173" s="22"/>
      <c r="G173" s="2"/>
    </row>
    <row r="174" spans="1:7" x14ac:dyDescent="0.3">
      <c r="A174" s="2"/>
      <c r="B174" s="2"/>
      <c r="C174" s="3"/>
      <c r="D174" s="21"/>
      <c r="E174" s="95"/>
      <c r="F174" s="22"/>
      <c r="G174" s="2"/>
    </row>
    <row r="175" spans="1:7" x14ac:dyDescent="0.3">
      <c r="A175" s="2"/>
      <c r="B175" s="2"/>
      <c r="C175" s="3"/>
      <c r="D175" s="21"/>
      <c r="E175" s="95"/>
      <c r="F175" s="22"/>
      <c r="G175" s="2"/>
    </row>
    <row r="176" spans="1:7" x14ac:dyDescent="0.3">
      <c r="A176" s="2"/>
      <c r="B176" s="2"/>
      <c r="C176" s="3"/>
      <c r="D176" s="21"/>
      <c r="E176" s="95"/>
      <c r="F176" s="22"/>
      <c r="G176" s="2"/>
    </row>
    <row r="177" spans="1:7" x14ac:dyDescent="0.3">
      <c r="A177" s="2"/>
      <c r="B177" s="2"/>
      <c r="C177" s="3"/>
      <c r="D177" s="21"/>
      <c r="E177" s="95"/>
      <c r="F177" s="22"/>
      <c r="G177" s="2"/>
    </row>
    <row r="178" spans="1:7" x14ac:dyDescent="0.3">
      <c r="A178" s="2"/>
      <c r="B178" s="2"/>
      <c r="C178" s="3"/>
      <c r="D178" s="21"/>
      <c r="E178" s="95"/>
      <c r="F178" s="22"/>
      <c r="G178" s="2"/>
    </row>
    <row r="179" spans="1:7" x14ac:dyDescent="0.3">
      <c r="A179" s="2"/>
      <c r="B179" s="2"/>
      <c r="C179" s="3"/>
      <c r="D179" s="21"/>
      <c r="E179" s="95"/>
      <c r="F179" s="22"/>
      <c r="G179" s="2"/>
    </row>
    <row r="180" spans="1:7" x14ac:dyDescent="0.3">
      <c r="A180" s="2"/>
      <c r="B180" s="2"/>
      <c r="C180" s="3"/>
      <c r="D180" s="21"/>
      <c r="E180" s="95"/>
      <c r="F180" s="22"/>
      <c r="G180" s="2"/>
    </row>
    <row r="181" spans="1:7" x14ac:dyDescent="0.3">
      <c r="A181" s="2"/>
      <c r="B181" s="2"/>
      <c r="C181" s="3"/>
      <c r="D181" s="21"/>
      <c r="E181" s="95"/>
      <c r="F181" s="22"/>
      <c r="G181" s="2"/>
    </row>
    <row r="182" spans="1:7" x14ac:dyDescent="0.3">
      <c r="A182" s="2"/>
      <c r="B182" s="2"/>
      <c r="C182" s="3"/>
      <c r="D182" s="21"/>
      <c r="E182" s="95"/>
      <c r="F182" s="22"/>
      <c r="G182" s="2"/>
    </row>
    <row r="183" spans="1:7" x14ac:dyDescent="0.3">
      <c r="A183" s="2"/>
      <c r="B183" s="2"/>
      <c r="C183" s="3"/>
      <c r="D183" s="21"/>
      <c r="E183" s="95"/>
      <c r="F183" s="22"/>
      <c r="G183" s="2"/>
    </row>
    <row r="184" spans="1:7" x14ac:dyDescent="0.3">
      <c r="A184" s="2"/>
      <c r="B184" s="2"/>
      <c r="C184" s="3"/>
      <c r="D184" s="21"/>
      <c r="E184" s="95"/>
      <c r="F184" s="22"/>
      <c r="G184" s="2"/>
    </row>
    <row r="185" spans="1:7" x14ac:dyDescent="0.3">
      <c r="A185" s="2"/>
      <c r="B185" s="2"/>
      <c r="C185" s="3"/>
      <c r="D185" s="21"/>
      <c r="E185" s="95"/>
      <c r="F185" s="22"/>
      <c r="G185" s="2"/>
    </row>
    <row r="186" spans="1:7" x14ac:dyDescent="0.3">
      <c r="A186" s="2"/>
      <c r="B186" s="2"/>
      <c r="C186" s="3"/>
      <c r="D186" s="21"/>
      <c r="E186" s="95"/>
      <c r="F186" s="22"/>
      <c r="G186" s="2"/>
    </row>
    <row r="187" spans="1:7" x14ac:dyDescent="0.3">
      <c r="A187" s="2"/>
      <c r="B187" s="2"/>
      <c r="C187" s="3"/>
      <c r="D187" s="21"/>
      <c r="E187" s="95"/>
      <c r="F187" s="22"/>
      <c r="G187" s="2"/>
    </row>
    <row r="188" spans="1:7" x14ac:dyDescent="0.3">
      <c r="A188" s="2"/>
      <c r="B188" s="2"/>
      <c r="C188" s="3"/>
      <c r="D188" s="21"/>
      <c r="E188" s="95"/>
      <c r="F188" s="22"/>
      <c r="G188" s="2"/>
    </row>
    <row r="189" spans="1:7" x14ac:dyDescent="0.3">
      <c r="A189" s="2"/>
      <c r="B189" s="2"/>
      <c r="C189" s="3"/>
      <c r="D189" s="21"/>
      <c r="E189" s="95"/>
      <c r="F189" s="22"/>
      <c r="G189" s="2"/>
    </row>
    <row r="190" spans="1:7" x14ac:dyDescent="0.3">
      <c r="A190" s="2"/>
      <c r="B190" s="2"/>
      <c r="C190" s="3"/>
      <c r="D190" s="21"/>
      <c r="E190" s="95"/>
      <c r="F190" s="22"/>
      <c r="G190" s="2"/>
    </row>
    <row r="191" spans="1:7" x14ac:dyDescent="0.3">
      <c r="A191" s="2"/>
      <c r="B191" s="2"/>
      <c r="C191" s="3"/>
      <c r="D191" s="21"/>
      <c r="E191" s="95"/>
      <c r="F191" s="22"/>
      <c r="G191" s="2"/>
    </row>
    <row r="192" spans="1:7" x14ac:dyDescent="0.3">
      <c r="A192" s="2"/>
      <c r="B192" s="2"/>
      <c r="C192" s="3"/>
      <c r="D192" s="21"/>
      <c r="E192" s="95"/>
      <c r="F192" s="22"/>
      <c r="G192" s="2"/>
    </row>
    <row r="193" spans="1:7" x14ac:dyDescent="0.3">
      <c r="A193" s="2"/>
      <c r="B193" s="2"/>
      <c r="C193" s="3"/>
      <c r="D193" s="21"/>
      <c r="E193" s="95"/>
      <c r="F193" s="22"/>
      <c r="G193" s="2"/>
    </row>
    <row r="194" spans="1:7" x14ac:dyDescent="0.3">
      <c r="A194" s="2"/>
      <c r="B194" s="2"/>
      <c r="C194" s="3"/>
      <c r="D194" s="21"/>
      <c r="E194" s="95"/>
      <c r="F194" s="22"/>
      <c r="G194" s="2"/>
    </row>
    <row r="195" spans="1:7" x14ac:dyDescent="0.3">
      <c r="A195" s="2"/>
      <c r="B195" s="2"/>
      <c r="C195" s="3"/>
      <c r="D195" s="21"/>
      <c r="E195" s="95"/>
      <c r="F195" s="22"/>
      <c r="G195" s="2"/>
    </row>
    <row r="196" spans="1:7" x14ac:dyDescent="0.3">
      <c r="A196" s="2"/>
      <c r="B196" s="2"/>
      <c r="C196" s="3"/>
      <c r="D196" s="21"/>
      <c r="E196" s="95"/>
      <c r="F196" s="22"/>
      <c r="G196" s="2"/>
    </row>
    <row r="197" spans="1:7" x14ac:dyDescent="0.3">
      <c r="A197" s="2"/>
      <c r="B197" s="2"/>
      <c r="C197" s="3"/>
      <c r="D197" s="21"/>
      <c r="E197" s="95"/>
      <c r="F197" s="22"/>
      <c r="G197" s="2"/>
    </row>
    <row r="198" spans="1:7" x14ac:dyDescent="0.3">
      <c r="A198" s="2"/>
      <c r="B198" s="2"/>
      <c r="C198" s="3"/>
      <c r="D198" s="21"/>
      <c r="E198" s="95"/>
      <c r="F198" s="22"/>
      <c r="G198" s="2"/>
    </row>
    <row r="199" spans="1:7" x14ac:dyDescent="0.3">
      <c r="A199" s="2"/>
      <c r="B199" s="2"/>
      <c r="C199" s="3"/>
      <c r="D199" s="21"/>
      <c r="E199" s="95"/>
      <c r="F199" s="22"/>
      <c r="G199" s="2"/>
    </row>
    <row r="200" spans="1:7" x14ac:dyDescent="0.3">
      <c r="A200" s="2"/>
      <c r="B200" s="2"/>
      <c r="C200" s="3"/>
      <c r="D200" s="21"/>
      <c r="E200" s="95"/>
      <c r="F200" s="22"/>
      <c r="G200" s="2"/>
    </row>
    <row r="201" spans="1:7" x14ac:dyDescent="0.3">
      <c r="A201" s="2"/>
      <c r="B201" s="2"/>
      <c r="C201" s="3"/>
      <c r="D201" s="21"/>
      <c r="E201" s="95"/>
      <c r="F201" s="22"/>
      <c r="G201" s="2"/>
    </row>
    <row r="202" spans="1:7" x14ac:dyDescent="0.3">
      <c r="A202" s="2"/>
      <c r="B202" s="2"/>
      <c r="C202" s="3"/>
      <c r="D202" s="21"/>
      <c r="E202" s="95"/>
      <c r="F202" s="22"/>
      <c r="G202" s="2"/>
    </row>
    <row r="203" spans="1:7" x14ac:dyDescent="0.3">
      <c r="A203" s="2"/>
      <c r="B203" s="2"/>
      <c r="C203" s="3"/>
      <c r="D203" s="21"/>
      <c r="E203" s="95"/>
      <c r="F203" s="22"/>
      <c r="G203" s="2"/>
    </row>
    <row r="204" spans="1:7" x14ac:dyDescent="0.3">
      <c r="A204" s="2"/>
      <c r="B204" s="2"/>
      <c r="C204" s="3"/>
      <c r="D204" s="21"/>
      <c r="E204" s="95"/>
      <c r="F204" s="22"/>
      <c r="G204" s="2"/>
    </row>
    <row r="205" spans="1:7" x14ac:dyDescent="0.3">
      <c r="A205" s="2"/>
      <c r="B205" s="2"/>
      <c r="C205" s="3"/>
      <c r="D205" s="21"/>
      <c r="E205" s="95"/>
      <c r="F205" s="22"/>
      <c r="G205" s="2"/>
    </row>
    <row r="206" spans="1:7" x14ac:dyDescent="0.3">
      <c r="A206" s="2"/>
      <c r="B206" s="2"/>
      <c r="C206" s="3"/>
      <c r="D206" s="21"/>
      <c r="E206" s="95"/>
      <c r="F206" s="22"/>
      <c r="G206" s="2"/>
    </row>
    <row r="207" spans="1:7" x14ac:dyDescent="0.3">
      <c r="A207" s="2"/>
      <c r="B207" s="2"/>
      <c r="C207" s="3"/>
      <c r="D207" s="21"/>
      <c r="E207" s="95"/>
      <c r="F207" s="22"/>
      <c r="G207" s="2"/>
    </row>
    <row r="208" spans="1:7" x14ac:dyDescent="0.3">
      <c r="A208" s="2"/>
      <c r="B208" s="2"/>
      <c r="C208" s="3"/>
      <c r="D208" s="21"/>
      <c r="E208" s="95"/>
      <c r="F208" s="22"/>
      <c r="G208" s="2"/>
    </row>
    <row r="209" spans="1:7" x14ac:dyDescent="0.3">
      <c r="A209" s="2"/>
      <c r="B209" s="2"/>
      <c r="C209" s="3"/>
      <c r="D209" s="21"/>
      <c r="E209" s="95"/>
      <c r="F209" s="22"/>
      <c r="G209" s="2"/>
    </row>
    <row r="210" spans="1:7" x14ac:dyDescent="0.3">
      <c r="A210" s="2"/>
      <c r="B210" s="2"/>
      <c r="C210" s="3"/>
      <c r="D210" s="21"/>
      <c r="E210" s="95"/>
      <c r="F210" s="22"/>
      <c r="G210" s="2"/>
    </row>
    <row r="211" spans="1:7" x14ac:dyDescent="0.3">
      <c r="A211" s="2"/>
      <c r="B211" s="2"/>
      <c r="C211" s="3"/>
      <c r="D211" s="21"/>
      <c r="E211" s="95"/>
      <c r="F211" s="22"/>
      <c r="G211" s="2"/>
    </row>
    <row r="212" spans="1:7" x14ac:dyDescent="0.3">
      <c r="A212" s="2"/>
      <c r="B212" s="2"/>
      <c r="C212" s="3"/>
      <c r="D212" s="21"/>
      <c r="E212" s="95"/>
      <c r="F212" s="22"/>
      <c r="G212" s="2"/>
    </row>
    <row r="213" spans="1:7" x14ac:dyDescent="0.3">
      <c r="A213" s="2"/>
      <c r="B213" s="2"/>
      <c r="C213" s="3"/>
      <c r="D213" s="21"/>
      <c r="E213" s="95"/>
      <c r="F213" s="22"/>
      <c r="G213" s="2"/>
    </row>
    <row r="214" spans="1:7" x14ac:dyDescent="0.3">
      <c r="A214" s="2"/>
      <c r="B214" s="2"/>
      <c r="C214" s="3"/>
      <c r="D214" s="21"/>
      <c r="E214" s="95"/>
      <c r="F214" s="22"/>
      <c r="G214" s="2"/>
    </row>
    <row r="215" spans="1:7" x14ac:dyDescent="0.3">
      <c r="A215" s="2"/>
      <c r="B215" s="2"/>
      <c r="C215" s="3"/>
      <c r="D215" s="21"/>
      <c r="E215" s="95"/>
      <c r="F215" s="22"/>
      <c r="G215" s="2"/>
    </row>
    <row r="216" spans="1:7" x14ac:dyDescent="0.3">
      <c r="A216" s="2"/>
      <c r="B216" s="2"/>
      <c r="C216" s="3"/>
      <c r="D216" s="21"/>
      <c r="E216" s="95"/>
      <c r="F216" s="22"/>
      <c r="G216" s="2"/>
    </row>
    <row r="217" spans="1:7" x14ac:dyDescent="0.3">
      <c r="A217" s="2"/>
      <c r="B217" s="2"/>
      <c r="C217" s="3"/>
      <c r="D217" s="21"/>
      <c r="E217" s="95"/>
      <c r="F217" s="22"/>
      <c r="G217" s="2"/>
    </row>
    <row r="218" spans="1:7" x14ac:dyDescent="0.3">
      <c r="A218" s="2"/>
      <c r="B218" s="2"/>
      <c r="C218" s="3"/>
      <c r="D218" s="21"/>
      <c r="E218" s="95"/>
      <c r="F218" s="22"/>
      <c r="G218" s="2"/>
    </row>
    <row r="219" spans="1:7" x14ac:dyDescent="0.3">
      <c r="A219" s="2"/>
      <c r="B219" s="2"/>
      <c r="C219" s="3"/>
      <c r="D219" s="21"/>
      <c r="E219" s="95"/>
      <c r="F219" s="22"/>
      <c r="G219" s="2"/>
    </row>
    <row r="220" spans="1:7" x14ac:dyDescent="0.3">
      <c r="A220" s="2"/>
      <c r="B220" s="2"/>
      <c r="C220" s="3"/>
      <c r="D220" s="21"/>
      <c r="E220" s="95"/>
      <c r="F220" s="22"/>
      <c r="G220" s="2"/>
    </row>
    <row r="221" spans="1:7" x14ac:dyDescent="0.3">
      <c r="A221" s="2"/>
      <c r="B221" s="2"/>
      <c r="C221" s="3"/>
      <c r="D221" s="21"/>
      <c r="E221" s="95"/>
      <c r="F221" s="22"/>
      <c r="G221" s="2"/>
    </row>
    <row r="222" spans="1:7" x14ac:dyDescent="0.3">
      <c r="A222" s="2"/>
      <c r="B222" s="2"/>
      <c r="C222" s="3"/>
      <c r="D222" s="21"/>
      <c r="E222" s="95"/>
      <c r="F222" s="22"/>
      <c r="G222" s="2"/>
    </row>
    <row r="223" spans="1:7" x14ac:dyDescent="0.3">
      <c r="A223" s="2"/>
      <c r="B223" s="2"/>
      <c r="C223" s="3"/>
      <c r="D223" s="21"/>
      <c r="E223" s="95"/>
      <c r="F223" s="22"/>
      <c r="G223" s="2"/>
    </row>
    <row r="224" spans="1:7" x14ac:dyDescent="0.3">
      <c r="A224" s="2"/>
      <c r="B224" s="2"/>
      <c r="C224" s="3"/>
      <c r="D224" s="21"/>
      <c r="E224" s="95"/>
      <c r="F224" s="22"/>
      <c r="G224" s="2"/>
    </row>
    <row r="225" spans="1:7" x14ac:dyDescent="0.3">
      <c r="A225" s="2"/>
      <c r="B225" s="2"/>
      <c r="C225" s="3"/>
      <c r="D225" s="21"/>
      <c r="E225" s="95"/>
      <c r="F225" s="22"/>
      <c r="G225" s="2"/>
    </row>
    <row r="226" spans="1:7" x14ac:dyDescent="0.3">
      <c r="A226" s="2"/>
      <c r="B226" s="2"/>
      <c r="C226" s="3"/>
      <c r="D226" s="21"/>
      <c r="E226" s="95"/>
      <c r="F226" s="22"/>
      <c r="G226" s="2"/>
    </row>
    <row r="227" spans="1:7" x14ac:dyDescent="0.3">
      <c r="A227" s="2"/>
      <c r="B227" s="2"/>
      <c r="C227" s="3"/>
      <c r="D227" s="21"/>
      <c r="E227" s="95"/>
      <c r="F227" s="22"/>
      <c r="G227" s="2"/>
    </row>
    <row r="228" spans="1:7" x14ac:dyDescent="0.3">
      <c r="A228" s="2"/>
      <c r="B228" s="2"/>
      <c r="C228" s="3"/>
      <c r="D228" s="21"/>
      <c r="E228" s="95"/>
      <c r="F228" s="22"/>
      <c r="G228" s="2"/>
    </row>
    <row r="229" spans="1:7" x14ac:dyDescent="0.3">
      <c r="A229" s="2"/>
      <c r="B229" s="2"/>
      <c r="C229" s="3"/>
      <c r="D229" s="21"/>
      <c r="E229" s="95"/>
      <c r="F229" s="22"/>
      <c r="G229" s="2"/>
    </row>
    <row r="230" spans="1:7" x14ac:dyDescent="0.3">
      <c r="A230" s="2"/>
      <c r="B230" s="2"/>
      <c r="C230" s="3"/>
      <c r="D230" s="21"/>
      <c r="E230" s="95"/>
      <c r="F230" s="22"/>
      <c r="G230" s="2"/>
    </row>
    <row r="231" spans="1:7" x14ac:dyDescent="0.3">
      <c r="A231" s="2"/>
      <c r="B231" s="2"/>
      <c r="C231" s="3"/>
      <c r="D231" s="21"/>
      <c r="E231" s="95"/>
      <c r="F231" s="22"/>
      <c r="G231" s="2"/>
    </row>
    <row r="232" spans="1:7" x14ac:dyDescent="0.3">
      <c r="A232" s="2"/>
      <c r="B232" s="2"/>
      <c r="C232" s="3"/>
      <c r="D232" s="21"/>
      <c r="E232" s="95"/>
      <c r="F232" s="22"/>
      <c r="G232" s="2"/>
    </row>
    <row r="233" spans="1:7" x14ac:dyDescent="0.3">
      <c r="A233" s="2"/>
      <c r="B233" s="2"/>
      <c r="C233" s="3"/>
      <c r="D233" s="21"/>
      <c r="E233" s="95"/>
      <c r="F233" s="22"/>
      <c r="G233" s="2"/>
    </row>
    <row r="234" spans="1:7" x14ac:dyDescent="0.3">
      <c r="A234" s="2"/>
      <c r="B234" s="2"/>
      <c r="C234" s="3"/>
      <c r="D234" s="21"/>
      <c r="E234" s="95"/>
      <c r="F234" s="22"/>
      <c r="G234" s="2"/>
    </row>
    <row r="235" spans="1:7" x14ac:dyDescent="0.3">
      <c r="A235" s="2"/>
      <c r="B235" s="2"/>
      <c r="C235" s="3"/>
      <c r="D235" s="21"/>
      <c r="E235" s="95"/>
      <c r="F235" s="22"/>
      <c r="G235" s="2"/>
    </row>
    <row r="236" spans="1:7" x14ac:dyDescent="0.3">
      <c r="A236" s="2"/>
      <c r="B236" s="2"/>
      <c r="C236" s="3"/>
      <c r="D236" s="21"/>
      <c r="E236" s="95"/>
      <c r="F236" s="22"/>
      <c r="G236" s="2"/>
    </row>
    <row r="237" spans="1:7" x14ac:dyDescent="0.3">
      <c r="A237" s="2"/>
      <c r="B237" s="2"/>
      <c r="C237" s="3"/>
      <c r="D237" s="21"/>
      <c r="E237" s="95"/>
      <c r="F237" s="22"/>
      <c r="G237" s="2"/>
    </row>
    <row r="238" spans="1:7" x14ac:dyDescent="0.3">
      <c r="A238" s="2"/>
      <c r="B238" s="2"/>
      <c r="C238" s="3"/>
      <c r="D238" s="21"/>
      <c r="E238" s="95"/>
      <c r="F238" s="22"/>
      <c r="G238" s="2"/>
    </row>
    <row r="239" spans="1:7" x14ac:dyDescent="0.3">
      <c r="A239" s="2"/>
      <c r="B239" s="2"/>
      <c r="C239" s="3"/>
      <c r="D239" s="21"/>
      <c r="E239" s="95"/>
      <c r="F239" s="22"/>
      <c r="G239" s="2"/>
    </row>
    <row r="240" spans="1:7" x14ac:dyDescent="0.3">
      <c r="A240" s="2"/>
      <c r="B240" s="2"/>
      <c r="C240" s="3"/>
      <c r="D240" s="21"/>
      <c r="E240" s="95"/>
      <c r="F240" s="22"/>
      <c r="G240" s="2"/>
    </row>
    <row r="241" spans="1:7" x14ac:dyDescent="0.3">
      <c r="A241" s="2"/>
      <c r="B241" s="2"/>
      <c r="C241" s="3"/>
      <c r="D241" s="21"/>
      <c r="E241" s="95"/>
      <c r="F241" s="22"/>
      <c r="G241" s="2"/>
    </row>
    <row r="242" spans="1:7" x14ac:dyDescent="0.3">
      <c r="A242" s="2"/>
      <c r="B242" s="2"/>
      <c r="C242" s="3"/>
      <c r="D242" s="21"/>
      <c r="E242" s="95"/>
      <c r="F242" s="22"/>
      <c r="G242" s="2"/>
    </row>
    <row r="243" spans="1:7" x14ac:dyDescent="0.3">
      <c r="A243" s="2"/>
      <c r="B243" s="2"/>
      <c r="C243" s="3"/>
      <c r="D243" s="21"/>
      <c r="E243" s="95"/>
      <c r="F243" s="22"/>
      <c r="G243" s="2"/>
    </row>
    <row r="244" spans="1:7" x14ac:dyDescent="0.3">
      <c r="A244" s="2"/>
      <c r="B244" s="2"/>
      <c r="C244" s="3"/>
      <c r="D244" s="21"/>
      <c r="E244" s="95"/>
      <c r="F244" s="22"/>
      <c r="G244" s="2"/>
    </row>
    <row r="245" spans="1:7" x14ac:dyDescent="0.3">
      <c r="A245" s="2"/>
      <c r="B245" s="2"/>
      <c r="C245" s="3"/>
      <c r="D245" s="21"/>
      <c r="E245" s="95"/>
      <c r="F245" s="22"/>
      <c r="G245" s="2"/>
    </row>
    <row r="246" spans="1:7" x14ac:dyDescent="0.3">
      <c r="A246" s="2"/>
      <c r="B246" s="2"/>
      <c r="C246" s="3"/>
      <c r="D246" s="21"/>
      <c r="E246" s="95"/>
      <c r="F246" s="22"/>
      <c r="G246" s="2"/>
    </row>
    <row r="247" spans="1:7" x14ac:dyDescent="0.3">
      <c r="A247" s="2"/>
      <c r="B247" s="2"/>
      <c r="C247" s="3"/>
      <c r="D247" s="21"/>
      <c r="E247" s="95"/>
      <c r="F247" s="22"/>
      <c r="G247" s="2"/>
    </row>
    <row r="248" spans="1:7" x14ac:dyDescent="0.3">
      <c r="A248" s="2"/>
      <c r="B248" s="2"/>
      <c r="C248" s="3"/>
      <c r="D248" s="21"/>
      <c r="E248" s="95"/>
      <c r="F248" s="22"/>
      <c r="G248" s="2"/>
    </row>
    <row r="249" spans="1:7" x14ac:dyDescent="0.3">
      <c r="A249" s="2"/>
      <c r="B249" s="2"/>
      <c r="C249" s="3"/>
      <c r="D249" s="21"/>
      <c r="E249" s="95"/>
      <c r="F249" s="22"/>
      <c r="G249" s="2"/>
    </row>
    <row r="250" spans="1:7" x14ac:dyDescent="0.3">
      <c r="A250" s="2"/>
      <c r="B250" s="2"/>
      <c r="C250" s="3"/>
      <c r="D250" s="21"/>
      <c r="E250" s="95"/>
      <c r="F250" s="22"/>
      <c r="G250" s="2"/>
    </row>
    <row r="251" spans="1:7" x14ac:dyDescent="0.3">
      <c r="A251" s="2"/>
      <c r="B251" s="2"/>
      <c r="C251" s="3"/>
      <c r="D251" s="21"/>
      <c r="E251" s="95"/>
      <c r="F251" s="22"/>
      <c r="G251" s="2"/>
    </row>
    <row r="252" spans="1:7" x14ac:dyDescent="0.3">
      <c r="A252" s="2"/>
      <c r="B252" s="2"/>
      <c r="C252" s="3"/>
      <c r="D252" s="21"/>
      <c r="E252" s="95"/>
      <c r="F252" s="22"/>
      <c r="G252" s="2"/>
    </row>
    <row r="253" spans="1:7" x14ac:dyDescent="0.3">
      <c r="A253" s="2"/>
      <c r="B253" s="2"/>
      <c r="C253" s="3"/>
      <c r="D253" s="21"/>
      <c r="E253" s="95"/>
      <c r="F253" s="22"/>
      <c r="G253" s="2"/>
    </row>
    <row r="254" spans="1:7" x14ac:dyDescent="0.3">
      <c r="A254" s="2"/>
      <c r="B254" s="2"/>
      <c r="C254" s="3"/>
      <c r="D254" s="21"/>
      <c r="E254" s="95"/>
      <c r="F254" s="22"/>
      <c r="G254" s="2"/>
    </row>
    <row r="255" spans="1:7" x14ac:dyDescent="0.3">
      <c r="A255" s="2"/>
      <c r="B255" s="2"/>
      <c r="C255" s="3"/>
      <c r="D255" s="21"/>
      <c r="E255" s="95"/>
      <c r="F255" s="22"/>
      <c r="G255" s="2"/>
    </row>
    <row r="256" spans="1:7" x14ac:dyDescent="0.3">
      <c r="A256" s="2"/>
      <c r="B256" s="2"/>
      <c r="C256" s="3"/>
      <c r="D256" s="21"/>
      <c r="E256" s="95"/>
      <c r="F256" s="22"/>
      <c r="G256" s="2"/>
    </row>
    <row r="257" spans="1:7" x14ac:dyDescent="0.3">
      <c r="A257" s="2"/>
      <c r="B257" s="2"/>
      <c r="C257" s="3"/>
      <c r="D257" s="21"/>
      <c r="E257" s="95"/>
      <c r="F257" s="22"/>
      <c r="G257" s="2"/>
    </row>
    <row r="258" spans="1:7" x14ac:dyDescent="0.3">
      <c r="A258" s="2"/>
      <c r="B258" s="2"/>
      <c r="C258" s="3"/>
      <c r="D258" s="21"/>
      <c r="E258" s="95"/>
      <c r="F258" s="22"/>
      <c r="G258" s="2"/>
    </row>
    <row r="259" spans="1:7" x14ac:dyDescent="0.3">
      <c r="A259" s="2"/>
      <c r="B259" s="2"/>
      <c r="C259" s="3"/>
      <c r="D259" s="21"/>
      <c r="E259" s="95"/>
      <c r="F259" s="22"/>
      <c r="G259" s="2"/>
    </row>
    <row r="260" spans="1:7" x14ac:dyDescent="0.3">
      <c r="A260" s="2"/>
      <c r="B260" s="2"/>
      <c r="C260" s="3"/>
      <c r="D260" s="21"/>
      <c r="E260" s="95"/>
      <c r="F260" s="22"/>
      <c r="G260" s="2"/>
    </row>
    <row r="261" spans="1:7" x14ac:dyDescent="0.3">
      <c r="A261" s="2"/>
      <c r="B261" s="2"/>
      <c r="C261" s="3"/>
      <c r="D261" s="21"/>
      <c r="E261" s="95"/>
      <c r="F261" s="22"/>
      <c r="G261" s="2"/>
    </row>
    <row r="262" spans="1:7" x14ac:dyDescent="0.3">
      <c r="A262" s="2"/>
      <c r="B262" s="2"/>
      <c r="C262" s="3"/>
      <c r="D262" s="21"/>
      <c r="E262" s="95"/>
      <c r="F262" s="22"/>
      <c r="G262" s="2"/>
    </row>
    <row r="263" spans="1:7" x14ac:dyDescent="0.3">
      <c r="A263" s="2"/>
      <c r="B263" s="2"/>
      <c r="C263" s="3"/>
      <c r="D263" s="21"/>
      <c r="E263" s="95"/>
      <c r="F263" s="22"/>
      <c r="G263" s="2"/>
    </row>
    <row r="264" spans="1:7" x14ac:dyDescent="0.3">
      <c r="A264" s="2"/>
      <c r="B264" s="2"/>
      <c r="C264" s="3"/>
      <c r="D264" s="21"/>
      <c r="E264" s="95"/>
      <c r="F264" s="22"/>
      <c r="G264" s="2"/>
    </row>
    <row r="265" spans="1:7" x14ac:dyDescent="0.3">
      <c r="A265" s="2"/>
      <c r="B265" s="2"/>
      <c r="C265" s="3"/>
      <c r="D265" s="21"/>
      <c r="E265" s="95"/>
      <c r="F265" s="22"/>
      <c r="G265" s="2"/>
    </row>
    <row r="266" spans="1:7" x14ac:dyDescent="0.3">
      <c r="A266" s="2"/>
      <c r="B266" s="2"/>
      <c r="C266" s="3"/>
      <c r="D266" s="21"/>
      <c r="E266" s="95"/>
      <c r="F266" s="22"/>
      <c r="G266" s="2"/>
    </row>
    <row r="267" spans="1:7" x14ac:dyDescent="0.3">
      <c r="A267" s="2"/>
      <c r="B267" s="2"/>
      <c r="C267" s="3"/>
      <c r="D267" s="21"/>
      <c r="E267" s="95"/>
      <c r="F267" s="22"/>
      <c r="G267" s="2"/>
    </row>
    <row r="268" spans="1:7" x14ac:dyDescent="0.3">
      <c r="A268" s="2"/>
      <c r="B268" s="2"/>
      <c r="C268" s="3"/>
      <c r="D268" s="21"/>
      <c r="E268" s="95"/>
      <c r="F268" s="22"/>
      <c r="G268" s="2"/>
    </row>
    <row r="269" spans="1:7" x14ac:dyDescent="0.3">
      <c r="A269" s="2"/>
      <c r="B269" s="2"/>
      <c r="C269" s="3"/>
      <c r="D269" s="21"/>
      <c r="E269" s="95"/>
      <c r="F269" s="22"/>
      <c r="G269" s="2"/>
    </row>
    <row r="270" spans="1:7" x14ac:dyDescent="0.3">
      <c r="A270" s="2"/>
      <c r="B270" s="2"/>
      <c r="C270" s="3"/>
      <c r="D270" s="21"/>
      <c r="E270" s="95"/>
      <c r="F270" s="22"/>
      <c r="G270" s="2"/>
    </row>
    <row r="271" spans="1:7" x14ac:dyDescent="0.3">
      <c r="A271" s="2"/>
      <c r="B271" s="2"/>
      <c r="C271" s="3"/>
      <c r="D271" s="21"/>
      <c r="E271" s="95"/>
      <c r="F271" s="22"/>
      <c r="G271" s="2"/>
    </row>
    <row r="272" spans="1:7" x14ac:dyDescent="0.3">
      <c r="A272" s="2"/>
      <c r="B272" s="2"/>
      <c r="C272" s="3"/>
      <c r="D272" s="21"/>
      <c r="E272" s="95"/>
      <c r="F272" s="22"/>
      <c r="G272" s="2"/>
    </row>
    <row r="273" spans="1:7" x14ac:dyDescent="0.3">
      <c r="A273" s="2"/>
      <c r="B273" s="2"/>
      <c r="C273" s="3"/>
      <c r="D273" s="21"/>
      <c r="E273" s="95"/>
      <c r="F273" s="22"/>
      <c r="G273" s="2"/>
    </row>
    <row r="274" spans="1:7" x14ac:dyDescent="0.3">
      <c r="A274" s="2"/>
      <c r="B274" s="2"/>
      <c r="C274" s="3"/>
      <c r="D274" s="21"/>
      <c r="E274" s="95"/>
      <c r="F274" s="22"/>
      <c r="G274" s="2"/>
    </row>
    <row r="275" spans="1:7" x14ac:dyDescent="0.3">
      <c r="A275" s="2"/>
      <c r="B275" s="2"/>
      <c r="C275" s="3"/>
      <c r="D275" s="21"/>
      <c r="E275" s="95"/>
      <c r="F275" s="22"/>
      <c r="G275" s="2"/>
    </row>
    <row r="276" spans="1:7" x14ac:dyDescent="0.3">
      <c r="A276" s="2"/>
      <c r="B276" s="2"/>
      <c r="C276" s="3"/>
      <c r="D276" s="21"/>
      <c r="E276" s="95"/>
      <c r="F276" s="22"/>
      <c r="G276" s="2"/>
    </row>
    <row r="277" spans="1:7" x14ac:dyDescent="0.3">
      <c r="A277" s="2"/>
      <c r="B277" s="2"/>
      <c r="C277" s="3"/>
      <c r="D277" s="21"/>
      <c r="E277" s="95"/>
      <c r="F277" s="22"/>
      <c r="G277" s="2"/>
    </row>
    <row r="278" spans="1:7" x14ac:dyDescent="0.3">
      <c r="A278" s="2"/>
      <c r="B278" s="2"/>
      <c r="C278" s="3"/>
      <c r="D278" s="21"/>
      <c r="E278" s="95"/>
      <c r="F278" s="22"/>
      <c r="G278" s="2"/>
    </row>
    <row r="279" spans="1:7" x14ac:dyDescent="0.3">
      <c r="A279" s="2"/>
      <c r="B279" s="2"/>
      <c r="C279" s="3"/>
      <c r="D279" s="21"/>
      <c r="E279" s="95"/>
      <c r="F279" s="22"/>
      <c r="G279" s="2"/>
    </row>
    <row r="280" spans="1:7" x14ac:dyDescent="0.3">
      <c r="A280" s="2"/>
      <c r="B280" s="2"/>
      <c r="C280" s="3"/>
      <c r="D280" s="21"/>
      <c r="E280" s="95"/>
      <c r="F280" s="22"/>
      <c r="G280" s="2"/>
    </row>
    <row r="281" spans="1:7" x14ac:dyDescent="0.3">
      <c r="A281" s="2"/>
      <c r="B281" s="2"/>
      <c r="C281" s="3"/>
      <c r="D281" s="21"/>
      <c r="E281" s="95"/>
      <c r="F281" s="22"/>
      <c r="G281" s="2"/>
    </row>
    <row r="282" spans="1:7" x14ac:dyDescent="0.3">
      <c r="A282" s="2"/>
      <c r="B282" s="2"/>
      <c r="C282" s="3"/>
      <c r="D282" s="21"/>
      <c r="E282" s="95"/>
      <c r="F282" s="22"/>
      <c r="G282" s="2"/>
    </row>
    <row r="283" spans="1:7" x14ac:dyDescent="0.3">
      <c r="A283" s="2"/>
      <c r="B283" s="2"/>
      <c r="C283" s="3"/>
      <c r="D283" s="21"/>
      <c r="E283" s="95"/>
      <c r="F283" s="22"/>
      <c r="G283" s="2"/>
    </row>
    <row r="284" spans="1:7" x14ac:dyDescent="0.3">
      <c r="A284" s="2"/>
      <c r="B284" s="2"/>
      <c r="C284" s="3"/>
      <c r="D284" s="21"/>
      <c r="E284" s="95"/>
      <c r="F284" s="22"/>
      <c r="G284" s="2"/>
    </row>
    <row r="285" spans="1:7" x14ac:dyDescent="0.3">
      <c r="A285" s="2"/>
      <c r="B285" s="2"/>
      <c r="C285" s="3"/>
      <c r="D285" s="21"/>
      <c r="E285" s="95"/>
      <c r="F285" s="22"/>
      <c r="G285" s="2"/>
    </row>
    <row r="286" spans="1:7" x14ac:dyDescent="0.3">
      <c r="A286" s="2"/>
      <c r="B286" s="2"/>
      <c r="C286" s="3"/>
      <c r="D286" s="21"/>
      <c r="E286" s="95"/>
      <c r="F286" s="22"/>
      <c r="G286" s="2"/>
    </row>
    <row r="287" spans="1:7" x14ac:dyDescent="0.3">
      <c r="A287" s="2"/>
      <c r="B287" s="2"/>
      <c r="C287" s="3"/>
      <c r="D287" s="21"/>
      <c r="E287" s="95"/>
      <c r="F287" s="22"/>
      <c r="G287" s="2"/>
    </row>
    <row r="288" spans="1:7" x14ac:dyDescent="0.3">
      <c r="A288" s="2"/>
      <c r="B288" s="2"/>
      <c r="C288" s="3"/>
      <c r="D288" s="21"/>
      <c r="E288" s="95"/>
      <c r="F288" s="22"/>
      <c r="G288" s="2"/>
    </row>
    <row r="289" spans="1:7" x14ac:dyDescent="0.3">
      <c r="A289" s="2"/>
      <c r="B289" s="2"/>
      <c r="C289" s="3"/>
      <c r="D289" s="21"/>
      <c r="E289" s="95"/>
      <c r="F289" s="22"/>
      <c r="G289" s="2"/>
    </row>
    <row r="290" spans="1:7" x14ac:dyDescent="0.3">
      <c r="A290" s="2"/>
      <c r="B290" s="2"/>
      <c r="C290" s="3"/>
      <c r="D290" s="21"/>
      <c r="E290" s="95"/>
      <c r="F290" s="22"/>
      <c r="G290" s="2"/>
    </row>
    <row r="291" spans="1:7" x14ac:dyDescent="0.3">
      <c r="A291" s="2"/>
      <c r="B291" s="2"/>
      <c r="C291" s="3"/>
      <c r="D291" s="21"/>
      <c r="E291" s="95"/>
      <c r="F291" s="22"/>
      <c r="G291" s="2"/>
    </row>
    <row r="292" spans="1:7" x14ac:dyDescent="0.3">
      <c r="A292" s="2"/>
      <c r="B292" s="2"/>
      <c r="C292" s="3"/>
      <c r="D292" s="21"/>
      <c r="E292" s="95"/>
      <c r="F292" s="22"/>
      <c r="G292" s="2"/>
    </row>
    <row r="293" spans="1:7" x14ac:dyDescent="0.3">
      <c r="A293" s="2"/>
      <c r="B293" s="2"/>
      <c r="C293" s="3"/>
      <c r="D293" s="21"/>
      <c r="E293" s="95"/>
      <c r="F293" s="22"/>
      <c r="G293" s="2"/>
    </row>
    <row r="294" spans="1:7" x14ac:dyDescent="0.3">
      <c r="A294" s="2"/>
      <c r="B294" s="2"/>
      <c r="C294" s="3"/>
      <c r="D294" s="21"/>
      <c r="E294" s="95"/>
      <c r="F294" s="22"/>
      <c r="G294" s="2"/>
    </row>
    <row r="295" spans="1:7" x14ac:dyDescent="0.3">
      <c r="A295" s="2"/>
      <c r="B295" s="2"/>
      <c r="C295" s="3"/>
      <c r="D295" s="21"/>
      <c r="E295" s="95"/>
      <c r="F295" s="22"/>
      <c r="G295" s="2"/>
    </row>
    <row r="296" spans="1:7" x14ac:dyDescent="0.3">
      <c r="A296" s="2"/>
      <c r="B296" s="2"/>
      <c r="C296" s="3"/>
      <c r="D296" s="21"/>
      <c r="E296" s="95"/>
      <c r="F296" s="22"/>
      <c r="G296" s="2"/>
    </row>
    <row r="297" spans="1:7" x14ac:dyDescent="0.3">
      <c r="A297" s="2"/>
      <c r="B297" s="2"/>
      <c r="C297" s="3"/>
      <c r="D297" s="21"/>
      <c r="E297" s="95"/>
      <c r="F297" s="22"/>
      <c r="G297" s="2"/>
    </row>
    <row r="298" spans="1:7" x14ac:dyDescent="0.3">
      <c r="A298" s="2"/>
      <c r="B298" s="2"/>
      <c r="C298" s="3"/>
      <c r="D298" s="21"/>
      <c r="E298" s="95"/>
      <c r="F298" s="22"/>
      <c r="G298" s="2"/>
    </row>
    <row r="299" spans="1:7" x14ac:dyDescent="0.3">
      <c r="A299" s="2"/>
      <c r="B299" s="2"/>
      <c r="C299" s="3"/>
      <c r="D299" s="21"/>
      <c r="E299" s="95"/>
      <c r="F299" s="22"/>
      <c r="G299" s="2"/>
    </row>
    <row r="300" spans="1:7" x14ac:dyDescent="0.3">
      <c r="A300" s="2"/>
      <c r="B300" s="2"/>
      <c r="C300" s="3"/>
      <c r="D300" s="21"/>
      <c r="E300" s="95"/>
      <c r="F300" s="22"/>
      <c r="G300" s="2"/>
    </row>
    <row r="301" spans="1:7" x14ac:dyDescent="0.3">
      <c r="A301" s="2"/>
      <c r="B301" s="2"/>
      <c r="C301" s="3"/>
      <c r="D301" s="21"/>
      <c r="E301" s="95"/>
      <c r="F301" s="22"/>
      <c r="G301" s="2"/>
    </row>
    <row r="302" spans="1:7" x14ac:dyDescent="0.3">
      <c r="A302" s="2"/>
      <c r="B302" s="2"/>
      <c r="C302" s="3"/>
      <c r="D302" s="21"/>
      <c r="E302" s="95"/>
      <c r="F302" s="22"/>
      <c r="G302" s="2"/>
    </row>
    <row r="303" spans="1:7" x14ac:dyDescent="0.3">
      <c r="A303" s="2"/>
      <c r="B303" s="2"/>
      <c r="C303" s="3"/>
      <c r="D303" s="21"/>
      <c r="E303" s="95"/>
      <c r="F303" s="22"/>
      <c r="G303" s="2"/>
    </row>
    <row r="304" spans="1:7" x14ac:dyDescent="0.3">
      <c r="A304" s="2"/>
      <c r="B304" s="2"/>
      <c r="C304" s="3"/>
      <c r="D304" s="21"/>
      <c r="E304" s="95"/>
      <c r="F304" s="22"/>
      <c r="G304" s="2"/>
    </row>
    <row r="305" spans="1:7" x14ac:dyDescent="0.3">
      <c r="A305" s="2"/>
      <c r="B305" s="2"/>
      <c r="C305" s="3"/>
      <c r="D305" s="21"/>
      <c r="E305" s="95"/>
      <c r="F305" s="22"/>
      <c r="G305" s="2"/>
    </row>
    <row r="306" spans="1:7" x14ac:dyDescent="0.3">
      <c r="A306" s="2"/>
      <c r="B306" s="2"/>
      <c r="C306" s="3"/>
      <c r="D306" s="21"/>
      <c r="E306" s="95"/>
      <c r="F306" s="22"/>
      <c r="G306" s="2"/>
    </row>
    <row r="307" spans="1:7" x14ac:dyDescent="0.3">
      <c r="A307" s="2"/>
      <c r="B307" s="2"/>
      <c r="C307" s="3"/>
      <c r="D307" s="21"/>
      <c r="E307" s="95"/>
      <c r="F307" s="22"/>
      <c r="G307" s="2"/>
    </row>
    <row r="308" spans="1:7" x14ac:dyDescent="0.3">
      <c r="A308" s="2"/>
      <c r="B308" s="2"/>
      <c r="C308" s="3"/>
      <c r="D308" s="21"/>
      <c r="E308" s="95"/>
      <c r="F308" s="22"/>
      <c r="G308" s="2"/>
    </row>
    <row r="309" spans="1:7" x14ac:dyDescent="0.3">
      <c r="A309" s="2"/>
      <c r="B309" s="2"/>
      <c r="C309" s="3"/>
      <c r="D309" s="21"/>
      <c r="E309" s="95"/>
      <c r="F309" s="22"/>
      <c r="G309" s="2"/>
    </row>
    <row r="310" spans="1:7" x14ac:dyDescent="0.3">
      <c r="A310" s="2"/>
      <c r="B310" s="2"/>
      <c r="C310" s="3"/>
      <c r="D310" s="21"/>
      <c r="E310" s="95"/>
      <c r="F310" s="22"/>
      <c r="G310" s="2"/>
    </row>
    <row r="311" spans="1:7" x14ac:dyDescent="0.3">
      <c r="A311" s="2"/>
      <c r="B311" s="2"/>
      <c r="C311" s="3"/>
      <c r="D311" s="21"/>
      <c r="E311" s="95"/>
      <c r="F311" s="22"/>
      <c r="G311" s="2"/>
    </row>
    <row r="312" spans="1:7" x14ac:dyDescent="0.3">
      <c r="A312" s="2"/>
      <c r="B312" s="2"/>
      <c r="C312" s="3"/>
      <c r="D312" s="21"/>
      <c r="E312" s="95"/>
      <c r="F312" s="22"/>
      <c r="G312" s="2"/>
    </row>
    <row r="313" spans="1:7" x14ac:dyDescent="0.3">
      <c r="A313" s="2"/>
      <c r="B313" s="2"/>
      <c r="C313" s="3"/>
      <c r="D313" s="21"/>
      <c r="E313" s="95"/>
      <c r="F313" s="22"/>
      <c r="G313" s="2"/>
    </row>
    <row r="314" spans="1:7" x14ac:dyDescent="0.3">
      <c r="A314" s="2"/>
      <c r="B314" s="2"/>
      <c r="C314" s="3"/>
      <c r="D314" s="21"/>
      <c r="E314" s="95"/>
      <c r="F314" s="22"/>
      <c r="G314" s="2"/>
    </row>
    <row r="315" spans="1:7" x14ac:dyDescent="0.3">
      <c r="A315" s="2"/>
      <c r="B315" s="2"/>
      <c r="C315" s="3"/>
      <c r="D315" s="21"/>
      <c r="E315" s="95"/>
      <c r="F315" s="22"/>
      <c r="G315" s="2"/>
    </row>
    <row r="316" spans="1:7" x14ac:dyDescent="0.3">
      <c r="A316" s="2"/>
      <c r="B316" s="2"/>
      <c r="C316" s="3"/>
      <c r="D316" s="21"/>
      <c r="E316" s="95"/>
      <c r="F316" s="22"/>
      <c r="G316" s="2"/>
    </row>
    <row r="317" spans="1:7" x14ac:dyDescent="0.3">
      <c r="A317" s="2"/>
      <c r="B317" s="2"/>
      <c r="C317" s="3"/>
      <c r="D317" s="21"/>
      <c r="E317" s="95"/>
      <c r="F317" s="22"/>
      <c r="G317" s="2"/>
    </row>
    <row r="318" spans="1:7" x14ac:dyDescent="0.3">
      <c r="A318" s="2"/>
      <c r="B318" s="2"/>
      <c r="C318" s="3"/>
      <c r="D318" s="21"/>
      <c r="E318" s="95"/>
      <c r="F318" s="22"/>
      <c r="G318" s="2"/>
    </row>
    <row r="319" spans="1:7" x14ac:dyDescent="0.3">
      <c r="A319" s="2"/>
      <c r="B319" s="2"/>
      <c r="C319" s="3"/>
      <c r="D319" s="21"/>
      <c r="E319" s="95"/>
      <c r="F319" s="22"/>
      <c r="G319" s="2"/>
    </row>
    <row r="320" spans="1:7" x14ac:dyDescent="0.3">
      <c r="A320" s="2"/>
      <c r="B320" s="2"/>
      <c r="C320" s="3"/>
      <c r="D320" s="21"/>
      <c r="E320" s="95"/>
      <c r="F320" s="22"/>
      <c r="G320" s="2"/>
    </row>
    <row r="321" spans="1:7" x14ac:dyDescent="0.3">
      <c r="A321" s="2"/>
      <c r="B321" s="2"/>
      <c r="C321" s="3"/>
      <c r="D321" s="21"/>
      <c r="E321" s="95"/>
      <c r="F321" s="22"/>
      <c r="G321" s="2"/>
    </row>
    <row r="322" spans="1:7" x14ac:dyDescent="0.3">
      <c r="A322" s="2"/>
      <c r="B322" s="2"/>
      <c r="C322" s="3"/>
      <c r="D322" s="21"/>
      <c r="E322" s="95"/>
      <c r="F322" s="22"/>
      <c r="G322" s="2"/>
    </row>
    <row r="323" spans="1:7" x14ac:dyDescent="0.3">
      <c r="A323" s="2"/>
      <c r="B323" s="2"/>
      <c r="C323" s="3"/>
      <c r="D323" s="21"/>
      <c r="E323" s="95"/>
      <c r="F323" s="22"/>
      <c r="G323" s="2"/>
    </row>
    <row r="324" spans="1:7" x14ac:dyDescent="0.3">
      <c r="A324" s="2"/>
      <c r="B324" s="2"/>
      <c r="C324" s="3"/>
      <c r="D324" s="21"/>
      <c r="E324" s="95"/>
      <c r="F324" s="22"/>
      <c r="G324" s="2"/>
    </row>
    <row r="325" spans="1:7" x14ac:dyDescent="0.3">
      <c r="A325" s="2"/>
      <c r="B325" s="2"/>
      <c r="C325" s="3"/>
      <c r="D325" s="21"/>
      <c r="E325" s="95"/>
      <c r="F325" s="22"/>
      <c r="G325" s="2"/>
    </row>
    <row r="326" spans="1:7" x14ac:dyDescent="0.3">
      <c r="A326" s="2"/>
      <c r="B326" s="2"/>
      <c r="C326" s="3"/>
      <c r="D326" s="21"/>
      <c r="E326" s="95"/>
      <c r="F326" s="22"/>
      <c r="G326" s="2"/>
    </row>
    <row r="327" spans="1:7" x14ac:dyDescent="0.3">
      <c r="A327" s="2"/>
      <c r="B327" s="2"/>
      <c r="C327" s="3"/>
      <c r="D327" s="21"/>
      <c r="E327" s="95"/>
      <c r="F327" s="22"/>
      <c r="G327" s="2"/>
    </row>
    <row r="328" spans="1:7" x14ac:dyDescent="0.3">
      <c r="A328" s="2"/>
      <c r="B328" s="2"/>
      <c r="C328" s="3"/>
      <c r="D328" s="21"/>
      <c r="E328" s="95"/>
      <c r="F328" s="22"/>
      <c r="G328" s="2"/>
    </row>
    <row r="329" spans="1:7" x14ac:dyDescent="0.3">
      <c r="A329" s="2"/>
      <c r="B329" s="2"/>
      <c r="C329" s="3"/>
      <c r="D329" s="21"/>
      <c r="E329" s="95"/>
      <c r="F329" s="22"/>
      <c r="G329" s="2"/>
    </row>
    <row r="330" spans="1:7" x14ac:dyDescent="0.3">
      <c r="A330" s="2"/>
      <c r="B330" s="2"/>
      <c r="C330" s="3"/>
      <c r="D330" s="21"/>
      <c r="E330" s="95"/>
      <c r="F330" s="22"/>
      <c r="G330" s="2"/>
    </row>
    <row r="331" spans="1:7" x14ac:dyDescent="0.3">
      <c r="A331" s="2"/>
      <c r="B331" s="2"/>
      <c r="C331" s="3"/>
      <c r="D331" s="21"/>
      <c r="E331" s="95"/>
      <c r="F331" s="22"/>
      <c r="G331" s="2"/>
    </row>
    <row r="332" spans="1:7" x14ac:dyDescent="0.3">
      <c r="A332" s="2"/>
      <c r="B332" s="2"/>
      <c r="C332" s="3"/>
      <c r="D332" s="21"/>
      <c r="E332" s="95"/>
      <c r="F332" s="22"/>
      <c r="G332" s="2"/>
    </row>
    <row r="333" spans="1:7" x14ac:dyDescent="0.3">
      <c r="A333" s="2"/>
      <c r="B333" s="2"/>
      <c r="C333" s="3"/>
      <c r="D333" s="21"/>
      <c r="E333" s="95"/>
      <c r="F333" s="22"/>
      <c r="G333" s="2"/>
    </row>
    <row r="334" spans="1:7" x14ac:dyDescent="0.3">
      <c r="A334" s="2"/>
      <c r="B334" s="2"/>
      <c r="C334" s="3"/>
      <c r="D334" s="21"/>
      <c r="E334" s="95"/>
      <c r="F334" s="22"/>
      <c r="G334" s="2"/>
    </row>
    <row r="335" spans="1:7" x14ac:dyDescent="0.3">
      <c r="A335" s="2"/>
      <c r="B335" s="2"/>
      <c r="C335" s="3"/>
      <c r="D335" s="21"/>
      <c r="E335" s="95"/>
      <c r="F335" s="22"/>
      <c r="G335" s="2"/>
    </row>
    <row r="336" spans="1:7" x14ac:dyDescent="0.3">
      <c r="A336" s="2"/>
      <c r="B336" s="2"/>
      <c r="C336" s="3"/>
      <c r="D336" s="21"/>
      <c r="E336" s="95"/>
      <c r="F336" s="22"/>
      <c r="G336" s="2"/>
    </row>
    <row r="337" spans="1:7" x14ac:dyDescent="0.3">
      <c r="A337" s="2"/>
      <c r="B337" s="2"/>
      <c r="C337" s="3"/>
      <c r="D337" s="21"/>
      <c r="E337" s="95"/>
      <c r="F337" s="22"/>
      <c r="G337" s="2"/>
    </row>
    <row r="338" spans="1:7" x14ac:dyDescent="0.3">
      <c r="A338" s="2"/>
      <c r="B338" s="2"/>
      <c r="C338" s="3"/>
      <c r="D338" s="21"/>
      <c r="E338" s="95"/>
      <c r="F338" s="22"/>
      <c r="G338" s="2"/>
    </row>
    <row r="339" spans="1:7" x14ac:dyDescent="0.3">
      <c r="A339" s="2"/>
      <c r="B339" s="2"/>
      <c r="C339" s="3"/>
      <c r="D339" s="21"/>
      <c r="E339" s="95"/>
      <c r="F339" s="22"/>
      <c r="G339" s="2"/>
    </row>
    <row r="340" spans="1:7" x14ac:dyDescent="0.3">
      <c r="A340" s="2"/>
      <c r="B340" s="2"/>
      <c r="C340" s="3"/>
      <c r="D340" s="21"/>
      <c r="E340" s="95"/>
      <c r="F340" s="22"/>
      <c r="G340" s="2"/>
    </row>
    <row r="341" spans="1:7" x14ac:dyDescent="0.3">
      <c r="A341" s="2"/>
      <c r="B341" s="2"/>
      <c r="C341" s="3"/>
      <c r="D341" s="21"/>
      <c r="E341" s="95"/>
      <c r="F341" s="22"/>
      <c r="G341" s="2"/>
    </row>
    <row r="342" spans="1:7" x14ac:dyDescent="0.3">
      <c r="A342" s="2"/>
      <c r="B342" s="2"/>
      <c r="C342" s="3"/>
      <c r="D342" s="21"/>
      <c r="E342" s="95"/>
      <c r="F342" s="22"/>
      <c r="G342" s="2"/>
    </row>
    <row r="343" spans="1:7" x14ac:dyDescent="0.3">
      <c r="A343" s="2"/>
      <c r="B343" s="2"/>
      <c r="C343" s="3"/>
      <c r="D343" s="21"/>
      <c r="E343" s="95"/>
      <c r="F343" s="22"/>
      <c r="G343" s="2"/>
    </row>
    <row r="344" spans="1:7" x14ac:dyDescent="0.3">
      <c r="A344" s="2"/>
      <c r="B344" s="2"/>
      <c r="C344" s="3"/>
      <c r="D344" s="21"/>
      <c r="E344" s="95"/>
      <c r="F344" s="22"/>
      <c r="G344" s="2"/>
    </row>
    <row r="345" spans="1:7" x14ac:dyDescent="0.3">
      <c r="A345" s="2"/>
      <c r="B345" s="2"/>
      <c r="C345" s="3"/>
      <c r="D345" s="21"/>
      <c r="E345" s="95"/>
      <c r="F345" s="22"/>
      <c r="G345" s="2"/>
    </row>
    <row r="346" spans="1:7" x14ac:dyDescent="0.3">
      <c r="A346" s="2"/>
      <c r="B346" s="2"/>
      <c r="C346" s="3"/>
      <c r="D346" s="21"/>
      <c r="E346" s="95"/>
      <c r="F346" s="22"/>
      <c r="G346" s="2"/>
    </row>
    <row r="347" spans="1:7" x14ac:dyDescent="0.3">
      <c r="A347" s="2"/>
      <c r="B347" s="2"/>
      <c r="C347" s="3"/>
      <c r="D347" s="21"/>
      <c r="E347" s="95"/>
      <c r="F347" s="22"/>
      <c r="G347" s="2"/>
    </row>
    <row r="348" spans="1:7" x14ac:dyDescent="0.3">
      <c r="A348" s="2"/>
      <c r="B348" s="2"/>
      <c r="C348" s="3"/>
      <c r="D348" s="21"/>
      <c r="E348" s="95"/>
      <c r="F348" s="22"/>
      <c r="G348" s="2"/>
    </row>
    <row r="349" spans="1:7" x14ac:dyDescent="0.3">
      <c r="A349" s="2"/>
      <c r="B349" s="2"/>
      <c r="C349" s="3"/>
      <c r="D349" s="21"/>
      <c r="E349" s="95"/>
      <c r="F349" s="22"/>
      <c r="G349" s="2"/>
    </row>
    <row r="350" spans="1:7" x14ac:dyDescent="0.3">
      <c r="A350" s="2"/>
      <c r="B350" s="2"/>
      <c r="C350" s="3"/>
      <c r="D350" s="21"/>
      <c r="E350" s="95"/>
      <c r="F350" s="22"/>
      <c r="G350" s="2"/>
    </row>
    <row r="351" spans="1:7" x14ac:dyDescent="0.3">
      <c r="A351" s="2"/>
      <c r="B351" s="2"/>
      <c r="C351" s="3"/>
      <c r="D351" s="21"/>
      <c r="E351" s="95"/>
      <c r="F351" s="22"/>
      <c r="G351" s="2"/>
    </row>
    <row r="352" spans="1:7" x14ac:dyDescent="0.3">
      <c r="A352" s="2"/>
      <c r="B352" s="2"/>
      <c r="C352" s="3"/>
      <c r="D352" s="21"/>
      <c r="E352" s="95"/>
      <c r="F352" s="22"/>
      <c r="G352" s="2"/>
    </row>
    <row r="353" spans="1:7" x14ac:dyDescent="0.3">
      <c r="A353" s="2"/>
      <c r="B353" s="2"/>
      <c r="C353" s="3"/>
      <c r="D353" s="21"/>
      <c r="E353" s="95"/>
      <c r="F353" s="22"/>
      <c r="G353" s="2"/>
    </row>
    <row r="354" spans="1:7" x14ac:dyDescent="0.3">
      <c r="A354" s="2"/>
      <c r="B354" s="2"/>
      <c r="C354" s="3"/>
      <c r="D354" s="21"/>
      <c r="E354" s="95"/>
      <c r="F354" s="22"/>
      <c r="G354" s="2"/>
    </row>
    <row r="355" spans="1:7" x14ac:dyDescent="0.3">
      <c r="A355" s="2"/>
      <c r="B355" s="2"/>
      <c r="C355" s="3"/>
      <c r="D355" s="21"/>
      <c r="E355" s="95"/>
      <c r="F355" s="22"/>
      <c r="G355" s="2"/>
    </row>
    <row r="356" spans="1:7" x14ac:dyDescent="0.3">
      <c r="A356" s="2"/>
      <c r="B356" s="2"/>
      <c r="C356" s="3"/>
      <c r="D356" s="21"/>
      <c r="E356" s="95"/>
      <c r="F356" s="22"/>
      <c r="G356" s="2"/>
    </row>
    <row r="357" spans="1:7" x14ac:dyDescent="0.3">
      <c r="A357" s="2"/>
      <c r="B357" s="2"/>
      <c r="C357" s="3"/>
      <c r="D357" s="21"/>
      <c r="E357" s="95"/>
      <c r="F357" s="22"/>
      <c r="G357" s="2"/>
    </row>
    <row r="358" spans="1:7" x14ac:dyDescent="0.3">
      <c r="A358" s="2"/>
      <c r="B358" s="2"/>
      <c r="C358" s="3"/>
      <c r="D358" s="21"/>
      <c r="E358" s="95"/>
      <c r="F358" s="22"/>
      <c r="G358" s="2"/>
    </row>
    <row r="359" spans="1:7" x14ac:dyDescent="0.3">
      <c r="A359" s="2"/>
      <c r="B359" s="2"/>
      <c r="C359" s="3"/>
      <c r="D359" s="21"/>
      <c r="E359" s="95"/>
      <c r="F359" s="22"/>
      <c r="G359" s="2"/>
    </row>
    <row r="360" spans="1:7" x14ac:dyDescent="0.3">
      <c r="A360" s="2"/>
      <c r="B360" s="2"/>
      <c r="C360" s="3"/>
      <c r="D360" s="21"/>
      <c r="E360" s="95"/>
      <c r="F360" s="22"/>
      <c r="G360" s="2"/>
    </row>
    <row r="361" spans="1:7" x14ac:dyDescent="0.3">
      <c r="A361" s="2"/>
      <c r="B361" s="2"/>
      <c r="C361" s="3"/>
      <c r="D361" s="21"/>
      <c r="E361" s="95"/>
      <c r="F361" s="22"/>
      <c r="G361" s="2"/>
    </row>
    <row r="362" spans="1:7" x14ac:dyDescent="0.3">
      <c r="A362" s="2"/>
      <c r="B362" s="2"/>
      <c r="C362" s="3"/>
      <c r="D362" s="21"/>
      <c r="E362" s="95"/>
      <c r="F362" s="22"/>
      <c r="G362" s="2"/>
    </row>
    <row r="363" spans="1:7" x14ac:dyDescent="0.3">
      <c r="A363" s="2"/>
      <c r="B363" s="2"/>
      <c r="C363" s="3"/>
      <c r="D363" s="21"/>
      <c r="E363" s="95"/>
      <c r="F363" s="22"/>
      <c r="G363" s="2"/>
    </row>
    <row r="364" spans="1:7" x14ac:dyDescent="0.3">
      <c r="A364" s="2"/>
      <c r="B364" s="2"/>
      <c r="C364" s="3"/>
      <c r="D364" s="21"/>
      <c r="E364" s="95"/>
      <c r="F364" s="22"/>
      <c r="G364" s="2"/>
    </row>
    <row r="365" spans="1:7" x14ac:dyDescent="0.3">
      <c r="A365" s="2"/>
      <c r="B365" s="2"/>
      <c r="C365" s="3"/>
      <c r="D365" s="21"/>
      <c r="E365" s="95"/>
      <c r="F365" s="22"/>
      <c r="G365" s="2"/>
    </row>
    <row r="366" spans="1:7" x14ac:dyDescent="0.3">
      <c r="A366" s="2"/>
      <c r="B366" s="2"/>
      <c r="C366" s="3"/>
      <c r="D366" s="21"/>
      <c r="E366" s="95"/>
      <c r="F366" s="22"/>
      <c r="G366" s="2"/>
    </row>
    <row r="367" spans="1:7" x14ac:dyDescent="0.3">
      <c r="A367" s="2"/>
      <c r="B367" s="2"/>
      <c r="C367" s="3"/>
      <c r="D367" s="21"/>
      <c r="E367" s="95"/>
      <c r="F367" s="22"/>
      <c r="G367" s="2"/>
    </row>
    <row r="368" spans="1:7" x14ac:dyDescent="0.3">
      <c r="A368" s="2"/>
      <c r="B368" s="2"/>
      <c r="C368" s="3"/>
      <c r="D368" s="21"/>
      <c r="E368" s="95"/>
      <c r="F368" s="22"/>
      <c r="G368" s="2"/>
    </row>
    <row r="369" spans="1:7" x14ac:dyDescent="0.3">
      <c r="A369" s="2"/>
      <c r="B369" s="2"/>
      <c r="C369" s="3"/>
      <c r="D369" s="21"/>
      <c r="E369" s="95"/>
      <c r="F369" s="22"/>
      <c r="G369" s="2"/>
    </row>
    <row r="370" spans="1:7" x14ac:dyDescent="0.3">
      <c r="A370" s="2"/>
      <c r="B370" s="2"/>
      <c r="C370" s="3"/>
      <c r="D370" s="21"/>
      <c r="E370" s="95"/>
      <c r="F370" s="22"/>
      <c r="G370" s="2"/>
    </row>
    <row r="371" spans="1:7" x14ac:dyDescent="0.3">
      <c r="A371" s="2"/>
      <c r="B371" s="2"/>
      <c r="C371" s="3"/>
      <c r="D371" s="21"/>
      <c r="E371" s="95"/>
      <c r="F371" s="22"/>
      <c r="G371" s="2"/>
    </row>
    <row r="372" spans="1:7" x14ac:dyDescent="0.3">
      <c r="A372" s="2"/>
      <c r="B372" s="2"/>
      <c r="C372" s="3"/>
      <c r="D372" s="21"/>
      <c r="E372" s="95"/>
      <c r="F372" s="22"/>
      <c r="G372" s="2"/>
    </row>
    <row r="373" spans="1:7" x14ac:dyDescent="0.3">
      <c r="A373" s="2"/>
      <c r="B373" s="2"/>
      <c r="C373" s="3"/>
      <c r="D373" s="21"/>
      <c r="E373" s="95"/>
      <c r="F373" s="22"/>
      <c r="G373" s="2"/>
    </row>
    <row r="374" spans="1:7" x14ac:dyDescent="0.3">
      <c r="A374" s="2"/>
      <c r="B374" s="2"/>
      <c r="C374" s="3"/>
      <c r="D374" s="21"/>
      <c r="E374" s="95"/>
      <c r="F374" s="22"/>
      <c r="G374" s="2"/>
    </row>
    <row r="375" spans="1:7" x14ac:dyDescent="0.3">
      <c r="A375" s="2"/>
      <c r="B375" s="2"/>
      <c r="C375" s="3"/>
      <c r="D375" s="21"/>
      <c r="E375" s="95"/>
      <c r="F375" s="22"/>
      <c r="G375" s="2"/>
    </row>
    <row r="376" spans="1:7" x14ac:dyDescent="0.3">
      <c r="A376" s="2"/>
      <c r="B376" s="2"/>
      <c r="C376" s="3"/>
      <c r="D376" s="21"/>
      <c r="E376" s="95"/>
      <c r="F376" s="22"/>
      <c r="G376" s="2"/>
    </row>
    <row r="377" spans="1:7" x14ac:dyDescent="0.3">
      <c r="A377" s="2"/>
      <c r="B377" s="2"/>
      <c r="C377" s="3"/>
      <c r="D377" s="21"/>
      <c r="E377" s="95"/>
      <c r="F377" s="22"/>
      <c r="G377" s="2"/>
    </row>
    <row r="378" spans="1:7" x14ac:dyDescent="0.3">
      <c r="A378" s="2"/>
      <c r="B378" s="2"/>
      <c r="C378" s="3"/>
      <c r="D378" s="21"/>
      <c r="E378" s="95"/>
      <c r="F378" s="22"/>
      <c r="G378" s="2"/>
    </row>
    <row r="379" spans="1:7" x14ac:dyDescent="0.3">
      <c r="A379" s="2"/>
      <c r="B379" s="2"/>
      <c r="C379" s="3"/>
      <c r="D379" s="21"/>
      <c r="E379" s="95"/>
      <c r="F379" s="22"/>
      <c r="G379" s="2"/>
    </row>
    <row r="380" spans="1:7" x14ac:dyDescent="0.3">
      <c r="A380" s="2"/>
      <c r="B380" s="2"/>
      <c r="C380" s="3"/>
      <c r="D380" s="21"/>
      <c r="E380" s="95"/>
      <c r="F380" s="22"/>
      <c r="G380" s="2"/>
    </row>
    <row r="381" spans="1:7" x14ac:dyDescent="0.3">
      <c r="A381" s="2"/>
      <c r="B381" s="2"/>
      <c r="C381" s="3"/>
      <c r="D381" s="21"/>
      <c r="E381" s="95"/>
      <c r="F381" s="22"/>
      <c r="G381" s="2"/>
    </row>
    <row r="382" spans="1:7" x14ac:dyDescent="0.3">
      <c r="A382" s="2"/>
      <c r="B382" s="2"/>
      <c r="C382" s="3"/>
      <c r="D382" s="21"/>
      <c r="E382" s="95"/>
      <c r="F382" s="22"/>
      <c r="G382" s="2"/>
    </row>
    <row r="383" spans="1:7" x14ac:dyDescent="0.3">
      <c r="A383" s="2"/>
      <c r="B383" s="2"/>
      <c r="C383" s="3"/>
      <c r="D383" s="21"/>
      <c r="E383" s="95"/>
      <c r="F383" s="22"/>
      <c r="G383" s="2"/>
    </row>
    <row r="384" spans="1:7" x14ac:dyDescent="0.3">
      <c r="A384" s="2"/>
      <c r="B384" s="2"/>
      <c r="C384" s="3"/>
      <c r="D384" s="21"/>
      <c r="E384" s="95"/>
      <c r="F384" s="22"/>
      <c r="G384" s="2"/>
    </row>
    <row r="385" spans="1:7" x14ac:dyDescent="0.3">
      <c r="A385" s="2"/>
      <c r="B385" s="2"/>
      <c r="C385" s="3"/>
      <c r="D385" s="21"/>
      <c r="E385" s="95"/>
      <c r="F385" s="22"/>
      <c r="G385" s="2"/>
    </row>
    <row r="386" spans="1:7" x14ac:dyDescent="0.3">
      <c r="A386" s="2"/>
      <c r="B386" s="2"/>
      <c r="C386" s="3"/>
      <c r="D386" s="21"/>
      <c r="E386" s="95"/>
      <c r="F386" s="22"/>
      <c r="G386" s="2"/>
    </row>
    <row r="387" spans="1:7" x14ac:dyDescent="0.3">
      <c r="A387" s="2"/>
      <c r="B387" s="2"/>
      <c r="C387" s="3"/>
      <c r="D387" s="21"/>
      <c r="E387" s="95"/>
      <c r="F387" s="22"/>
      <c r="G387" s="2"/>
    </row>
    <row r="388" spans="1:7" x14ac:dyDescent="0.3">
      <c r="A388" s="2"/>
      <c r="B388" s="2"/>
      <c r="C388" s="3"/>
      <c r="D388" s="21"/>
      <c r="E388" s="95"/>
      <c r="F388" s="22"/>
      <c r="G388" s="2"/>
    </row>
    <row r="389" spans="1:7" x14ac:dyDescent="0.3">
      <c r="A389" s="2"/>
      <c r="B389" s="2"/>
      <c r="C389" s="3"/>
      <c r="D389" s="21"/>
      <c r="E389" s="95"/>
      <c r="F389" s="22"/>
      <c r="G389" s="2"/>
    </row>
    <row r="390" spans="1:7" x14ac:dyDescent="0.3">
      <c r="A390" s="2"/>
      <c r="B390" s="2"/>
      <c r="C390" s="3"/>
      <c r="D390" s="21"/>
      <c r="E390" s="95"/>
      <c r="F390" s="22"/>
      <c r="G390" s="2"/>
    </row>
    <row r="391" spans="1:7" x14ac:dyDescent="0.3">
      <c r="A391" s="2"/>
      <c r="B391" s="2"/>
      <c r="C391" s="3"/>
      <c r="D391" s="21"/>
      <c r="E391" s="95"/>
      <c r="F391" s="22"/>
      <c r="G391" s="2"/>
    </row>
    <row r="392" spans="1:7" x14ac:dyDescent="0.3">
      <c r="A392" s="2"/>
      <c r="B392" s="2"/>
      <c r="C392" s="3"/>
      <c r="D392" s="21"/>
      <c r="E392" s="95"/>
      <c r="F392" s="22"/>
      <c r="G392" s="2"/>
    </row>
    <row r="393" spans="1:7" x14ac:dyDescent="0.3">
      <c r="A393" s="2"/>
      <c r="B393" s="2"/>
      <c r="C393" s="3"/>
      <c r="D393" s="21"/>
      <c r="E393" s="95"/>
      <c r="F393" s="22"/>
      <c r="G393" s="2"/>
    </row>
    <row r="394" spans="1:7" x14ac:dyDescent="0.3">
      <c r="A394" s="2"/>
      <c r="B394" s="2"/>
      <c r="C394" s="3"/>
      <c r="D394" s="21"/>
      <c r="E394" s="95"/>
      <c r="F394" s="22"/>
      <c r="G394" s="2"/>
    </row>
    <row r="395" spans="1:7" x14ac:dyDescent="0.3">
      <c r="A395" s="2"/>
      <c r="B395" s="2"/>
      <c r="C395" s="3"/>
      <c r="D395" s="21"/>
      <c r="E395" s="95"/>
      <c r="F395" s="22"/>
      <c r="G395" s="2"/>
    </row>
    <row r="396" spans="1:7" x14ac:dyDescent="0.3">
      <c r="A396" s="2"/>
      <c r="B396" s="2"/>
      <c r="C396" s="3"/>
      <c r="D396" s="21"/>
      <c r="E396" s="95"/>
      <c r="F396" s="22"/>
      <c r="G396" s="2"/>
    </row>
    <row r="397" spans="1:7" x14ac:dyDescent="0.3">
      <c r="A397" s="2"/>
      <c r="B397" s="2"/>
      <c r="C397" s="3"/>
      <c r="D397" s="21"/>
      <c r="E397" s="95"/>
      <c r="F397" s="22"/>
      <c r="G397" s="2"/>
    </row>
    <row r="398" spans="1:7" x14ac:dyDescent="0.3">
      <c r="A398" s="2"/>
      <c r="B398" s="2"/>
      <c r="C398" s="3"/>
      <c r="D398" s="21"/>
      <c r="E398" s="95"/>
      <c r="F398" s="22"/>
      <c r="G398" s="2"/>
    </row>
    <row r="399" spans="1:7" x14ac:dyDescent="0.3">
      <c r="A399" s="2"/>
      <c r="B399" s="2"/>
      <c r="C399" s="3"/>
      <c r="D399" s="21"/>
      <c r="E399" s="95"/>
      <c r="F399" s="22"/>
      <c r="G399" s="2"/>
    </row>
    <row r="400" spans="1:7" x14ac:dyDescent="0.3">
      <c r="A400" s="2"/>
      <c r="B400" s="2"/>
      <c r="C400" s="3"/>
      <c r="D400" s="21"/>
      <c r="E400" s="95"/>
      <c r="F400" s="22"/>
      <c r="G400" s="2"/>
    </row>
    <row r="401" spans="1:7" x14ac:dyDescent="0.3">
      <c r="A401" s="2"/>
      <c r="B401" s="2"/>
      <c r="C401" s="3"/>
      <c r="D401" s="21"/>
      <c r="E401" s="95"/>
      <c r="F401" s="22"/>
      <c r="G401" s="2"/>
    </row>
    <row r="402" spans="1:7" x14ac:dyDescent="0.3">
      <c r="A402" s="2"/>
      <c r="B402" s="2"/>
      <c r="C402" s="3"/>
      <c r="D402" s="21"/>
      <c r="E402" s="95"/>
      <c r="F402" s="22"/>
      <c r="G402" s="2"/>
    </row>
    <row r="403" spans="1:7" x14ac:dyDescent="0.3">
      <c r="A403" s="2"/>
      <c r="B403" s="2"/>
      <c r="C403" s="3"/>
      <c r="D403" s="21"/>
      <c r="E403" s="95"/>
      <c r="F403" s="22"/>
      <c r="G403" s="2"/>
    </row>
    <row r="404" spans="1:7" x14ac:dyDescent="0.3">
      <c r="A404" s="2"/>
      <c r="B404" s="2"/>
      <c r="C404" s="3"/>
      <c r="D404" s="21"/>
      <c r="E404" s="95"/>
      <c r="F404" s="22"/>
      <c r="G404" s="2"/>
    </row>
    <row r="405" spans="1:7" x14ac:dyDescent="0.3">
      <c r="A405" s="2"/>
      <c r="B405" s="2"/>
      <c r="C405" s="3"/>
      <c r="D405" s="21"/>
      <c r="E405" s="95"/>
      <c r="F405" s="22"/>
      <c r="G405" s="2"/>
    </row>
    <row r="406" spans="1:7" x14ac:dyDescent="0.3">
      <c r="A406" s="2"/>
      <c r="B406" s="2"/>
      <c r="C406" s="3"/>
      <c r="D406" s="21"/>
      <c r="E406" s="95"/>
      <c r="F406" s="22"/>
      <c r="G406" s="2"/>
    </row>
    <row r="407" spans="1:7" x14ac:dyDescent="0.3">
      <c r="A407" s="2"/>
      <c r="B407" s="2"/>
      <c r="C407" s="3"/>
      <c r="D407" s="21"/>
      <c r="E407" s="95"/>
      <c r="F407" s="22"/>
      <c r="G407" s="2"/>
    </row>
    <row r="408" spans="1:7" x14ac:dyDescent="0.3">
      <c r="A408" s="2"/>
      <c r="B408" s="2"/>
      <c r="C408" s="3"/>
      <c r="D408" s="21"/>
      <c r="E408" s="95"/>
      <c r="F408" s="22"/>
      <c r="G408" s="2"/>
    </row>
    <row r="409" spans="1:7" x14ac:dyDescent="0.3">
      <c r="A409" s="2"/>
      <c r="B409" s="2"/>
      <c r="C409" s="3"/>
      <c r="D409" s="21"/>
      <c r="E409" s="95"/>
      <c r="F409" s="22"/>
      <c r="G409" s="2"/>
    </row>
    <row r="410" spans="1:7" x14ac:dyDescent="0.3">
      <c r="A410" s="2"/>
      <c r="B410" s="2"/>
      <c r="C410" s="3"/>
      <c r="D410" s="21"/>
      <c r="E410" s="95"/>
      <c r="F410" s="22"/>
      <c r="G410" s="2"/>
    </row>
    <row r="411" spans="1:7" x14ac:dyDescent="0.3">
      <c r="A411" s="2"/>
      <c r="B411" s="2"/>
      <c r="C411" s="3"/>
      <c r="D411" s="21"/>
      <c r="E411" s="95"/>
      <c r="F411" s="22"/>
      <c r="G411" s="2"/>
    </row>
    <row r="412" spans="1:7" x14ac:dyDescent="0.3">
      <c r="A412" s="2"/>
      <c r="B412" s="2"/>
      <c r="C412" s="3"/>
      <c r="D412" s="21"/>
      <c r="E412" s="95"/>
      <c r="F412" s="22"/>
      <c r="G412" s="2"/>
    </row>
    <row r="413" spans="1:7" x14ac:dyDescent="0.3">
      <c r="A413" s="2"/>
      <c r="B413" s="2"/>
      <c r="C413" s="3"/>
      <c r="D413" s="21"/>
      <c r="E413" s="95"/>
      <c r="F413" s="22"/>
      <c r="G413" s="2"/>
    </row>
    <row r="414" spans="1:7" x14ac:dyDescent="0.3">
      <c r="A414" s="2"/>
      <c r="B414" s="2"/>
      <c r="C414" s="3"/>
      <c r="D414" s="21"/>
      <c r="E414" s="95"/>
      <c r="F414" s="22"/>
      <c r="G414" s="2"/>
    </row>
    <row r="415" spans="1:7" x14ac:dyDescent="0.3">
      <c r="A415" s="2"/>
      <c r="B415" s="2"/>
      <c r="C415" s="3"/>
      <c r="D415" s="21"/>
      <c r="E415" s="95"/>
      <c r="F415" s="22"/>
      <c r="G415" s="2"/>
    </row>
    <row r="416" spans="1:7" x14ac:dyDescent="0.3">
      <c r="A416" s="2"/>
      <c r="B416" s="2"/>
      <c r="C416" s="3"/>
      <c r="D416" s="21"/>
      <c r="E416" s="95"/>
      <c r="F416" s="22"/>
      <c r="G416" s="2"/>
    </row>
    <row r="417" spans="1:7" x14ac:dyDescent="0.3">
      <c r="A417" s="2"/>
      <c r="B417" s="2"/>
      <c r="C417" s="3"/>
      <c r="D417" s="21"/>
      <c r="E417" s="95"/>
      <c r="F417" s="22"/>
      <c r="G417" s="2"/>
    </row>
    <row r="418" spans="1:7" x14ac:dyDescent="0.3">
      <c r="A418" s="2"/>
      <c r="B418" s="2"/>
      <c r="C418" s="3"/>
      <c r="D418" s="21"/>
      <c r="E418" s="95"/>
      <c r="F418" s="22"/>
      <c r="G418" s="2"/>
    </row>
    <row r="419" spans="1:7" x14ac:dyDescent="0.3">
      <c r="A419" s="2"/>
      <c r="B419" s="2"/>
      <c r="C419" s="3"/>
      <c r="D419" s="21"/>
      <c r="E419" s="95"/>
      <c r="F419" s="22"/>
      <c r="G419" s="2"/>
    </row>
    <row r="420" spans="1:7" x14ac:dyDescent="0.3">
      <c r="A420" s="2"/>
      <c r="B420" s="2"/>
      <c r="C420" s="3"/>
      <c r="D420" s="21"/>
      <c r="E420" s="95"/>
      <c r="F420" s="22"/>
      <c r="G420" s="2"/>
    </row>
    <row r="421" spans="1:7" x14ac:dyDescent="0.3">
      <c r="A421" s="2"/>
      <c r="B421" s="2"/>
      <c r="C421" s="3"/>
      <c r="D421" s="21"/>
      <c r="E421" s="95"/>
      <c r="F421" s="22"/>
      <c r="G421" s="2"/>
    </row>
    <row r="422" spans="1:7" x14ac:dyDescent="0.3">
      <c r="A422" s="2"/>
      <c r="B422" s="2"/>
      <c r="C422" s="3"/>
      <c r="D422" s="21"/>
      <c r="E422" s="95"/>
      <c r="F422" s="22"/>
      <c r="G422" s="2"/>
    </row>
    <row r="423" spans="1:7" x14ac:dyDescent="0.3">
      <c r="A423" s="2"/>
      <c r="B423" s="2"/>
      <c r="C423" s="3"/>
      <c r="D423" s="21"/>
      <c r="E423" s="95"/>
      <c r="F423" s="22"/>
      <c r="G423" s="2"/>
    </row>
    <row r="424" spans="1:7" x14ac:dyDescent="0.3">
      <c r="A424" s="2"/>
      <c r="B424" s="2"/>
      <c r="C424" s="3"/>
      <c r="D424" s="21"/>
      <c r="E424" s="95"/>
      <c r="F424" s="22"/>
      <c r="G424" s="2"/>
    </row>
    <row r="425" spans="1:7" x14ac:dyDescent="0.3">
      <c r="A425" s="2"/>
      <c r="B425" s="2"/>
      <c r="C425" s="3"/>
      <c r="D425" s="21"/>
      <c r="E425" s="95"/>
      <c r="F425" s="22"/>
      <c r="G425" s="2"/>
    </row>
    <row r="426" spans="1:7" x14ac:dyDescent="0.3">
      <c r="A426" s="2"/>
      <c r="B426" s="2"/>
      <c r="C426" s="3"/>
      <c r="D426" s="21"/>
      <c r="E426" s="95"/>
      <c r="F426" s="22"/>
      <c r="G426" s="2"/>
    </row>
    <row r="427" spans="1:7" x14ac:dyDescent="0.3">
      <c r="A427" s="2"/>
      <c r="B427" s="2"/>
      <c r="C427" s="3"/>
      <c r="D427" s="21"/>
      <c r="E427" s="95"/>
      <c r="F427" s="22"/>
      <c r="G427" s="2"/>
    </row>
    <row r="428" spans="1:7" x14ac:dyDescent="0.3">
      <c r="A428" s="2"/>
      <c r="B428" s="2"/>
      <c r="C428" s="3"/>
      <c r="D428" s="21"/>
      <c r="E428" s="95"/>
      <c r="F428" s="22"/>
      <c r="G428" s="2"/>
    </row>
    <row r="429" spans="1:7" x14ac:dyDescent="0.3">
      <c r="A429" s="2"/>
      <c r="B429" s="2"/>
      <c r="C429" s="3"/>
      <c r="D429" s="21"/>
      <c r="E429" s="95"/>
      <c r="F429" s="22"/>
      <c r="G429" s="2"/>
    </row>
    <row r="430" spans="1:7" x14ac:dyDescent="0.3">
      <c r="A430" s="2"/>
      <c r="B430" s="2"/>
      <c r="C430" s="3"/>
      <c r="D430" s="21"/>
      <c r="E430" s="95"/>
      <c r="F430" s="22"/>
      <c r="G430" s="2"/>
    </row>
    <row r="431" spans="1:7" x14ac:dyDescent="0.3">
      <c r="A431" s="2"/>
      <c r="B431" s="2"/>
      <c r="C431" s="3"/>
      <c r="D431" s="21"/>
      <c r="E431" s="95"/>
      <c r="F431" s="22"/>
      <c r="G431" s="2"/>
    </row>
    <row r="432" spans="1:7" x14ac:dyDescent="0.3">
      <c r="A432" s="2"/>
      <c r="B432" s="2"/>
      <c r="C432" s="3"/>
      <c r="D432" s="21"/>
      <c r="E432" s="95"/>
      <c r="F432" s="22"/>
      <c r="G432" s="2"/>
    </row>
    <row r="433" spans="1:7" x14ac:dyDescent="0.3">
      <c r="A433" s="2"/>
      <c r="B433" s="2"/>
      <c r="C433" s="3"/>
      <c r="D433" s="21"/>
      <c r="E433" s="95"/>
      <c r="F433" s="22"/>
      <c r="G433" s="2"/>
    </row>
    <row r="434" spans="1:7" x14ac:dyDescent="0.3">
      <c r="A434" s="2"/>
      <c r="B434" s="2"/>
      <c r="C434" s="3"/>
      <c r="D434" s="21"/>
      <c r="E434" s="95"/>
      <c r="F434" s="22"/>
      <c r="G434" s="2"/>
    </row>
    <row r="435" spans="1:7" x14ac:dyDescent="0.3">
      <c r="A435" s="2"/>
      <c r="B435" s="2"/>
      <c r="C435" s="3"/>
      <c r="D435" s="21"/>
      <c r="E435" s="95"/>
      <c r="F435" s="22"/>
      <c r="G435" s="2"/>
    </row>
    <row r="436" spans="1:7" x14ac:dyDescent="0.3">
      <c r="A436" s="2"/>
      <c r="B436" s="2"/>
      <c r="C436" s="3"/>
      <c r="D436" s="21"/>
      <c r="E436" s="95"/>
      <c r="F436" s="22"/>
      <c r="G436" s="2"/>
    </row>
    <row r="437" spans="1:7" x14ac:dyDescent="0.3">
      <c r="A437" s="2"/>
      <c r="B437" s="2"/>
      <c r="C437" s="3"/>
      <c r="D437" s="21"/>
      <c r="E437" s="95"/>
      <c r="F437" s="22"/>
      <c r="G437" s="2"/>
    </row>
    <row r="438" spans="1:7" x14ac:dyDescent="0.3">
      <c r="A438" s="2"/>
      <c r="B438" s="2"/>
      <c r="C438" s="3"/>
      <c r="D438" s="21"/>
      <c r="E438" s="95"/>
      <c r="F438" s="22"/>
      <c r="G438" s="2"/>
    </row>
    <row r="439" spans="1:7" x14ac:dyDescent="0.3">
      <c r="A439" s="2"/>
      <c r="B439" s="2"/>
      <c r="C439" s="3"/>
      <c r="D439" s="21"/>
      <c r="E439" s="95"/>
      <c r="F439" s="22"/>
      <c r="G439" s="2"/>
    </row>
    <row r="440" spans="1:7" x14ac:dyDescent="0.3">
      <c r="A440" s="2"/>
      <c r="B440" s="2"/>
      <c r="C440" s="3"/>
      <c r="D440" s="21"/>
      <c r="E440" s="95"/>
      <c r="F440" s="22"/>
      <c r="G440" s="2"/>
    </row>
    <row r="441" spans="1:7" x14ac:dyDescent="0.3">
      <c r="A441" s="2"/>
      <c r="B441" s="2"/>
      <c r="C441" s="3"/>
      <c r="D441" s="21"/>
      <c r="E441" s="95"/>
      <c r="F441" s="22"/>
      <c r="G441" s="2"/>
    </row>
    <row r="442" spans="1:7" x14ac:dyDescent="0.3">
      <c r="A442" s="2"/>
      <c r="B442" s="2"/>
      <c r="C442" s="3"/>
      <c r="D442" s="21"/>
      <c r="E442" s="95"/>
      <c r="F442" s="22"/>
      <c r="G442" s="2"/>
    </row>
    <row r="443" spans="1:7" x14ac:dyDescent="0.3">
      <c r="A443" s="2"/>
      <c r="B443" s="2"/>
      <c r="C443" s="3"/>
      <c r="D443" s="21"/>
      <c r="E443" s="95"/>
      <c r="F443" s="22"/>
      <c r="G443" s="2"/>
    </row>
    <row r="444" spans="1:7" x14ac:dyDescent="0.3">
      <c r="A444" s="2"/>
      <c r="B444" s="2"/>
      <c r="C444" s="3"/>
      <c r="D444" s="21"/>
      <c r="E444" s="95"/>
      <c r="F444" s="22"/>
      <c r="G444" s="2"/>
    </row>
    <row r="445" spans="1:7" x14ac:dyDescent="0.3">
      <c r="A445" s="2"/>
      <c r="B445" s="2"/>
      <c r="C445" s="3"/>
      <c r="D445" s="21"/>
      <c r="E445" s="95"/>
      <c r="F445" s="22"/>
      <c r="G445" s="2"/>
    </row>
    <row r="446" spans="1:7" x14ac:dyDescent="0.3">
      <c r="A446" s="2"/>
      <c r="B446" s="2"/>
      <c r="C446" s="3"/>
      <c r="D446" s="21"/>
      <c r="E446" s="95"/>
      <c r="F446" s="22"/>
      <c r="G446" s="2"/>
    </row>
    <row r="447" spans="1:7" x14ac:dyDescent="0.3">
      <c r="A447" s="2"/>
      <c r="B447" s="2"/>
      <c r="C447" s="3"/>
      <c r="D447" s="21"/>
      <c r="E447" s="95"/>
      <c r="F447" s="22"/>
      <c r="G447" s="2"/>
    </row>
    <row r="448" spans="1:7" x14ac:dyDescent="0.3">
      <c r="A448" s="2"/>
      <c r="B448" s="2"/>
      <c r="C448" s="3"/>
      <c r="D448" s="21"/>
      <c r="E448" s="95"/>
      <c r="F448" s="22"/>
      <c r="G448" s="2"/>
    </row>
    <row r="449" spans="1:7" x14ac:dyDescent="0.3">
      <c r="A449" s="2"/>
      <c r="B449" s="2"/>
      <c r="C449" s="3"/>
      <c r="D449" s="21"/>
      <c r="E449" s="95"/>
      <c r="F449" s="22"/>
      <c r="G449" s="2"/>
    </row>
    <row r="450" spans="1:7" x14ac:dyDescent="0.3">
      <c r="A450" s="2"/>
      <c r="B450" s="2"/>
      <c r="C450" s="3"/>
      <c r="D450" s="21"/>
      <c r="E450" s="95"/>
      <c r="F450" s="22"/>
      <c r="G450" s="2"/>
    </row>
    <row r="451" spans="1:7" x14ac:dyDescent="0.3">
      <c r="A451" s="2"/>
      <c r="B451" s="2"/>
      <c r="C451" s="3"/>
      <c r="D451" s="21"/>
      <c r="E451" s="95"/>
      <c r="F451" s="22"/>
      <c r="G451" s="2"/>
    </row>
    <row r="452" spans="1:7" x14ac:dyDescent="0.3">
      <c r="A452" s="2"/>
      <c r="B452" s="2"/>
      <c r="C452" s="3"/>
      <c r="D452" s="21"/>
      <c r="E452" s="95"/>
      <c r="F452" s="22"/>
      <c r="G452" s="2"/>
    </row>
    <row r="453" spans="1:7" x14ac:dyDescent="0.3">
      <c r="A453" s="2"/>
      <c r="B453" s="2"/>
      <c r="C453" s="3"/>
      <c r="D453" s="21"/>
      <c r="E453" s="95"/>
      <c r="F453" s="22"/>
      <c r="G453" s="2"/>
    </row>
    <row r="454" spans="1:7" x14ac:dyDescent="0.3">
      <c r="A454" s="2"/>
      <c r="B454" s="2"/>
      <c r="C454" s="3"/>
      <c r="D454" s="21"/>
      <c r="E454" s="95"/>
      <c r="F454" s="22"/>
      <c r="G454" s="2"/>
    </row>
    <row r="455" spans="1:7" x14ac:dyDescent="0.3">
      <c r="A455" s="2"/>
      <c r="B455" s="2"/>
      <c r="C455" s="3"/>
      <c r="D455" s="21"/>
      <c r="E455" s="95"/>
      <c r="F455" s="22"/>
      <c r="G455" s="2"/>
    </row>
    <row r="456" spans="1:7" x14ac:dyDescent="0.3">
      <c r="A456" s="2"/>
      <c r="B456" s="2"/>
      <c r="C456" s="3"/>
      <c r="D456" s="21"/>
      <c r="E456" s="95"/>
      <c r="F456" s="22"/>
      <c r="G456" s="2"/>
    </row>
    <row r="457" spans="1:7" x14ac:dyDescent="0.3">
      <c r="A457" s="2"/>
      <c r="B457" s="2"/>
      <c r="C457" s="3"/>
      <c r="D457" s="21"/>
      <c r="E457" s="95"/>
      <c r="F457" s="22"/>
      <c r="G457" s="2"/>
    </row>
    <row r="458" spans="1:7" x14ac:dyDescent="0.3">
      <c r="A458" s="2"/>
      <c r="B458" s="2"/>
      <c r="C458" s="3"/>
      <c r="D458" s="21"/>
      <c r="E458" s="95"/>
      <c r="F458" s="22"/>
      <c r="G458" s="2"/>
    </row>
    <row r="459" spans="1:7" x14ac:dyDescent="0.3">
      <c r="A459" s="2"/>
      <c r="B459" s="2"/>
      <c r="C459" s="3"/>
      <c r="D459" s="21"/>
      <c r="E459" s="95"/>
      <c r="F459" s="22"/>
      <c r="G459" s="2"/>
    </row>
    <row r="460" spans="1:7" x14ac:dyDescent="0.3">
      <c r="A460" s="2"/>
      <c r="B460" s="2"/>
      <c r="C460" s="3"/>
      <c r="D460" s="21"/>
      <c r="E460" s="95"/>
      <c r="F460" s="22"/>
      <c r="G460" s="2"/>
    </row>
    <row r="461" spans="1:7" x14ac:dyDescent="0.3">
      <c r="A461" s="2"/>
      <c r="B461" s="2"/>
      <c r="C461" s="3"/>
      <c r="D461" s="21"/>
      <c r="E461" s="95"/>
      <c r="F461" s="22"/>
      <c r="G461" s="2"/>
    </row>
    <row r="462" spans="1:7" x14ac:dyDescent="0.3">
      <c r="A462" s="2"/>
      <c r="B462" s="2"/>
      <c r="C462" s="3"/>
      <c r="D462" s="21"/>
      <c r="E462" s="95"/>
      <c r="F462" s="22"/>
      <c r="G462" s="2"/>
    </row>
    <row r="463" spans="1:7" x14ac:dyDescent="0.3">
      <c r="A463" s="2"/>
      <c r="B463" s="2"/>
      <c r="C463" s="3"/>
      <c r="D463" s="21"/>
      <c r="E463" s="95"/>
      <c r="F463" s="22"/>
      <c r="G463" s="2"/>
    </row>
    <row r="464" spans="1:7" x14ac:dyDescent="0.3">
      <c r="A464" s="2"/>
      <c r="B464" s="2"/>
      <c r="C464" s="3"/>
      <c r="D464" s="21"/>
      <c r="E464" s="95"/>
      <c r="F464" s="22"/>
      <c r="G464" s="2"/>
    </row>
    <row r="465" spans="1:7" x14ac:dyDescent="0.3">
      <c r="A465" s="2"/>
      <c r="B465" s="2"/>
      <c r="C465" s="3"/>
      <c r="D465" s="21"/>
      <c r="E465" s="95"/>
      <c r="F465" s="22"/>
      <c r="G465" s="2"/>
    </row>
    <row r="466" spans="1:7" x14ac:dyDescent="0.3">
      <c r="A466" s="2"/>
      <c r="B466" s="2"/>
      <c r="C466" s="3"/>
      <c r="D466" s="21"/>
      <c r="E466" s="95"/>
      <c r="F466" s="22"/>
      <c r="G466" s="2"/>
    </row>
    <row r="467" spans="1:7" x14ac:dyDescent="0.3">
      <c r="A467" s="2"/>
      <c r="B467" s="2"/>
      <c r="C467" s="3"/>
      <c r="D467" s="21"/>
      <c r="E467" s="95"/>
      <c r="F467" s="22"/>
      <c r="G467" s="2"/>
    </row>
    <row r="468" spans="1:7" x14ac:dyDescent="0.3">
      <c r="A468" s="2"/>
      <c r="B468" s="2"/>
      <c r="C468" s="3"/>
      <c r="D468" s="21"/>
      <c r="E468" s="95"/>
      <c r="F468" s="22"/>
      <c r="G468" s="2"/>
    </row>
    <row r="469" spans="1:7" x14ac:dyDescent="0.3">
      <c r="A469" s="2"/>
      <c r="B469" s="2"/>
      <c r="C469" s="3"/>
      <c r="D469" s="21"/>
      <c r="E469" s="95"/>
      <c r="F469" s="22"/>
      <c r="G469" s="2"/>
    </row>
    <row r="470" spans="1:7" x14ac:dyDescent="0.3">
      <c r="A470" s="2"/>
      <c r="B470" s="2"/>
      <c r="C470" s="3"/>
      <c r="D470" s="21"/>
      <c r="E470" s="95"/>
      <c r="F470" s="22"/>
      <c r="G470" s="2"/>
    </row>
    <row r="471" spans="1:7" x14ac:dyDescent="0.3">
      <c r="A471" s="2"/>
      <c r="B471" s="2"/>
      <c r="C471" s="3"/>
      <c r="D471" s="21"/>
      <c r="E471" s="95"/>
      <c r="F471" s="22"/>
      <c r="G471" s="2"/>
    </row>
    <row r="472" spans="1:7" x14ac:dyDescent="0.3">
      <c r="A472" s="2"/>
      <c r="B472" s="2"/>
      <c r="C472" s="3"/>
      <c r="D472" s="21"/>
      <c r="E472" s="95"/>
      <c r="F472" s="22"/>
      <c r="G472" s="2"/>
    </row>
    <row r="473" spans="1:7" x14ac:dyDescent="0.3">
      <c r="A473" s="2"/>
      <c r="B473" s="2"/>
      <c r="C473" s="3"/>
      <c r="D473" s="21"/>
      <c r="E473" s="95"/>
      <c r="F473" s="22"/>
      <c r="G473" s="2"/>
    </row>
    <row r="474" spans="1:7" x14ac:dyDescent="0.3">
      <c r="A474" s="2"/>
      <c r="B474" s="2"/>
      <c r="C474" s="3"/>
      <c r="D474" s="21"/>
      <c r="E474" s="95"/>
      <c r="F474" s="22"/>
      <c r="G474" s="2"/>
    </row>
    <row r="475" spans="1:7" x14ac:dyDescent="0.3">
      <c r="A475" s="2"/>
      <c r="B475" s="2"/>
      <c r="C475" s="3"/>
      <c r="D475" s="21"/>
      <c r="E475" s="95"/>
      <c r="F475" s="22"/>
      <c r="G475" s="2"/>
    </row>
    <row r="476" spans="1:7" x14ac:dyDescent="0.3">
      <c r="A476" s="2"/>
      <c r="B476" s="2"/>
      <c r="C476" s="3"/>
      <c r="D476" s="21"/>
      <c r="E476" s="95"/>
      <c r="F476" s="22"/>
      <c r="G476" s="2"/>
    </row>
    <row r="477" spans="1:7" x14ac:dyDescent="0.3">
      <c r="A477" s="2"/>
      <c r="B477" s="2"/>
      <c r="C477" s="3"/>
      <c r="D477" s="21"/>
      <c r="E477" s="95"/>
      <c r="F477" s="22"/>
      <c r="G477" s="2"/>
    </row>
    <row r="478" spans="1:7" x14ac:dyDescent="0.3">
      <c r="A478" s="2"/>
      <c r="B478" s="2"/>
      <c r="C478" s="3"/>
      <c r="D478" s="21"/>
      <c r="E478" s="95"/>
      <c r="F478" s="22"/>
      <c r="G478" s="2"/>
    </row>
    <row r="479" spans="1:7" x14ac:dyDescent="0.3">
      <c r="A479" s="2"/>
      <c r="B479" s="2"/>
      <c r="C479" s="3"/>
      <c r="D479" s="21"/>
      <c r="E479" s="95"/>
      <c r="F479" s="22"/>
      <c r="G479" s="2"/>
    </row>
    <row r="480" spans="1:7" x14ac:dyDescent="0.3">
      <c r="A480" s="2"/>
      <c r="B480" s="2"/>
      <c r="C480" s="3"/>
      <c r="D480" s="21"/>
      <c r="E480" s="95"/>
      <c r="F480" s="22"/>
      <c r="G480" s="2"/>
    </row>
    <row r="481" spans="1:7" x14ac:dyDescent="0.3">
      <c r="A481" s="2"/>
      <c r="B481" s="2"/>
      <c r="C481" s="3"/>
      <c r="D481" s="21"/>
      <c r="E481" s="95"/>
      <c r="F481" s="22"/>
      <c r="G481" s="2"/>
    </row>
    <row r="482" spans="1:7" x14ac:dyDescent="0.3">
      <c r="A482" s="2"/>
      <c r="B482" s="2"/>
      <c r="C482" s="3"/>
      <c r="D482" s="21"/>
      <c r="E482" s="95"/>
      <c r="F482" s="22"/>
      <c r="G482" s="2"/>
    </row>
    <row r="483" spans="1:7" x14ac:dyDescent="0.3">
      <c r="A483" s="2"/>
      <c r="B483" s="2"/>
      <c r="C483" s="3"/>
      <c r="D483" s="21"/>
      <c r="E483" s="95"/>
      <c r="F483" s="22"/>
      <c r="G483" s="2"/>
    </row>
    <row r="484" spans="1:7" x14ac:dyDescent="0.3">
      <c r="A484" s="2"/>
      <c r="B484" s="2"/>
      <c r="C484" s="3"/>
      <c r="D484" s="21"/>
      <c r="E484" s="95"/>
      <c r="F484" s="22"/>
      <c r="G484" s="2"/>
    </row>
    <row r="485" spans="1:7" x14ac:dyDescent="0.3">
      <c r="A485" s="2"/>
      <c r="B485" s="2"/>
      <c r="C485" s="3"/>
      <c r="D485" s="21"/>
      <c r="E485" s="95"/>
      <c r="F485" s="22"/>
      <c r="G485" s="2"/>
    </row>
    <row r="486" spans="1:7" x14ac:dyDescent="0.3">
      <c r="A486" s="2"/>
      <c r="B486" s="2"/>
      <c r="C486" s="3"/>
      <c r="D486" s="21"/>
      <c r="E486" s="95"/>
      <c r="F486" s="22"/>
      <c r="G486" s="2"/>
    </row>
    <row r="487" spans="1:7" x14ac:dyDescent="0.3">
      <c r="A487" s="2"/>
      <c r="B487" s="2"/>
      <c r="C487" s="3"/>
      <c r="D487" s="21"/>
      <c r="E487" s="95"/>
      <c r="F487" s="22"/>
      <c r="G487" s="2"/>
    </row>
    <row r="488" spans="1:7" x14ac:dyDescent="0.3">
      <c r="A488" s="2"/>
      <c r="B488" s="2"/>
      <c r="C488" s="3"/>
      <c r="D488" s="21"/>
      <c r="E488" s="95"/>
      <c r="F488" s="22"/>
      <c r="G488" s="2"/>
    </row>
    <row r="489" spans="1:7" x14ac:dyDescent="0.3">
      <c r="A489" s="2"/>
      <c r="B489" s="2"/>
      <c r="C489" s="3"/>
      <c r="D489" s="21"/>
      <c r="E489" s="95"/>
      <c r="F489" s="22"/>
      <c r="G489" s="2"/>
    </row>
    <row r="490" spans="1:7" x14ac:dyDescent="0.3">
      <c r="A490" s="2"/>
      <c r="B490" s="2"/>
      <c r="C490" s="3"/>
      <c r="D490" s="21"/>
      <c r="E490" s="95"/>
      <c r="F490" s="22"/>
      <c r="G490" s="2"/>
    </row>
    <row r="491" spans="1:7" x14ac:dyDescent="0.3">
      <c r="A491" s="2"/>
      <c r="B491" s="2"/>
      <c r="C491" s="3"/>
      <c r="D491" s="21"/>
      <c r="E491" s="95"/>
      <c r="F491" s="22"/>
      <c r="G491" s="2"/>
    </row>
    <row r="492" spans="1:7" x14ac:dyDescent="0.3">
      <c r="A492" s="2"/>
      <c r="B492" s="2"/>
      <c r="C492" s="3"/>
      <c r="D492" s="21"/>
      <c r="E492" s="95"/>
      <c r="F492" s="22"/>
      <c r="G492" s="2"/>
    </row>
    <row r="493" spans="1:7" x14ac:dyDescent="0.3">
      <c r="A493" s="2"/>
      <c r="B493" s="2"/>
      <c r="C493" s="3"/>
      <c r="D493" s="21"/>
      <c r="E493" s="95"/>
      <c r="F493" s="22"/>
      <c r="G493" s="2"/>
    </row>
    <row r="494" spans="1:7" x14ac:dyDescent="0.3">
      <c r="A494" s="2"/>
      <c r="B494" s="2"/>
      <c r="C494" s="3"/>
      <c r="D494" s="21"/>
      <c r="E494" s="95"/>
      <c r="F494" s="22"/>
      <c r="G494" s="2"/>
    </row>
    <row r="495" spans="1:7" x14ac:dyDescent="0.3">
      <c r="A495" s="2"/>
      <c r="B495" s="2"/>
      <c r="C495" s="3"/>
      <c r="D495" s="21"/>
      <c r="E495" s="95"/>
      <c r="F495" s="22"/>
      <c r="G495" s="2"/>
    </row>
    <row r="496" spans="1:7" x14ac:dyDescent="0.3">
      <c r="A496" s="2"/>
      <c r="B496" s="2"/>
      <c r="C496" s="3"/>
      <c r="D496" s="21"/>
      <c r="E496" s="95"/>
      <c r="F496" s="22"/>
      <c r="G496" s="2"/>
    </row>
    <row r="497" spans="1:7" x14ac:dyDescent="0.3">
      <c r="A497" s="2"/>
      <c r="B497" s="2"/>
      <c r="C497" s="3"/>
      <c r="D497" s="21"/>
      <c r="E497" s="95"/>
      <c r="F497" s="22"/>
      <c r="G497" s="2"/>
    </row>
    <row r="498" spans="1:7" x14ac:dyDescent="0.3">
      <c r="A498" s="2"/>
      <c r="B498" s="2"/>
      <c r="C498" s="3"/>
      <c r="D498" s="21"/>
      <c r="E498" s="95"/>
      <c r="F498" s="22"/>
      <c r="G498" s="2"/>
    </row>
    <row r="499" spans="1:7" x14ac:dyDescent="0.3">
      <c r="A499" s="2"/>
      <c r="B499" s="2"/>
      <c r="C499" s="3"/>
      <c r="D499" s="21"/>
      <c r="E499" s="95"/>
      <c r="F499" s="22"/>
      <c r="G499" s="2"/>
    </row>
    <row r="500" spans="1:7" x14ac:dyDescent="0.3">
      <c r="A500" s="2"/>
      <c r="B500" s="2"/>
      <c r="C500" s="3"/>
      <c r="D500" s="21"/>
      <c r="E500" s="95"/>
      <c r="F500" s="22"/>
      <c r="G500" s="2"/>
    </row>
    <row r="501" spans="1:7" x14ac:dyDescent="0.3">
      <c r="A501" s="2"/>
      <c r="B501" s="2"/>
      <c r="C501" s="3"/>
      <c r="D501" s="21"/>
      <c r="E501" s="95"/>
      <c r="F501" s="22"/>
      <c r="G501" s="2"/>
    </row>
    <row r="502" spans="1:7" x14ac:dyDescent="0.3">
      <c r="A502" s="2"/>
      <c r="B502" s="2"/>
      <c r="C502" s="3"/>
      <c r="D502" s="21"/>
      <c r="E502" s="95"/>
      <c r="F502" s="22"/>
      <c r="G502" s="2"/>
    </row>
    <row r="503" spans="1:7" x14ac:dyDescent="0.3">
      <c r="A503" s="2"/>
      <c r="B503" s="2"/>
      <c r="C503" s="3"/>
      <c r="D503" s="21"/>
      <c r="E503" s="95"/>
      <c r="F503" s="22"/>
      <c r="G503" s="2"/>
    </row>
    <row r="504" spans="1:7" x14ac:dyDescent="0.3">
      <c r="A504" s="2"/>
      <c r="B504" s="2"/>
      <c r="C504" s="3"/>
      <c r="D504" s="21"/>
      <c r="E504" s="95"/>
      <c r="F504" s="22"/>
      <c r="G504" s="2"/>
    </row>
    <row r="505" spans="1:7" x14ac:dyDescent="0.3">
      <c r="A505" s="2"/>
      <c r="B505" s="2"/>
      <c r="C505" s="3"/>
      <c r="D505" s="21"/>
      <c r="E505" s="95"/>
      <c r="F505" s="22"/>
      <c r="G505" s="2"/>
    </row>
    <row r="506" spans="1:7" x14ac:dyDescent="0.3">
      <c r="A506" s="2"/>
      <c r="B506" s="2"/>
      <c r="C506" s="3"/>
      <c r="D506" s="21"/>
      <c r="E506" s="95"/>
      <c r="F506" s="22"/>
      <c r="G506" s="2"/>
    </row>
    <row r="507" spans="1:7" x14ac:dyDescent="0.3">
      <c r="A507" s="2"/>
      <c r="B507" s="2"/>
      <c r="C507" s="3"/>
      <c r="D507" s="21"/>
      <c r="E507" s="95"/>
      <c r="F507" s="22"/>
      <c r="G507" s="2"/>
    </row>
    <row r="508" spans="1:7" x14ac:dyDescent="0.3">
      <c r="A508" s="2"/>
      <c r="B508" s="2"/>
      <c r="C508" s="3"/>
      <c r="D508" s="21"/>
      <c r="E508" s="95"/>
      <c r="F508" s="22"/>
      <c r="G508" s="2"/>
    </row>
    <row r="509" spans="1:7" x14ac:dyDescent="0.3">
      <c r="A509" s="2"/>
      <c r="B509" s="2"/>
      <c r="C509" s="3"/>
      <c r="D509" s="21"/>
      <c r="E509" s="95"/>
      <c r="F509" s="22"/>
      <c r="G509" s="2"/>
    </row>
    <row r="510" spans="1:7" x14ac:dyDescent="0.3">
      <c r="A510" s="2"/>
      <c r="B510" s="2"/>
      <c r="C510" s="3"/>
      <c r="D510" s="21"/>
      <c r="E510" s="95"/>
      <c r="F510" s="22"/>
      <c r="G510" s="2"/>
    </row>
    <row r="511" spans="1:7" x14ac:dyDescent="0.3">
      <c r="A511" s="2"/>
      <c r="B511" s="2"/>
      <c r="C511" s="3"/>
      <c r="D511" s="21"/>
      <c r="E511" s="95"/>
      <c r="F511" s="22"/>
      <c r="G511" s="2"/>
    </row>
    <row r="512" spans="1:7" x14ac:dyDescent="0.3">
      <c r="A512" s="2"/>
      <c r="B512" s="2"/>
      <c r="C512" s="3"/>
      <c r="D512" s="21"/>
      <c r="E512" s="95"/>
      <c r="F512" s="22"/>
      <c r="G512" s="2"/>
    </row>
    <row r="513" spans="1:7" x14ac:dyDescent="0.3">
      <c r="A513" s="2"/>
      <c r="B513" s="2"/>
      <c r="C513" s="3"/>
      <c r="D513" s="21"/>
      <c r="E513" s="95"/>
      <c r="F513" s="22"/>
      <c r="G513" s="2"/>
    </row>
    <row r="514" spans="1:7" x14ac:dyDescent="0.3">
      <c r="A514" s="2"/>
      <c r="B514" s="2"/>
      <c r="C514" s="3"/>
      <c r="D514" s="21"/>
      <c r="E514" s="95"/>
      <c r="F514" s="22"/>
      <c r="G514" s="2"/>
    </row>
    <row r="515" spans="1:7" x14ac:dyDescent="0.3">
      <c r="A515" s="2"/>
      <c r="B515" s="2"/>
      <c r="C515" s="3"/>
      <c r="D515" s="21"/>
      <c r="E515" s="95"/>
      <c r="F515" s="22"/>
      <c r="G515" s="2"/>
    </row>
    <row r="516" spans="1:7" x14ac:dyDescent="0.3">
      <c r="A516" s="2"/>
      <c r="B516" s="2"/>
      <c r="C516" s="3"/>
      <c r="D516" s="21"/>
      <c r="E516" s="95"/>
      <c r="F516" s="22"/>
      <c r="G516" s="2"/>
    </row>
    <row r="517" spans="1:7" x14ac:dyDescent="0.3">
      <c r="A517" s="2"/>
      <c r="B517" s="2"/>
      <c r="C517" s="3"/>
      <c r="D517" s="21"/>
      <c r="E517" s="95"/>
      <c r="F517" s="22"/>
      <c r="G517" s="2"/>
    </row>
    <row r="518" spans="1:7" x14ac:dyDescent="0.3">
      <c r="A518" s="2"/>
      <c r="B518" s="2"/>
      <c r="C518" s="3"/>
      <c r="D518" s="21"/>
      <c r="E518" s="95"/>
      <c r="F518" s="22"/>
      <c r="G518" s="2"/>
    </row>
    <row r="519" spans="1:7" x14ac:dyDescent="0.3">
      <c r="A519" s="2"/>
      <c r="B519" s="2"/>
      <c r="C519" s="3"/>
      <c r="D519" s="21"/>
      <c r="E519" s="95"/>
      <c r="F519" s="22"/>
      <c r="G519" s="2"/>
    </row>
    <row r="520" spans="1:7" x14ac:dyDescent="0.3">
      <c r="A520" s="2"/>
      <c r="B520" s="2"/>
      <c r="C520" s="3"/>
      <c r="D520" s="21"/>
      <c r="E520" s="95"/>
      <c r="F520" s="22"/>
      <c r="G520" s="2"/>
    </row>
    <row r="521" spans="1:7" x14ac:dyDescent="0.3">
      <c r="A521" s="2"/>
      <c r="B521" s="2"/>
      <c r="C521" s="3"/>
      <c r="D521" s="21"/>
      <c r="E521" s="95"/>
      <c r="F521" s="22"/>
      <c r="G521" s="2"/>
    </row>
    <row r="522" spans="1:7" x14ac:dyDescent="0.3">
      <c r="A522" s="2"/>
      <c r="B522" s="2"/>
      <c r="C522" s="3"/>
      <c r="D522" s="21"/>
      <c r="E522" s="95"/>
      <c r="F522" s="22"/>
      <c r="G522" s="2"/>
    </row>
    <row r="523" spans="1:7" x14ac:dyDescent="0.3">
      <c r="A523" s="2"/>
      <c r="B523" s="2"/>
      <c r="C523" s="3"/>
      <c r="D523" s="21"/>
      <c r="E523" s="95"/>
      <c r="F523" s="22"/>
      <c r="G523" s="2"/>
    </row>
    <row r="524" spans="1:7" x14ac:dyDescent="0.3">
      <c r="A524" s="2"/>
      <c r="B524" s="2"/>
      <c r="C524" s="3"/>
      <c r="D524" s="21"/>
      <c r="E524" s="95"/>
      <c r="F524" s="22"/>
      <c r="G524" s="2"/>
    </row>
    <row r="525" spans="1:7" x14ac:dyDescent="0.3">
      <c r="A525" s="2"/>
      <c r="B525" s="2"/>
      <c r="C525" s="3"/>
      <c r="D525" s="21"/>
      <c r="E525" s="95"/>
      <c r="F525" s="22"/>
      <c r="G525" s="2"/>
    </row>
    <row r="526" spans="1:7" x14ac:dyDescent="0.3">
      <c r="A526" s="2"/>
      <c r="B526" s="2"/>
      <c r="C526" s="3"/>
      <c r="D526" s="21"/>
      <c r="E526" s="95"/>
      <c r="F526" s="22"/>
      <c r="G526" s="2"/>
    </row>
    <row r="527" spans="1:7" x14ac:dyDescent="0.3">
      <c r="A527" s="2"/>
      <c r="B527" s="2"/>
      <c r="C527" s="3"/>
      <c r="D527" s="21"/>
      <c r="E527" s="95"/>
      <c r="F527" s="22"/>
      <c r="G527" s="2"/>
    </row>
    <row r="528" spans="1:7" x14ac:dyDescent="0.3">
      <c r="A528" s="2"/>
      <c r="B528" s="2"/>
      <c r="C528" s="3"/>
      <c r="D528" s="21"/>
      <c r="E528" s="95"/>
      <c r="F528" s="22"/>
      <c r="G528" s="2"/>
    </row>
    <row r="529" spans="1:7" x14ac:dyDescent="0.3">
      <c r="A529" s="2"/>
      <c r="B529" s="2"/>
      <c r="C529" s="3"/>
      <c r="D529" s="21"/>
      <c r="E529" s="95"/>
      <c r="F529" s="22"/>
      <c r="G529" s="2"/>
    </row>
    <row r="530" spans="1:7" x14ac:dyDescent="0.3">
      <c r="A530" s="2"/>
      <c r="B530" s="2"/>
      <c r="C530" s="3"/>
      <c r="D530" s="21"/>
      <c r="E530" s="95"/>
      <c r="F530" s="22"/>
      <c r="G530" s="2"/>
    </row>
    <row r="531" spans="1:7" x14ac:dyDescent="0.3">
      <c r="A531" s="2"/>
      <c r="B531" s="2"/>
      <c r="C531" s="3"/>
      <c r="D531" s="21"/>
      <c r="E531" s="95"/>
      <c r="F531" s="22"/>
      <c r="G531" s="2"/>
    </row>
    <row r="532" spans="1:7" x14ac:dyDescent="0.3">
      <c r="A532" s="2"/>
      <c r="B532" s="2"/>
      <c r="C532" s="3"/>
      <c r="D532" s="21"/>
      <c r="E532" s="95"/>
      <c r="F532" s="22"/>
      <c r="G532" s="2"/>
    </row>
    <row r="533" spans="1:7" x14ac:dyDescent="0.3">
      <c r="A533" s="2"/>
      <c r="B533" s="2"/>
      <c r="C533" s="3"/>
      <c r="D533" s="21"/>
      <c r="E533" s="95"/>
      <c r="F533" s="22"/>
      <c r="G533" s="2"/>
    </row>
    <row r="534" spans="1:7" x14ac:dyDescent="0.3">
      <c r="A534" s="2"/>
      <c r="B534" s="2"/>
      <c r="C534" s="3"/>
      <c r="D534" s="21"/>
      <c r="E534" s="95"/>
      <c r="F534" s="22"/>
      <c r="G534" s="2"/>
    </row>
    <row r="535" spans="1:7" x14ac:dyDescent="0.3">
      <c r="A535" s="2"/>
      <c r="B535" s="2"/>
      <c r="C535" s="3"/>
      <c r="D535" s="21"/>
      <c r="E535" s="95"/>
      <c r="F535" s="22"/>
      <c r="G535" s="2"/>
    </row>
    <row r="536" spans="1:7" x14ac:dyDescent="0.3">
      <c r="A536" s="2"/>
      <c r="B536" s="2"/>
      <c r="C536" s="3"/>
      <c r="D536" s="21"/>
      <c r="E536" s="95"/>
      <c r="F536" s="22"/>
      <c r="G536" s="2"/>
    </row>
    <row r="537" spans="1:7" x14ac:dyDescent="0.3">
      <c r="A537" s="2"/>
      <c r="B537" s="2"/>
      <c r="C537" s="3"/>
      <c r="D537" s="21"/>
      <c r="E537" s="95"/>
      <c r="F537" s="22"/>
      <c r="G537" s="2"/>
    </row>
    <row r="538" spans="1:7" x14ac:dyDescent="0.3">
      <c r="A538" s="2"/>
      <c r="B538" s="2"/>
      <c r="C538" s="3"/>
      <c r="D538" s="21"/>
      <c r="E538" s="95"/>
      <c r="F538" s="22"/>
      <c r="G538" s="2"/>
    </row>
    <row r="539" spans="1:7" x14ac:dyDescent="0.3">
      <c r="A539" s="2"/>
      <c r="B539" s="2"/>
      <c r="C539" s="3"/>
      <c r="D539" s="21"/>
      <c r="E539" s="95"/>
      <c r="F539" s="22"/>
      <c r="G539" s="2"/>
    </row>
    <row r="540" spans="1:7" x14ac:dyDescent="0.3">
      <c r="A540" s="2"/>
      <c r="B540" s="2"/>
      <c r="C540" s="3"/>
      <c r="D540" s="21"/>
      <c r="E540" s="95"/>
      <c r="F540" s="22"/>
      <c r="G540" s="2"/>
    </row>
    <row r="541" spans="1:7" x14ac:dyDescent="0.3">
      <c r="A541" s="2"/>
      <c r="B541" s="2"/>
      <c r="C541" s="3"/>
      <c r="D541" s="21"/>
      <c r="E541" s="95"/>
      <c r="F541" s="22"/>
      <c r="G541" s="2"/>
    </row>
    <row r="542" spans="1:7" x14ac:dyDescent="0.3">
      <c r="A542" s="2"/>
      <c r="B542" s="2"/>
      <c r="C542" s="3"/>
      <c r="D542" s="21"/>
      <c r="E542" s="95"/>
      <c r="F542" s="22"/>
      <c r="G542" s="2"/>
    </row>
    <row r="543" spans="1:7" x14ac:dyDescent="0.3">
      <c r="A543" s="2"/>
      <c r="B543" s="2"/>
      <c r="C543" s="3"/>
      <c r="D543" s="21"/>
      <c r="E543" s="95"/>
      <c r="F543" s="22"/>
      <c r="G543" s="2"/>
    </row>
    <row r="544" spans="1:7" x14ac:dyDescent="0.3">
      <c r="A544" s="2"/>
      <c r="B544" s="2"/>
      <c r="C544" s="3"/>
      <c r="D544" s="21"/>
      <c r="E544" s="95"/>
      <c r="F544" s="22"/>
      <c r="G544" s="2"/>
    </row>
    <row r="545" spans="1:7" x14ac:dyDescent="0.3">
      <c r="A545" s="2"/>
      <c r="B545" s="2"/>
      <c r="C545" s="3"/>
      <c r="D545" s="21"/>
      <c r="E545" s="95"/>
      <c r="F545" s="22"/>
      <c r="G545" s="2"/>
    </row>
    <row r="546" spans="1:7" x14ac:dyDescent="0.3">
      <c r="A546" s="2"/>
      <c r="B546" s="2"/>
      <c r="C546" s="3"/>
      <c r="D546" s="21"/>
      <c r="E546" s="95"/>
      <c r="F546" s="22"/>
      <c r="G546" s="2"/>
    </row>
    <row r="547" spans="1:7" x14ac:dyDescent="0.3">
      <c r="A547" s="2"/>
      <c r="B547" s="2"/>
      <c r="C547" s="3"/>
      <c r="D547" s="21"/>
      <c r="E547" s="95"/>
      <c r="F547" s="22"/>
      <c r="G547" s="2"/>
    </row>
    <row r="548" spans="1:7" x14ac:dyDescent="0.3">
      <c r="A548" s="2"/>
      <c r="B548" s="2"/>
      <c r="C548" s="3"/>
      <c r="D548" s="21"/>
      <c r="E548" s="95"/>
      <c r="F548" s="22"/>
      <c r="G548" s="2"/>
    </row>
    <row r="549" spans="1:7" x14ac:dyDescent="0.3">
      <c r="A549" s="2"/>
      <c r="B549" s="2"/>
      <c r="C549" s="3"/>
      <c r="D549" s="21"/>
      <c r="E549" s="95"/>
      <c r="F549" s="22"/>
      <c r="G549" s="2"/>
    </row>
    <row r="550" spans="1:7" x14ac:dyDescent="0.3">
      <c r="A550" s="2"/>
      <c r="B550" s="2"/>
      <c r="C550" s="3"/>
      <c r="D550" s="21"/>
      <c r="E550" s="95"/>
      <c r="F550" s="22"/>
      <c r="G550" s="2"/>
    </row>
    <row r="551" spans="1:7" x14ac:dyDescent="0.3">
      <c r="A551" s="2"/>
      <c r="B551" s="2"/>
      <c r="C551" s="3"/>
      <c r="D551" s="21"/>
      <c r="E551" s="95"/>
      <c r="F551" s="22"/>
      <c r="G551" s="2"/>
    </row>
    <row r="552" spans="1:7" x14ac:dyDescent="0.3">
      <c r="A552" s="2"/>
      <c r="B552" s="2"/>
      <c r="C552" s="3"/>
      <c r="D552" s="21"/>
      <c r="E552" s="95"/>
      <c r="F552" s="22"/>
      <c r="G552" s="2"/>
    </row>
    <row r="553" spans="1:7" x14ac:dyDescent="0.3">
      <c r="A553" s="2"/>
      <c r="B553" s="2"/>
      <c r="C553" s="3"/>
      <c r="D553" s="21"/>
      <c r="E553" s="95"/>
      <c r="F553" s="22"/>
      <c r="G553" s="2"/>
    </row>
    <row r="554" spans="1:7" x14ac:dyDescent="0.3">
      <c r="A554" s="2"/>
      <c r="B554" s="2"/>
      <c r="C554" s="3"/>
      <c r="D554" s="21"/>
      <c r="E554" s="95"/>
      <c r="F554" s="22"/>
      <c r="G554" s="2"/>
    </row>
    <row r="555" spans="1:7" x14ac:dyDescent="0.3">
      <c r="A555" s="2"/>
      <c r="B555" s="2"/>
      <c r="C555" s="3"/>
      <c r="D555" s="21"/>
      <c r="E555" s="95"/>
      <c r="F555" s="22"/>
      <c r="G555" s="2"/>
    </row>
    <row r="556" spans="1:7" x14ac:dyDescent="0.3">
      <c r="A556" s="2"/>
      <c r="B556" s="2"/>
      <c r="C556" s="3"/>
      <c r="D556" s="21"/>
      <c r="E556" s="95"/>
      <c r="F556" s="22"/>
      <c r="G556" s="2"/>
    </row>
    <row r="557" spans="1:7" x14ac:dyDescent="0.3">
      <c r="A557" s="2"/>
      <c r="B557" s="2"/>
      <c r="C557" s="3"/>
      <c r="D557" s="21"/>
      <c r="E557" s="95"/>
      <c r="F557" s="22"/>
      <c r="G557" s="2"/>
    </row>
    <row r="558" spans="1:7" x14ac:dyDescent="0.3">
      <c r="A558" s="2"/>
      <c r="B558" s="2"/>
      <c r="C558" s="3"/>
      <c r="D558" s="21"/>
      <c r="E558" s="95"/>
      <c r="F558" s="22"/>
      <c r="G558" s="2"/>
    </row>
    <row r="559" spans="1:7" x14ac:dyDescent="0.3">
      <c r="A559" s="2"/>
      <c r="B559" s="2"/>
      <c r="C559" s="3"/>
      <c r="D559" s="21"/>
      <c r="E559" s="95"/>
      <c r="F559" s="22"/>
      <c r="G559" s="2"/>
    </row>
    <row r="560" spans="1:7" x14ac:dyDescent="0.3">
      <c r="A560" s="2"/>
      <c r="B560" s="2"/>
      <c r="C560" s="3"/>
      <c r="D560" s="21"/>
      <c r="E560" s="95"/>
      <c r="F560" s="22"/>
      <c r="G560" s="2"/>
    </row>
    <row r="561" spans="1:7" x14ac:dyDescent="0.3">
      <c r="A561" s="2"/>
      <c r="B561" s="2"/>
      <c r="C561" s="3"/>
      <c r="D561" s="21"/>
      <c r="E561" s="95"/>
      <c r="F561" s="22"/>
      <c r="G561" s="2"/>
    </row>
    <row r="562" spans="1:7" x14ac:dyDescent="0.3">
      <c r="A562" s="2"/>
      <c r="B562" s="2"/>
      <c r="C562" s="3"/>
      <c r="D562" s="21"/>
      <c r="E562" s="95"/>
      <c r="F562" s="22"/>
      <c r="G562" s="2"/>
    </row>
    <row r="563" spans="1:7" x14ac:dyDescent="0.3">
      <c r="A563" s="2"/>
      <c r="B563" s="2"/>
      <c r="C563" s="3"/>
      <c r="D563" s="21"/>
      <c r="E563" s="95"/>
      <c r="F563" s="22"/>
      <c r="G563" s="2"/>
    </row>
    <row r="564" spans="1:7" x14ac:dyDescent="0.3">
      <c r="A564" s="2"/>
      <c r="B564" s="2"/>
      <c r="C564" s="3"/>
      <c r="D564" s="21"/>
      <c r="E564" s="95"/>
      <c r="F564" s="22"/>
      <c r="G564" s="2"/>
    </row>
    <row r="565" spans="1:7" x14ac:dyDescent="0.3">
      <c r="A565" s="2"/>
      <c r="B565" s="2"/>
      <c r="C565" s="3"/>
      <c r="D565" s="21"/>
      <c r="E565" s="95"/>
      <c r="F565" s="22"/>
      <c r="G565" s="2"/>
    </row>
    <row r="566" spans="1:7" x14ac:dyDescent="0.3">
      <c r="A566" s="2"/>
      <c r="B566" s="2"/>
      <c r="C566" s="3"/>
      <c r="D566" s="21"/>
      <c r="E566" s="95"/>
      <c r="F566" s="22"/>
      <c r="G566" s="2"/>
    </row>
    <row r="567" spans="1:7" x14ac:dyDescent="0.3">
      <c r="A567" s="2"/>
      <c r="B567" s="2"/>
      <c r="C567" s="3"/>
      <c r="D567" s="21"/>
      <c r="E567" s="95"/>
      <c r="F567" s="22"/>
      <c r="G567" s="2"/>
    </row>
    <row r="568" spans="1:7" x14ac:dyDescent="0.3">
      <c r="A568" s="2"/>
      <c r="B568" s="2"/>
      <c r="C568" s="3"/>
      <c r="D568" s="21"/>
      <c r="E568" s="95"/>
      <c r="F568" s="22"/>
      <c r="G568" s="2"/>
    </row>
    <row r="569" spans="1:7" x14ac:dyDescent="0.3">
      <c r="A569" s="2"/>
      <c r="B569" s="2"/>
      <c r="C569" s="3"/>
      <c r="D569" s="21"/>
      <c r="E569" s="95"/>
      <c r="F569" s="22"/>
      <c r="G569" s="2"/>
    </row>
    <row r="570" spans="1:7" x14ac:dyDescent="0.3">
      <c r="A570" s="2"/>
      <c r="B570" s="2"/>
      <c r="C570" s="3"/>
      <c r="D570" s="21"/>
      <c r="E570" s="95"/>
      <c r="F570" s="22"/>
      <c r="G570" s="2"/>
    </row>
    <row r="571" spans="1:7" x14ac:dyDescent="0.3">
      <c r="A571" s="2"/>
      <c r="B571" s="2"/>
      <c r="C571" s="3"/>
      <c r="D571" s="21"/>
      <c r="E571" s="95"/>
      <c r="F571" s="22"/>
      <c r="G571" s="2"/>
    </row>
    <row r="572" spans="1:7" x14ac:dyDescent="0.3">
      <c r="A572" s="2"/>
      <c r="B572" s="2"/>
      <c r="C572" s="3"/>
      <c r="D572" s="21"/>
      <c r="E572" s="95"/>
      <c r="F572" s="22"/>
      <c r="G572" s="2"/>
    </row>
    <row r="573" spans="1:7" x14ac:dyDescent="0.3">
      <c r="A573" s="2"/>
      <c r="B573" s="2"/>
      <c r="C573" s="3"/>
      <c r="D573" s="21"/>
      <c r="E573" s="95"/>
      <c r="F573" s="22"/>
      <c r="G573" s="2"/>
    </row>
    <row r="574" spans="1:7" x14ac:dyDescent="0.3">
      <c r="A574" s="2"/>
      <c r="B574" s="2"/>
      <c r="C574" s="3"/>
      <c r="D574" s="21"/>
      <c r="E574" s="95"/>
      <c r="F574" s="22"/>
      <c r="G574" s="2"/>
    </row>
    <row r="575" spans="1:7" x14ac:dyDescent="0.3">
      <c r="A575" s="2"/>
      <c r="B575" s="2"/>
      <c r="C575" s="3"/>
      <c r="D575" s="21"/>
      <c r="E575" s="95"/>
      <c r="F575" s="22"/>
      <c r="G575" s="2"/>
    </row>
    <row r="576" spans="1:7" x14ac:dyDescent="0.3">
      <c r="A576" s="2"/>
      <c r="B576" s="2"/>
      <c r="C576" s="3"/>
      <c r="D576" s="21"/>
      <c r="E576" s="95"/>
      <c r="F576" s="22"/>
      <c r="G576" s="2"/>
    </row>
    <row r="577" spans="1:7" x14ac:dyDescent="0.3">
      <c r="A577" s="2"/>
      <c r="B577" s="2"/>
      <c r="C577" s="3"/>
      <c r="D577" s="21"/>
      <c r="E577" s="95"/>
      <c r="F577" s="22"/>
      <c r="G577" s="2"/>
    </row>
    <row r="578" spans="1:7" x14ac:dyDescent="0.3">
      <c r="A578" s="2"/>
      <c r="B578" s="2"/>
      <c r="C578" s="3"/>
      <c r="D578" s="21"/>
      <c r="E578" s="95"/>
      <c r="F578" s="22"/>
      <c r="G578" s="2"/>
    </row>
    <row r="579" spans="1:7" x14ac:dyDescent="0.3">
      <c r="A579" s="2"/>
      <c r="B579" s="2"/>
      <c r="C579" s="3"/>
      <c r="D579" s="21"/>
      <c r="E579" s="95"/>
      <c r="F579" s="22"/>
      <c r="G579" s="2"/>
    </row>
    <row r="580" spans="1:7" x14ac:dyDescent="0.3">
      <c r="A580" s="2"/>
      <c r="B580" s="2"/>
      <c r="C580" s="3"/>
      <c r="D580" s="21"/>
      <c r="E580" s="95"/>
      <c r="F580" s="22"/>
      <c r="G580" s="2"/>
    </row>
    <row r="581" spans="1:7" x14ac:dyDescent="0.3">
      <c r="A581" s="2"/>
      <c r="B581" s="2"/>
      <c r="C581" s="3"/>
      <c r="D581" s="21"/>
      <c r="E581" s="95"/>
      <c r="F581" s="22"/>
      <c r="G581" s="2"/>
    </row>
    <row r="582" spans="1:7" x14ac:dyDescent="0.3">
      <c r="A582" s="2"/>
      <c r="B582" s="2"/>
      <c r="C582" s="3"/>
      <c r="D582" s="21"/>
      <c r="E582" s="95"/>
      <c r="F582" s="22"/>
      <c r="G582" s="2"/>
    </row>
    <row r="583" spans="1:7" x14ac:dyDescent="0.3">
      <c r="A583" s="2"/>
      <c r="B583" s="2"/>
      <c r="C583" s="3"/>
      <c r="D583" s="21"/>
      <c r="E583" s="95"/>
      <c r="F583" s="22"/>
      <c r="G583" s="2"/>
    </row>
    <row r="584" spans="1:7" x14ac:dyDescent="0.3">
      <c r="A584" s="2"/>
      <c r="B584" s="2"/>
      <c r="C584" s="3"/>
      <c r="D584" s="21"/>
      <c r="E584" s="95"/>
      <c r="F584" s="22"/>
      <c r="G584" s="2"/>
    </row>
    <row r="585" spans="1:7" x14ac:dyDescent="0.3">
      <c r="A585" s="2"/>
      <c r="B585" s="2"/>
      <c r="C585" s="3"/>
      <c r="D585" s="21"/>
      <c r="E585" s="95"/>
      <c r="F585" s="22"/>
      <c r="G585" s="2"/>
    </row>
    <row r="586" spans="1:7" x14ac:dyDescent="0.3">
      <c r="A586" s="2"/>
      <c r="B586" s="2"/>
      <c r="C586" s="3"/>
      <c r="D586" s="21"/>
      <c r="E586" s="95"/>
      <c r="F586" s="22"/>
      <c r="G586" s="2"/>
    </row>
    <row r="587" spans="1:7" x14ac:dyDescent="0.3">
      <c r="A587" s="2"/>
      <c r="B587" s="2"/>
      <c r="C587" s="3"/>
      <c r="D587" s="21"/>
      <c r="E587" s="95"/>
      <c r="F587" s="22"/>
      <c r="G587" s="2"/>
    </row>
    <row r="588" spans="1:7" x14ac:dyDescent="0.3">
      <c r="A588" s="2"/>
      <c r="B588" s="2"/>
      <c r="C588" s="3"/>
      <c r="D588" s="21"/>
      <c r="E588" s="95"/>
      <c r="F588" s="22"/>
      <c r="G588" s="2"/>
    </row>
    <row r="589" spans="1:7" x14ac:dyDescent="0.3">
      <c r="A589" s="2"/>
      <c r="B589" s="2"/>
      <c r="C589" s="3"/>
      <c r="D589" s="21"/>
      <c r="E589" s="95"/>
      <c r="F589" s="22"/>
      <c r="G589" s="2"/>
    </row>
    <row r="590" spans="1:7" x14ac:dyDescent="0.3">
      <c r="A590" s="2"/>
      <c r="B590" s="2"/>
      <c r="C590" s="3"/>
      <c r="D590" s="21"/>
      <c r="E590" s="95"/>
      <c r="F590" s="22"/>
      <c r="G590" s="2"/>
    </row>
    <row r="591" spans="1:7" x14ac:dyDescent="0.3">
      <c r="A591" s="2"/>
      <c r="B591" s="2"/>
      <c r="C591" s="3"/>
      <c r="D591" s="21"/>
      <c r="E591" s="95"/>
      <c r="F591" s="22"/>
      <c r="G591" s="2"/>
    </row>
    <row r="592" spans="1:7" x14ac:dyDescent="0.3">
      <c r="A592" s="2"/>
      <c r="B592" s="2"/>
      <c r="C592" s="3"/>
      <c r="D592" s="21"/>
      <c r="E592" s="95"/>
      <c r="F592" s="22"/>
      <c r="G592" s="2"/>
    </row>
    <row r="593" spans="1:7" x14ac:dyDescent="0.3">
      <c r="A593" s="2"/>
      <c r="B593" s="2"/>
      <c r="C593" s="3"/>
      <c r="D593" s="21"/>
      <c r="E593" s="95"/>
      <c r="F593" s="22"/>
      <c r="G593" s="2"/>
    </row>
    <row r="594" spans="1:7" x14ac:dyDescent="0.3">
      <c r="A594" s="2"/>
      <c r="B594" s="2"/>
      <c r="C594" s="3"/>
      <c r="D594" s="21"/>
      <c r="E594" s="95"/>
      <c r="F594" s="22"/>
      <c r="G594" s="2"/>
    </row>
    <row r="595" spans="1:7" x14ac:dyDescent="0.3">
      <c r="A595" s="2"/>
      <c r="B595" s="2"/>
      <c r="C595" s="3"/>
      <c r="D595" s="21"/>
      <c r="E595" s="95"/>
      <c r="F595" s="22"/>
      <c r="G595" s="2"/>
    </row>
    <row r="596" spans="1:7" x14ac:dyDescent="0.3">
      <c r="A596" s="2"/>
      <c r="B596" s="2"/>
      <c r="C596" s="3"/>
      <c r="D596" s="21"/>
      <c r="E596" s="95"/>
      <c r="F596" s="22"/>
      <c r="G596" s="2"/>
    </row>
    <row r="597" spans="1:7" x14ac:dyDescent="0.3">
      <c r="A597" s="2"/>
      <c r="B597" s="2"/>
      <c r="C597" s="3"/>
      <c r="D597" s="21"/>
      <c r="E597" s="95"/>
      <c r="F597" s="22"/>
      <c r="G597" s="2"/>
    </row>
    <row r="598" spans="1:7" x14ac:dyDescent="0.3">
      <c r="A598" s="2"/>
      <c r="B598" s="2"/>
      <c r="C598" s="3"/>
      <c r="D598" s="21"/>
      <c r="E598" s="95"/>
      <c r="F598" s="22"/>
      <c r="G598" s="2"/>
    </row>
    <row r="599" spans="1:7" x14ac:dyDescent="0.3">
      <c r="A599" s="2"/>
      <c r="B599" s="2"/>
      <c r="C599" s="3"/>
      <c r="D599" s="21"/>
      <c r="E599" s="95"/>
      <c r="F599" s="22"/>
      <c r="G599" s="2"/>
    </row>
    <row r="600" spans="1:7" x14ac:dyDescent="0.3">
      <c r="A600" s="2"/>
      <c r="B600" s="2"/>
      <c r="C600" s="3"/>
      <c r="D600" s="21"/>
      <c r="E600" s="95"/>
      <c r="F600" s="22"/>
      <c r="G600" s="2"/>
    </row>
    <row r="601" spans="1:7" x14ac:dyDescent="0.3">
      <c r="A601" s="2"/>
      <c r="B601" s="2"/>
      <c r="C601" s="3"/>
      <c r="D601" s="21"/>
      <c r="E601" s="95"/>
      <c r="F601" s="22"/>
      <c r="G601" s="2"/>
    </row>
    <row r="602" spans="1:7" x14ac:dyDescent="0.3">
      <c r="A602" s="2"/>
      <c r="B602" s="2"/>
      <c r="C602" s="3"/>
      <c r="D602" s="21"/>
      <c r="E602" s="95"/>
      <c r="F602" s="22"/>
      <c r="G602" s="2"/>
    </row>
    <row r="603" spans="1:7" x14ac:dyDescent="0.3">
      <c r="A603" s="2"/>
      <c r="B603" s="2"/>
      <c r="C603" s="3"/>
      <c r="D603" s="21"/>
      <c r="E603" s="95"/>
      <c r="F603" s="22"/>
      <c r="G603" s="2"/>
    </row>
    <row r="604" spans="1:7" x14ac:dyDescent="0.3">
      <c r="A604" s="2"/>
      <c r="B604" s="2"/>
      <c r="C604" s="3"/>
      <c r="D604" s="21"/>
      <c r="E604" s="95"/>
      <c r="F604" s="22"/>
      <c r="G604" s="2"/>
    </row>
    <row r="605" spans="1:7" x14ac:dyDescent="0.3">
      <c r="A605" s="2"/>
      <c r="B605" s="2"/>
      <c r="C605" s="3"/>
      <c r="D605" s="21"/>
      <c r="E605" s="95"/>
      <c r="F605" s="22"/>
      <c r="G605" s="2"/>
    </row>
    <row r="606" spans="1:7" x14ac:dyDescent="0.3">
      <c r="A606" s="2"/>
      <c r="B606" s="2"/>
      <c r="C606" s="3"/>
      <c r="D606" s="21"/>
      <c r="E606" s="95"/>
      <c r="F606" s="22"/>
      <c r="G606" s="2"/>
    </row>
    <row r="607" spans="1:7" x14ac:dyDescent="0.3">
      <c r="A607" s="2"/>
      <c r="B607" s="2"/>
      <c r="C607" s="3"/>
      <c r="D607" s="21"/>
      <c r="E607" s="95"/>
      <c r="F607" s="22"/>
      <c r="G607" s="2"/>
    </row>
    <row r="608" spans="1:7" x14ac:dyDescent="0.3">
      <c r="A608" s="2"/>
      <c r="B608" s="2"/>
      <c r="C608" s="3"/>
      <c r="D608" s="21"/>
      <c r="E608" s="95"/>
      <c r="F608" s="22"/>
      <c r="G608" s="2"/>
    </row>
    <row r="609" spans="1:7" x14ac:dyDescent="0.3">
      <c r="A609" s="2"/>
      <c r="B609" s="2"/>
      <c r="C609" s="3"/>
      <c r="D609" s="21"/>
      <c r="E609" s="95"/>
      <c r="F609" s="22"/>
      <c r="G609" s="2"/>
    </row>
    <row r="610" spans="1:7" x14ac:dyDescent="0.3">
      <c r="A610" s="2"/>
      <c r="B610" s="2"/>
      <c r="C610" s="3"/>
      <c r="D610" s="21"/>
      <c r="E610" s="95"/>
      <c r="F610" s="22"/>
      <c r="G610" s="2"/>
    </row>
    <row r="611" spans="1:7" x14ac:dyDescent="0.3">
      <c r="A611" s="2"/>
      <c r="B611" s="2"/>
      <c r="C611" s="3"/>
      <c r="D611" s="21"/>
      <c r="E611" s="95"/>
      <c r="F611" s="22"/>
      <c r="G611" s="2"/>
    </row>
    <row r="612" spans="1:7" x14ac:dyDescent="0.3">
      <c r="A612" s="2"/>
      <c r="B612" s="2"/>
      <c r="C612" s="3"/>
      <c r="D612" s="21"/>
      <c r="E612" s="95"/>
      <c r="F612" s="22"/>
      <c r="G612" s="2"/>
    </row>
    <row r="613" spans="1:7" x14ac:dyDescent="0.3">
      <c r="A613" s="2"/>
      <c r="B613" s="2"/>
      <c r="C613" s="3"/>
      <c r="D613" s="21"/>
      <c r="E613" s="95"/>
      <c r="F613" s="22"/>
      <c r="G613" s="2"/>
    </row>
    <row r="614" spans="1:7" x14ac:dyDescent="0.3">
      <c r="A614" s="2"/>
      <c r="B614" s="2"/>
      <c r="C614" s="3"/>
      <c r="D614" s="21"/>
      <c r="E614" s="95"/>
      <c r="F614" s="22"/>
      <c r="G614" s="2"/>
    </row>
    <row r="615" spans="1:7" x14ac:dyDescent="0.3">
      <c r="A615" s="2"/>
      <c r="B615" s="2"/>
      <c r="C615" s="3"/>
      <c r="D615" s="21"/>
      <c r="E615" s="95"/>
      <c r="F615" s="22"/>
      <c r="G615" s="2"/>
    </row>
    <row r="616" spans="1:7" x14ac:dyDescent="0.3">
      <c r="A616" s="2"/>
      <c r="B616" s="2"/>
      <c r="C616" s="3"/>
      <c r="D616" s="21"/>
      <c r="E616" s="95"/>
      <c r="F616" s="22"/>
      <c r="G616" s="2"/>
    </row>
    <row r="617" spans="1:7" x14ac:dyDescent="0.3">
      <c r="A617" s="2"/>
      <c r="B617" s="2"/>
      <c r="C617" s="3"/>
      <c r="D617" s="21"/>
      <c r="E617" s="95"/>
      <c r="F617" s="22"/>
      <c r="G617" s="2"/>
    </row>
    <row r="618" spans="1:7" x14ac:dyDescent="0.3">
      <c r="A618" s="2"/>
      <c r="B618" s="2"/>
      <c r="C618" s="3"/>
      <c r="D618" s="21"/>
      <c r="E618" s="95"/>
      <c r="F618" s="22"/>
      <c r="G618" s="2"/>
    </row>
    <row r="619" spans="1:7" x14ac:dyDescent="0.3">
      <c r="A619" s="2"/>
      <c r="B619" s="2"/>
      <c r="C619" s="3"/>
      <c r="D619" s="21"/>
      <c r="E619" s="95"/>
      <c r="F619" s="22"/>
      <c r="G619" s="2"/>
    </row>
    <row r="620" spans="1:7" x14ac:dyDescent="0.3">
      <c r="A620" s="2"/>
      <c r="B620" s="2"/>
      <c r="C620" s="3"/>
      <c r="D620" s="21"/>
      <c r="E620" s="95"/>
      <c r="F620" s="22"/>
      <c r="G620" s="2"/>
    </row>
    <row r="621" spans="1:7" x14ac:dyDescent="0.3">
      <c r="A621" s="2"/>
      <c r="B621" s="2"/>
      <c r="C621" s="3"/>
      <c r="D621" s="21"/>
      <c r="E621" s="95"/>
      <c r="F621" s="22"/>
      <c r="G621" s="2"/>
    </row>
    <row r="622" spans="1:7" x14ac:dyDescent="0.3">
      <c r="A622" s="2"/>
      <c r="B622" s="2"/>
      <c r="C622" s="3"/>
      <c r="D622" s="21"/>
      <c r="E622" s="95"/>
      <c r="F622" s="22"/>
      <c r="G622" s="2"/>
    </row>
    <row r="623" spans="1:7" x14ac:dyDescent="0.3">
      <c r="A623" s="2"/>
      <c r="B623" s="2"/>
      <c r="C623" s="3"/>
      <c r="D623" s="21"/>
      <c r="E623" s="95"/>
      <c r="F623" s="22"/>
      <c r="G623" s="2"/>
    </row>
    <row r="624" spans="1:7" x14ac:dyDescent="0.3">
      <c r="A624" s="2"/>
      <c r="B624" s="2"/>
      <c r="C624" s="3"/>
      <c r="D624" s="21"/>
      <c r="E624" s="95"/>
      <c r="F624" s="22"/>
      <c r="G624" s="2"/>
    </row>
    <row r="625" spans="1:7" x14ac:dyDescent="0.3">
      <c r="A625" s="2"/>
      <c r="B625" s="2"/>
      <c r="C625" s="3"/>
      <c r="D625" s="21"/>
      <c r="E625" s="95"/>
      <c r="F625" s="22"/>
      <c r="G625" s="2"/>
    </row>
    <row r="626" spans="1:7" x14ac:dyDescent="0.3">
      <c r="A626" s="2"/>
      <c r="B626" s="2"/>
      <c r="C626" s="3"/>
      <c r="D626" s="21"/>
      <c r="E626" s="95"/>
      <c r="F626" s="22"/>
      <c r="G626" s="2"/>
    </row>
    <row r="627" spans="1:7" x14ac:dyDescent="0.3">
      <c r="A627" s="2"/>
      <c r="B627" s="2"/>
      <c r="C627" s="3"/>
      <c r="D627" s="21"/>
      <c r="E627" s="95"/>
      <c r="F627" s="22"/>
      <c r="G627" s="2"/>
    </row>
    <row r="628" spans="1:7" x14ac:dyDescent="0.3">
      <c r="A628" s="2"/>
      <c r="B628" s="2"/>
      <c r="C628" s="3"/>
      <c r="D628" s="21"/>
      <c r="E628" s="95"/>
      <c r="F628" s="22"/>
      <c r="G628" s="2"/>
    </row>
    <row r="629" spans="1:7" x14ac:dyDescent="0.3">
      <c r="A629" s="2"/>
      <c r="B629" s="2"/>
      <c r="C629" s="3"/>
      <c r="D629" s="21"/>
      <c r="E629" s="95"/>
      <c r="F629" s="22"/>
      <c r="G629" s="2"/>
    </row>
    <row r="630" spans="1:7" x14ac:dyDescent="0.3">
      <c r="A630" s="2"/>
      <c r="B630" s="2"/>
      <c r="C630" s="3"/>
      <c r="D630" s="21"/>
      <c r="E630" s="95"/>
      <c r="F630" s="22"/>
      <c r="G630" s="2"/>
    </row>
    <row r="631" spans="1:7" x14ac:dyDescent="0.3">
      <c r="A631" s="2"/>
      <c r="B631" s="2"/>
      <c r="C631" s="3"/>
      <c r="D631" s="21"/>
      <c r="E631" s="95"/>
      <c r="F631" s="22"/>
      <c r="G631" s="2"/>
    </row>
    <row r="632" spans="1:7" x14ac:dyDescent="0.3">
      <c r="A632" s="2"/>
      <c r="B632" s="2"/>
      <c r="C632" s="3"/>
      <c r="D632" s="21"/>
      <c r="E632" s="95"/>
      <c r="F632" s="22"/>
      <c r="G632" s="2"/>
    </row>
    <row r="633" spans="1:7" x14ac:dyDescent="0.3">
      <c r="A633" s="2"/>
      <c r="B633" s="2"/>
      <c r="C633" s="3"/>
      <c r="D633" s="21"/>
      <c r="E633" s="95"/>
      <c r="F633" s="22"/>
      <c r="G633" s="2"/>
    </row>
    <row r="634" spans="1:7" x14ac:dyDescent="0.3">
      <c r="A634" s="2"/>
      <c r="B634" s="2"/>
      <c r="C634" s="3"/>
      <c r="D634" s="21"/>
      <c r="E634" s="95"/>
      <c r="F634" s="22"/>
      <c r="G634" s="2"/>
    </row>
    <row r="635" spans="1:7" x14ac:dyDescent="0.3">
      <c r="A635" s="2"/>
      <c r="B635" s="2"/>
      <c r="C635" s="3"/>
      <c r="D635" s="21"/>
      <c r="E635" s="95"/>
      <c r="F635" s="22"/>
      <c r="G635" s="2"/>
    </row>
    <row r="636" spans="1:7" x14ac:dyDescent="0.3">
      <c r="A636" s="2"/>
      <c r="B636" s="2"/>
      <c r="C636" s="3"/>
      <c r="D636" s="21"/>
      <c r="E636" s="95"/>
      <c r="F636" s="22"/>
      <c r="G636" s="2"/>
    </row>
    <row r="637" spans="1:7" x14ac:dyDescent="0.3">
      <c r="A637" s="2"/>
      <c r="B637" s="2"/>
      <c r="C637" s="3"/>
      <c r="D637" s="21"/>
      <c r="E637" s="95"/>
      <c r="F637" s="22"/>
      <c r="G637" s="2"/>
    </row>
    <row r="638" spans="1:7" x14ac:dyDescent="0.3">
      <c r="A638" s="2"/>
      <c r="B638" s="2"/>
      <c r="C638" s="3"/>
      <c r="D638" s="21"/>
      <c r="E638" s="95"/>
      <c r="F638" s="22"/>
      <c r="G638" s="2"/>
    </row>
    <row r="639" spans="1:7" x14ac:dyDescent="0.3">
      <c r="A639" s="2"/>
      <c r="B639" s="2"/>
      <c r="C639" s="3"/>
      <c r="D639" s="21"/>
      <c r="E639" s="95"/>
      <c r="F639" s="22"/>
      <c r="G639" s="2"/>
    </row>
    <row r="640" spans="1:7" x14ac:dyDescent="0.3">
      <c r="A640" s="2"/>
      <c r="B640" s="2"/>
      <c r="C640" s="3"/>
      <c r="D640" s="21"/>
      <c r="E640" s="95"/>
      <c r="F640" s="22"/>
      <c r="G640" s="2"/>
    </row>
    <row r="641" spans="1:7" x14ac:dyDescent="0.3">
      <c r="A641" s="2"/>
      <c r="B641" s="2"/>
      <c r="C641" s="3"/>
      <c r="D641" s="21"/>
      <c r="E641" s="95"/>
      <c r="F641" s="22"/>
      <c r="G641" s="2"/>
    </row>
    <row r="642" spans="1:7" x14ac:dyDescent="0.3">
      <c r="A642" s="2"/>
      <c r="B642" s="2"/>
      <c r="C642" s="3"/>
      <c r="D642" s="21"/>
      <c r="E642" s="95"/>
      <c r="F642" s="22"/>
      <c r="G642" s="2"/>
    </row>
    <row r="643" spans="1:7" x14ac:dyDescent="0.3">
      <c r="A643" s="2"/>
      <c r="B643" s="2"/>
      <c r="C643" s="3"/>
      <c r="D643" s="21"/>
      <c r="E643" s="95"/>
      <c r="F643" s="22"/>
      <c r="G643" s="2"/>
    </row>
    <row r="644" spans="1:7" x14ac:dyDescent="0.3">
      <c r="A644" s="2"/>
      <c r="B644" s="2"/>
      <c r="C644" s="3"/>
      <c r="D644" s="21"/>
      <c r="E644" s="95"/>
      <c r="F644" s="22"/>
      <c r="G644" s="2"/>
    </row>
    <row r="645" spans="1:7" x14ac:dyDescent="0.3">
      <c r="A645" s="2"/>
      <c r="B645" s="2"/>
      <c r="C645" s="3"/>
      <c r="D645" s="21"/>
      <c r="E645" s="95"/>
      <c r="F645" s="22"/>
      <c r="G645" s="2"/>
    </row>
    <row r="646" spans="1:7" x14ac:dyDescent="0.3">
      <c r="A646" s="2"/>
      <c r="B646" s="2"/>
      <c r="C646" s="3"/>
      <c r="D646" s="21"/>
      <c r="E646" s="95"/>
      <c r="F646" s="22"/>
      <c r="G646" s="2"/>
    </row>
    <row r="647" spans="1:7" x14ac:dyDescent="0.3">
      <c r="A647" s="2"/>
      <c r="B647" s="2"/>
      <c r="C647" s="3"/>
      <c r="D647" s="21"/>
      <c r="E647" s="95"/>
      <c r="F647" s="22"/>
      <c r="G647" s="2"/>
    </row>
    <row r="648" spans="1:7" x14ac:dyDescent="0.3">
      <c r="A648" s="2"/>
      <c r="B648" s="2"/>
      <c r="C648" s="3"/>
      <c r="D648" s="21"/>
      <c r="E648" s="95"/>
      <c r="F648" s="22"/>
      <c r="G648" s="2"/>
    </row>
    <row r="649" spans="1:7" x14ac:dyDescent="0.3">
      <c r="A649" s="2"/>
      <c r="B649" s="2"/>
      <c r="C649" s="3"/>
      <c r="D649" s="21"/>
      <c r="E649" s="95"/>
      <c r="F649" s="22"/>
      <c r="G649" s="2"/>
    </row>
    <row r="650" spans="1:7" x14ac:dyDescent="0.3">
      <c r="A650" s="2"/>
      <c r="B650" s="2"/>
      <c r="C650" s="3"/>
      <c r="D650" s="21"/>
      <c r="E650" s="95"/>
      <c r="F650" s="22"/>
      <c r="G650" s="2"/>
    </row>
    <row r="651" spans="1:7" x14ac:dyDescent="0.3">
      <c r="A651" s="2"/>
      <c r="B651" s="2"/>
      <c r="C651" s="3"/>
      <c r="D651" s="21"/>
      <c r="E651" s="95"/>
      <c r="F651" s="22"/>
      <c r="G651" s="2"/>
    </row>
    <row r="652" spans="1:7" x14ac:dyDescent="0.3">
      <c r="A652" s="2"/>
      <c r="B652" s="2"/>
      <c r="C652" s="3"/>
      <c r="D652" s="21"/>
      <c r="E652" s="95"/>
      <c r="F652" s="22"/>
      <c r="G652" s="2"/>
    </row>
    <row r="653" spans="1:7" x14ac:dyDescent="0.3">
      <c r="A653" s="2"/>
      <c r="B653" s="2"/>
      <c r="C653" s="3"/>
      <c r="D653" s="21"/>
      <c r="E653" s="95"/>
      <c r="F653" s="22"/>
      <c r="G653" s="2"/>
    </row>
    <row r="654" spans="1:7" x14ac:dyDescent="0.3">
      <c r="A654" s="2"/>
      <c r="B654" s="2"/>
      <c r="C654" s="3"/>
      <c r="D654" s="21"/>
      <c r="E654" s="95"/>
      <c r="F654" s="22"/>
      <c r="G654" s="2"/>
    </row>
    <row r="655" spans="1:7" x14ac:dyDescent="0.3">
      <c r="A655" s="2"/>
      <c r="B655" s="2"/>
      <c r="C655" s="3"/>
      <c r="D655" s="21"/>
      <c r="E655" s="95"/>
      <c r="F655" s="22"/>
      <c r="G655" s="2"/>
    </row>
    <row r="656" spans="1:7" x14ac:dyDescent="0.3">
      <c r="A656" s="2"/>
      <c r="B656" s="2"/>
      <c r="C656" s="3"/>
      <c r="D656" s="21"/>
      <c r="E656" s="95"/>
      <c r="F656" s="22"/>
      <c r="G656" s="2"/>
    </row>
    <row r="657" spans="1:7" x14ac:dyDescent="0.3">
      <c r="A657" s="2"/>
      <c r="B657" s="2"/>
      <c r="C657" s="3"/>
      <c r="D657" s="21"/>
      <c r="E657" s="95"/>
      <c r="F657" s="22"/>
      <c r="G657" s="2"/>
    </row>
    <row r="658" spans="1:7" x14ac:dyDescent="0.3">
      <c r="A658" s="2"/>
      <c r="B658" s="2"/>
      <c r="C658" s="3"/>
      <c r="D658" s="21"/>
      <c r="E658" s="95"/>
      <c r="F658" s="22"/>
      <c r="G658" s="2"/>
    </row>
    <row r="659" spans="1:7" x14ac:dyDescent="0.3">
      <c r="A659" s="2"/>
      <c r="B659" s="2"/>
      <c r="C659" s="3"/>
      <c r="D659" s="21"/>
      <c r="E659" s="95"/>
      <c r="F659" s="22"/>
      <c r="G659" s="2"/>
    </row>
    <row r="660" spans="1:7" x14ac:dyDescent="0.3">
      <c r="A660" s="2"/>
      <c r="B660" s="2"/>
      <c r="C660" s="3"/>
      <c r="D660" s="21"/>
      <c r="E660" s="95"/>
      <c r="F660" s="22"/>
      <c r="G660" s="2"/>
    </row>
    <row r="661" spans="1:7" x14ac:dyDescent="0.3">
      <c r="A661" s="2"/>
      <c r="B661" s="2"/>
      <c r="C661" s="3"/>
      <c r="D661" s="21"/>
      <c r="E661" s="95"/>
      <c r="F661" s="22"/>
      <c r="G661" s="2"/>
    </row>
    <row r="662" spans="1:7" x14ac:dyDescent="0.3">
      <c r="A662" s="2"/>
      <c r="B662" s="2"/>
      <c r="C662" s="3"/>
      <c r="D662" s="21"/>
      <c r="E662" s="95"/>
      <c r="F662" s="22"/>
      <c r="G662" s="2"/>
    </row>
    <row r="663" spans="1:7" x14ac:dyDescent="0.3">
      <c r="A663" s="2"/>
      <c r="B663" s="2"/>
      <c r="C663" s="3"/>
      <c r="D663" s="21"/>
      <c r="E663" s="95"/>
      <c r="F663" s="22"/>
      <c r="G663" s="2"/>
    </row>
    <row r="664" spans="1:7" x14ac:dyDescent="0.3">
      <c r="A664" s="2"/>
      <c r="B664" s="2"/>
      <c r="C664" s="3"/>
      <c r="D664" s="21"/>
      <c r="E664" s="95"/>
      <c r="F664" s="22"/>
      <c r="G664" s="2"/>
    </row>
    <row r="665" spans="1:7" x14ac:dyDescent="0.3">
      <c r="A665" s="2"/>
      <c r="B665" s="2"/>
      <c r="C665" s="3"/>
      <c r="D665" s="21"/>
      <c r="E665" s="95"/>
      <c r="F665" s="22"/>
      <c r="G665" s="2"/>
    </row>
    <row r="666" spans="1:7" x14ac:dyDescent="0.3">
      <c r="A666" s="2"/>
      <c r="B666" s="2"/>
      <c r="C666" s="3"/>
      <c r="D666" s="21"/>
      <c r="E666" s="95"/>
      <c r="F666" s="22"/>
      <c r="G666" s="2"/>
    </row>
    <row r="667" spans="1:7" x14ac:dyDescent="0.3">
      <c r="A667" s="2"/>
      <c r="B667" s="2"/>
      <c r="C667" s="3"/>
      <c r="D667" s="21"/>
      <c r="E667" s="95"/>
      <c r="F667" s="22"/>
      <c r="G667" s="2"/>
    </row>
    <row r="668" spans="1:7" x14ac:dyDescent="0.3">
      <c r="A668" s="2"/>
      <c r="B668" s="2"/>
      <c r="C668" s="3"/>
      <c r="D668" s="21"/>
      <c r="E668" s="95"/>
      <c r="F668" s="22"/>
      <c r="G668" s="2"/>
    </row>
    <row r="669" spans="1:7" x14ac:dyDescent="0.3">
      <c r="A669" s="2"/>
      <c r="B669" s="2"/>
      <c r="C669" s="3"/>
      <c r="D669" s="21"/>
      <c r="E669" s="95"/>
      <c r="F669" s="22"/>
      <c r="G669" s="2"/>
    </row>
    <row r="670" spans="1:7" x14ac:dyDescent="0.3">
      <c r="A670" s="2"/>
      <c r="B670" s="2"/>
      <c r="C670" s="3"/>
      <c r="D670" s="21"/>
      <c r="E670" s="95"/>
      <c r="F670" s="22"/>
      <c r="G670" s="2"/>
    </row>
    <row r="671" spans="1:7" x14ac:dyDescent="0.3">
      <c r="A671" s="2"/>
      <c r="B671" s="2"/>
      <c r="C671" s="3"/>
      <c r="D671" s="21"/>
      <c r="E671" s="95"/>
      <c r="F671" s="22"/>
      <c r="G671" s="2"/>
    </row>
    <row r="672" spans="1:7" x14ac:dyDescent="0.3">
      <c r="A672" s="2"/>
      <c r="B672" s="2"/>
      <c r="C672" s="3"/>
      <c r="D672" s="21"/>
      <c r="E672" s="95"/>
      <c r="F672" s="22"/>
      <c r="G672" s="2"/>
    </row>
    <row r="673" spans="1:7" x14ac:dyDescent="0.3">
      <c r="A673" s="2"/>
      <c r="B673" s="2"/>
      <c r="C673" s="3"/>
      <c r="D673" s="21"/>
      <c r="E673" s="95"/>
      <c r="F673" s="22"/>
      <c r="G673" s="2"/>
    </row>
    <row r="674" spans="1:7" x14ac:dyDescent="0.3">
      <c r="A674" s="2"/>
      <c r="B674" s="2"/>
      <c r="C674" s="3"/>
      <c r="D674" s="21"/>
      <c r="E674" s="95"/>
      <c r="F674" s="22"/>
      <c r="G674" s="2"/>
    </row>
    <row r="675" spans="1:7" x14ac:dyDescent="0.3">
      <c r="A675" s="2"/>
      <c r="B675" s="2"/>
      <c r="C675" s="3"/>
      <c r="D675" s="21"/>
      <c r="E675" s="95"/>
      <c r="F675" s="22"/>
      <c r="G675" s="2"/>
    </row>
    <row r="676" spans="1:7" x14ac:dyDescent="0.3">
      <c r="A676" s="2"/>
      <c r="B676" s="2"/>
      <c r="C676" s="3"/>
      <c r="D676" s="21"/>
      <c r="E676" s="95"/>
      <c r="F676" s="22"/>
      <c r="G676" s="2"/>
    </row>
    <row r="677" spans="1:7" x14ac:dyDescent="0.3">
      <c r="A677" s="2"/>
      <c r="B677" s="2"/>
      <c r="C677" s="3"/>
      <c r="D677" s="21"/>
      <c r="E677" s="95"/>
      <c r="F677" s="22"/>
      <c r="G677" s="2"/>
    </row>
    <row r="678" spans="1:7" x14ac:dyDescent="0.3">
      <c r="A678" s="2"/>
      <c r="B678" s="2"/>
      <c r="C678" s="3"/>
      <c r="D678" s="21"/>
      <c r="E678" s="95"/>
      <c r="F678" s="22"/>
      <c r="G678" s="2"/>
    </row>
    <row r="679" spans="1:7" x14ac:dyDescent="0.3">
      <c r="A679" s="2"/>
      <c r="B679" s="2"/>
      <c r="C679" s="3"/>
      <c r="D679" s="21"/>
      <c r="E679" s="95"/>
      <c r="F679" s="22"/>
      <c r="G679" s="2"/>
    </row>
    <row r="680" spans="1:7" x14ac:dyDescent="0.3">
      <c r="A680" s="2"/>
      <c r="B680" s="2"/>
      <c r="C680" s="3"/>
      <c r="D680" s="21"/>
      <c r="E680" s="95"/>
      <c r="F680" s="22"/>
      <c r="G680" s="2"/>
    </row>
    <row r="681" spans="1:7" x14ac:dyDescent="0.3">
      <c r="A681" s="2"/>
      <c r="B681" s="2"/>
      <c r="C681" s="3"/>
      <c r="D681" s="21"/>
      <c r="E681" s="95"/>
      <c r="F681" s="22"/>
      <c r="G681" s="2"/>
    </row>
    <row r="682" spans="1:7" x14ac:dyDescent="0.3">
      <c r="A682" s="2"/>
      <c r="B682" s="2"/>
      <c r="C682" s="3"/>
      <c r="D682" s="21"/>
      <c r="E682" s="95"/>
      <c r="F682" s="22"/>
      <c r="G682" s="2"/>
    </row>
    <row r="683" spans="1:7" x14ac:dyDescent="0.3">
      <c r="A683" s="2"/>
      <c r="B683" s="2"/>
      <c r="C683" s="3"/>
      <c r="D683" s="21"/>
      <c r="E683" s="95"/>
      <c r="F683" s="22"/>
      <c r="G683" s="2"/>
    </row>
    <row r="684" spans="1:7" x14ac:dyDescent="0.3">
      <c r="A684" s="2"/>
      <c r="B684" s="2"/>
      <c r="C684" s="3"/>
      <c r="D684" s="21"/>
      <c r="E684" s="95"/>
      <c r="F684" s="22"/>
      <c r="G684" s="2"/>
    </row>
    <row r="685" spans="1:7" x14ac:dyDescent="0.3">
      <c r="A685" s="2"/>
      <c r="B685" s="2"/>
      <c r="C685" s="3"/>
      <c r="D685" s="21"/>
      <c r="E685" s="95"/>
      <c r="F685" s="22"/>
      <c r="G685" s="2"/>
    </row>
    <row r="686" spans="1:7" x14ac:dyDescent="0.3">
      <c r="A686" s="2"/>
      <c r="B686" s="2"/>
      <c r="C686" s="3"/>
      <c r="D686" s="21"/>
      <c r="E686" s="95"/>
      <c r="F686" s="22"/>
      <c r="G686" s="2"/>
    </row>
  </sheetData>
  <mergeCells count="15">
    <mergeCell ref="A1:G1"/>
    <mergeCell ref="A2:G2"/>
    <mergeCell ref="A3:G3"/>
    <mergeCell ref="A109:B109"/>
    <mergeCell ref="A57:B57"/>
    <mergeCell ref="A62:B62"/>
    <mergeCell ref="A72:B72"/>
    <mergeCell ref="A77:B77"/>
    <mergeCell ref="A84:B84"/>
    <mergeCell ref="A91:B91"/>
    <mergeCell ref="A52:B52"/>
    <mergeCell ref="A15:B15"/>
    <mergeCell ref="A21:B21"/>
    <mergeCell ref="A27:B27"/>
    <mergeCell ref="A46:B46"/>
  </mergeCells>
  <phoneticPr fontId="9" type="noConversion"/>
  <pageMargins left="0.25" right="0.25" top="0.75" bottom="0.75" header="0.3" footer="0.3"/>
  <pageSetup paperSize="9" scale="66" fitToHeight="0" orientation="portrait" r:id="rId1"/>
  <rowBreaks count="5" manualBreakCount="5">
    <brk id="30" max="6" man="1"/>
    <brk id="62" max="6" man="1"/>
    <brk id="77" max="6" man="1"/>
    <brk id="97" max="6" man="1"/>
    <brk id="108" max="6" man="1"/>
  </rowBreaks>
  <ignoredErrors>
    <ignoredError sqref="F27 F46 F62 F7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96779-7203-4D4B-A0FE-6328085C1B09}">
  <sheetPr>
    <pageSetUpPr fitToPage="1"/>
  </sheetPr>
  <dimension ref="A1:BF668"/>
  <sheetViews>
    <sheetView showGridLines="0" view="pageBreakPreview" zoomScale="99" zoomScaleNormal="96" zoomScaleSheetLayoutView="99" workbookViewId="0">
      <selection activeCell="A3" sqref="A3:G3"/>
    </sheetView>
  </sheetViews>
  <sheetFormatPr defaultColWidth="8.88671875" defaultRowHeight="14.4" x14ac:dyDescent="0.3"/>
  <cols>
    <col min="1" max="1" width="6.109375" style="5" customWidth="1"/>
    <col min="2" max="2" width="78.88671875" style="5" customWidth="1"/>
    <col min="3" max="3" width="8.88671875" style="6"/>
    <col min="4" max="4" width="9.33203125" style="74" bestFit="1" customWidth="1"/>
    <col min="5" max="5" width="12.6640625" style="92" bestFit="1" customWidth="1"/>
    <col min="6" max="6" width="13.109375" style="92" customWidth="1"/>
    <col min="7" max="7" width="11.6640625" style="5" bestFit="1" customWidth="1"/>
    <col min="8" max="8" width="10.33203125" style="2" bestFit="1" customWidth="1"/>
    <col min="9" max="16384" width="8.88671875" style="2"/>
  </cols>
  <sheetData>
    <row r="1" spans="1:12" x14ac:dyDescent="0.3">
      <c r="A1" s="256" t="s">
        <v>63</v>
      </c>
      <c r="B1" s="256"/>
      <c r="C1" s="256"/>
      <c r="D1" s="256"/>
      <c r="E1" s="256"/>
      <c r="F1" s="256"/>
      <c r="G1" s="256"/>
      <c r="H1" s="1"/>
      <c r="I1" s="1"/>
      <c r="J1" s="1"/>
      <c r="K1" s="1"/>
      <c r="L1" s="1"/>
    </row>
    <row r="2" spans="1:12" x14ac:dyDescent="0.3">
      <c r="A2" s="256" t="s">
        <v>273</v>
      </c>
      <c r="B2" s="256"/>
      <c r="C2" s="256"/>
      <c r="D2" s="256"/>
      <c r="E2" s="256"/>
      <c r="F2" s="256"/>
      <c r="G2" s="256"/>
      <c r="H2" s="1"/>
      <c r="I2" s="1"/>
      <c r="J2" s="1"/>
      <c r="K2" s="1"/>
      <c r="L2" s="1"/>
    </row>
    <row r="3" spans="1:12" x14ac:dyDescent="0.3">
      <c r="A3" s="256" t="s">
        <v>169</v>
      </c>
      <c r="B3" s="256"/>
      <c r="C3" s="256"/>
      <c r="D3" s="256"/>
      <c r="E3" s="256"/>
      <c r="F3" s="256"/>
      <c r="G3" s="256"/>
      <c r="H3" s="1"/>
      <c r="I3" s="1"/>
      <c r="J3" s="1"/>
      <c r="K3" s="1"/>
      <c r="L3" s="1"/>
    </row>
    <row r="4" spans="1:12" ht="15" thickBot="1" x14ac:dyDescent="0.35">
      <c r="A4" s="144"/>
      <c r="B4" s="144"/>
      <c r="C4" s="144"/>
      <c r="D4" s="144"/>
      <c r="E4" s="144"/>
      <c r="F4" s="144"/>
      <c r="G4" s="144"/>
      <c r="H4" s="1"/>
      <c r="I4" s="1"/>
      <c r="J4" s="1"/>
      <c r="K4" s="1"/>
      <c r="L4" s="1"/>
    </row>
    <row r="5" spans="1:12" x14ac:dyDescent="0.3">
      <c r="A5" s="112" t="s">
        <v>65</v>
      </c>
      <c r="B5" s="145" t="s">
        <v>66</v>
      </c>
      <c r="C5" s="113" t="s">
        <v>67</v>
      </c>
      <c r="D5" s="178" t="s">
        <v>68</v>
      </c>
      <c r="E5" s="146" t="s">
        <v>271</v>
      </c>
      <c r="F5" s="146" t="s">
        <v>272</v>
      </c>
      <c r="G5" s="148" t="s">
        <v>69</v>
      </c>
    </row>
    <row r="6" spans="1:12" x14ac:dyDescent="0.3">
      <c r="A6" s="122" t="s">
        <v>70</v>
      </c>
      <c r="D6" s="73"/>
      <c r="F6" s="92">
        <f t="shared" ref="F6:F74" si="0">E6*D6</f>
        <v>0</v>
      </c>
      <c r="G6" s="103"/>
    </row>
    <row r="7" spans="1:12" ht="100.8" x14ac:dyDescent="0.3">
      <c r="A7" s="102">
        <v>1.1000000000000001</v>
      </c>
      <c r="B7" s="9" t="s">
        <v>170</v>
      </c>
      <c r="C7" s="6" t="s">
        <v>72</v>
      </c>
      <c r="D7" s="98">
        <f>ROUNDUP((83.5*1.5*1.1)*2,0)</f>
        <v>276</v>
      </c>
      <c r="F7" s="92">
        <f t="shared" si="0"/>
        <v>0</v>
      </c>
      <c r="G7" s="103"/>
    </row>
    <row r="8" spans="1:12" ht="28.8" x14ac:dyDescent="0.3">
      <c r="A8" s="102">
        <v>1.2</v>
      </c>
      <c r="B8" s="9" t="s">
        <v>73</v>
      </c>
      <c r="C8" s="6" t="s">
        <v>72</v>
      </c>
      <c r="D8" s="73">
        <f>83.5*1.1*0.15*2</f>
        <v>27.555000000000003</v>
      </c>
      <c r="F8" s="92">
        <f t="shared" si="0"/>
        <v>0</v>
      </c>
      <c r="G8" s="103"/>
    </row>
    <row r="9" spans="1:12" ht="57.6" x14ac:dyDescent="0.3">
      <c r="A9" s="102">
        <v>1.3</v>
      </c>
      <c r="B9" s="9" t="s">
        <v>74</v>
      </c>
      <c r="C9" s="6" t="s">
        <v>72</v>
      </c>
      <c r="D9" s="73">
        <f>42.95*1.5*1.182</f>
        <v>76.150350000000003</v>
      </c>
      <c r="F9" s="92">
        <f t="shared" si="0"/>
        <v>0</v>
      </c>
      <c r="G9" s="103"/>
    </row>
    <row r="10" spans="1:12" ht="60" customHeight="1" x14ac:dyDescent="0.3">
      <c r="A10" s="102">
        <v>1.4</v>
      </c>
      <c r="B10" s="9" t="s">
        <v>75</v>
      </c>
      <c r="C10" s="6" t="s">
        <v>72</v>
      </c>
      <c r="D10" s="73">
        <f>(83.5-42.95)*1.5*1.3*2</f>
        <v>158.14499999999998</v>
      </c>
      <c r="F10" s="92">
        <f t="shared" si="0"/>
        <v>0</v>
      </c>
      <c r="G10" s="103"/>
    </row>
    <row r="11" spans="1:12" ht="43.2" x14ac:dyDescent="0.3">
      <c r="A11" s="102">
        <v>1.5</v>
      </c>
      <c r="B11" s="9" t="s">
        <v>76</v>
      </c>
      <c r="C11" s="6" t="s">
        <v>72</v>
      </c>
      <c r="D11" s="73">
        <f>159*0.3*1.1*2</f>
        <v>104.94</v>
      </c>
      <c r="F11" s="92">
        <f t="shared" si="0"/>
        <v>0</v>
      </c>
      <c r="G11" s="103"/>
    </row>
    <row r="12" spans="1:12" ht="43.2" x14ac:dyDescent="0.3">
      <c r="A12" s="102">
        <v>1.6</v>
      </c>
      <c r="B12" s="9" t="s">
        <v>77</v>
      </c>
      <c r="C12" s="6" t="s">
        <v>78</v>
      </c>
      <c r="D12" s="73">
        <f>186*2</f>
        <v>372</v>
      </c>
      <c r="F12" s="92">
        <f t="shared" si="0"/>
        <v>0</v>
      </c>
      <c r="G12" s="103"/>
    </row>
    <row r="13" spans="1:12" ht="43.2" x14ac:dyDescent="0.3">
      <c r="A13" s="102">
        <v>1.7</v>
      </c>
      <c r="B13" s="9" t="s">
        <v>79</v>
      </c>
      <c r="C13" s="6" t="s">
        <v>78</v>
      </c>
      <c r="D13" s="73">
        <f>159*2</f>
        <v>318</v>
      </c>
      <c r="F13" s="92">
        <f t="shared" si="0"/>
        <v>0</v>
      </c>
      <c r="G13" s="103"/>
    </row>
    <row r="14" spans="1:12" ht="43.2" x14ac:dyDescent="0.3">
      <c r="A14" s="102">
        <v>1.8</v>
      </c>
      <c r="B14" s="24" t="s">
        <v>171</v>
      </c>
      <c r="C14" s="6" t="s">
        <v>72</v>
      </c>
      <c r="D14" s="73">
        <f>D13*0.1</f>
        <v>31.8</v>
      </c>
      <c r="F14" s="92">
        <f t="shared" si="0"/>
        <v>0</v>
      </c>
      <c r="G14" s="103"/>
    </row>
    <row r="15" spans="1:12" x14ac:dyDescent="0.3">
      <c r="A15" s="122" t="s">
        <v>172</v>
      </c>
      <c r="B15" s="9"/>
      <c r="D15" s="73"/>
      <c r="F15" s="93">
        <f>SUM(F6:F14)</f>
        <v>0</v>
      </c>
      <c r="G15" s="103"/>
    </row>
    <row r="16" spans="1:12" x14ac:dyDescent="0.3">
      <c r="A16" s="149"/>
      <c r="D16" s="73"/>
      <c r="G16" s="103"/>
    </row>
    <row r="17" spans="1:58" x14ac:dyDescent="0.3">
      <c r="A17" s="122" t="s">
        <v>81</v>
      </c>
      <c r="D17" s="73"/>
      <c r="G17" s="103"/>
    </row>
    <row r="18" spans="1:58" ht="43.2" x14ac:dyDescent="0.3">
      <c r="A18" s="102">
        <v>2.1</v>
      </c>
      <c r="B18" s="9" t="s">
        <v>82</v>
      </c>
      <c r="C18" s="6" t="s">
        <v>78</v>
      </c>
      <c r="D18" s="73">
        <f>((15.9*2+9.4*4)*3.5+21.35*2)-(2.5*0.9*6+2*1.8*8)*2</f>
        <v>201.00000000000003</v>
      </c>
      <c r="F18" s="92">
        <f t="shared" si="0"/>
        <v>0</v>
      </c>
      <c r="G18" s="103"/>
    </row>
    <row r="19" spans="1:58" s="5" customFormat="1" ht="43.2" x14ac:dyDescent="0.3">
      <c r="A19" s="102">
        <v>2.2000000000000002</v>
      </c>
      <c r="B19" s="9" t="s">
        <v>83</v>
      </c>
      <c r="C19" s="6" t="s">
        <v>78</v>
      </c>
      <c r="D19" s="73">
        <f>(15.9*3.5+3.7*3.5*3)-(0.85*2.5*3)*2</f>
        <v>81.75</v>
      </c>
      <c r="E19" s="92"/>
      <c r="F19" s="92">
        <f t="shared" si="0"/>
        <v>0</v>
      </c>
      <c r="G19" s="103"/>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row>
    <row r="20" spans="1:58" s="5" customFormat="1" ht="86.4" x14ac:dyDescent="0.3">
      <c r="A20" s="102">
        <v>2.2999999999999998</v>
      </c>
      <c r="B20" s="9" t="s">
        <v>84</v>
      </c>
      <c r="C20" s="6" t="s">
        <v>72</v>
      </c>
      <c r="D20" s="73">
        <f>(15.9*5+9.4*4)*0.225*0.225*1.1*2</f>
        <v>13.0420125</v>
      </c>
      <c r="E20" s="92"/>
      <c r="F20" s="92">
        <f t="shared" si="0"/>
        <v>0</v>
      </c>
      <c r="G20" s="103"/>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row>
    <row r="21" spans="1:58" s="5" customFormat="1" x14ac:dyDescent="0.3">
      <c r="A21" s="122" t="s">
        <v>173</v>
      </c>
      <c r="C21" s="6"/>
      <c r="D21" s="73"/>
      <c r="E21" s="92"/>
      <c r="F21" s="93">
        <f>SUM(F18:F20)</f>
        <v>0</v>
      </c>
      <c r="G21" s="103"/>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row>
    <row r="22" spans="1:58" s="5" customFormat="1" x14ac:dyDescent="0.3">
      <c r="A22" s="149"/>
      <c r="C22" s="6"/>
      <c r="D22" s="73"/>
      <c r="E22" s="92"/>
      <c r="F22" s="92"/>
      <c r="G22" s="103"/>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row>
    <row r="23" spans="1:58" s="5" customFormat="1" x14ac:dyDescent="0.3">
      <c r="A23" s="122" t="s">
        <v>86</v>
      </c>
      <c r="C23" s="6"/>
      <c r="D23" s="73"/>
      <c r="E23" s="92"/>
      <c r="F23" s="92"/>
      <c r="G23" s="103"/>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row>
    <row r="24" spans="1:58" s="5" customFormat="1" ht="43.2" x14ac:dyDescent="0.3">
      <c r="A24" s="102">
        <v>3.1</v>
      </c>
      <c r="B24" s="9" t="s">
        <v>87</v>
      </c>
      <c r="C24" s="6" t="s">
        <v>78</v>
      </c>
      <c r="D24" s="73">
        <f>10.85*17.25*2</f>
        <v>374.32499999999999</v>
      </c>
      <c r="E24" s="92"/>
      <c r="F24" s="92">
        <f t="shared" si="0"/>
        <v>0</v>
      </c>
      <c r="G24" s="103"/>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row>
    <row r="25" spans="1:58" s="5" customFormat="1" ht="28.8" x14ac:dyDescent="0.3">
      <c r="A25" s="102">
        <v>3.2</v>
      </c>
      <c r="B25" s="9" t="s">
        <v>88</v>
      </c>
      <c r="C25" s="6" t="s">
        <v>78</v>
      </c>
      <c r="D25" s="73">
        <f>D24*2</f>
        <v>748.65</v>
      </c>
      <c r="E25" s="92"/>
      <c r="F25" s="92">
        <f t="shared" si="0"/>
        <v>0</v>
      </c>
      <c r="G25" s="103"/>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row>
    <row r="26" spans="1:58" s="5" customFormat="1" ht="28.8" x14ac:dyDescent="0.3">
      <c r="A26" s="102">
        <v>3.3</v>
      </c>
      <c r="B26" s="9" t="s">
        <v>174</v>
      </c>
      <c r="C26" s="6" t="s">
        <v>90</v>
      </c>
      <c r="D26" s="73">
        <f>17.25*2*2</f>
        <v>69</v>
      </c>
      <c r="E26" s="92"/>
      <c r="F26" s="92">
        <f t="shared" si="0"/>
        <v>0</v>
      </c>
      <c r="G26" s="103"/>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row>
    <row r="27" spans="1:58" s="5" customFormat="1" x14ac:dyDescent="0.3">
      <c r="A27" s="122" t="s">
        <v>175</v>
      </c>
      <c r="B27" s="9"/>
      <c r="C27" s="6"/>
      <c r="D27" s="73"/>
      <c r="E27" s="92"/>
      <c r="F27" s="93">
        <f>SUM(F24:F26)</f>
        <v>0</v>
      </c>
      <c r="G27" s="103"/>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row>
    <row r="28" spans="1:58" s="5" customFormat="1" x14ac:dyDescent="0.3">
      <c r="A28" s="149"/>
      <c r="C28" s="6"/>
      <c r="D28" s="73"/>
      <c r="E28" s="92"/>
      <c r="F28" s="92"/>
      <c r="G28" s="103"/>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row>
    <row r="29" spans="1:58" s="5" customFormat="1" x14ac:dyDescent="0.3">
      <c r="A29" s="122" t="s">
        <v>176</v>
      </c>
      <c r="C29" s="6"/>
      <c r="D29" s="73"/>
      <c r="E29" s="92"/>
      <c r="F29" s="92">
        <f t="shared" si="0"/>
        <v>0</v>
      </c>
      <c r="G29" s="103"/>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row>
    <row r="30" spans="1:58" s="5" customFormat="1" ht="86.4" x14ac:dyDescent="0.3">
      <c r="A30" s="149"/>
      <c r="B30" s="9" t="s">
        <v>93</v>
      </c>
      <c r="C30" s="6"/>
      <c r="D30" s="73"/>
      <c r="E30" s="92"/>
      <c r="F30" s="92">
        <f t="shared" si="0"/>
        <v>0</v>
      </c>
      <c r="G30" s="103"/>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row>
    <row r="31" spans="1:58" s="5" customFormat="1" x14ac:dyDescent="0.3">
      <c r="A31" s="102">
        <v>4.0999999999999996</v>
      </c>
      <c r="B31" s="17" t="s">
        <v>94</v>
      </c>
      <c r="C31" s="6" t="s">
        <v>95</v>
      </c>
      <c r="D31" s="73">
        <f>8*2</f>
        <v>16</v>
      </c>
      <c r="E31" s="92"/>
      <c r="F31" s="92">
        <f t="shared" si="0"/>
        <v>0</v>
      </c>
      <c r="G31" s="103"/>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row>
    <row r="32" spans="1:58" s="5" customFormat="1" ht="86.4" x14ac:dyDescent="0.3">
      <c r="A32" s="102"/>
      <c r="B32" s="9" t="s">
        <v>96</v>
      </c>
      <c r="C32" s="6"/>
      <c r="D32" s="73"/>
      <c r="E32" s="92"/>
      <c r="F32" s="92">
        <f t="shared" si="0"/>
        <v>0</v>
      </c>
      <c r="G32" s="103"/>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1:58" s="5" customFormat="1" x14ac:dyDescent="0.3">
      <c r="A33" s="102">
        <v>4.2</v>
      </c>
      <c r="B33" s="17" t="s">
        <v>100</v>
      </c>
      <c r="C33" s="6" t="s">
        <v>98</v>
      </c>
      <c r="D33" s="73">
        <f>3*2</f>
        <v>6</v>
      </c>
      <c r="E33" s="92"/>
      <c r="F33" s="92">
        <f t="shared" si="0"/>
        <v>0</v>
      </c>
      <c r="G33" s="103"/>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row>
    <row r="34" spans="1:58" s="5" customFormat="1" ht="86.4" x14ac:dyDescent="0.3">
      <c r="A34" s="102"/>
      <c r="B34" s="9" t="s">
        <v>101</v>
      </c>
      <c r="C34" s="6"/>
      <c r="D34" s="73"/>
      <c r="E34" s="92"/>
      <c r="F34" s="92">
        <f t="shared" si="0"/>
        <v>0</v>
      </c>
      <c r="G34" s="103"/>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row>
    <row r="35" spans="1:58" s="5" customFormat="1" x14ac:dyDescent="0.3">
      <c r="A35" s="102">
        <v>4.3</v>
      </c>
      <c r="B35" s="5" t="s">
        <v>177</v>
      </c>
      <c r="C35" s="6" t="s">
        <v>98</v>
      </c>
      <c r="D35" s="73">
        <f>6*2</f>
        <v>12</v>
      </c>
      <c r="E35" s="92"/>
      <c r="F35" s="92">
        <f t="shared" si="0"/>
        <v>0</v>
      </c>
      <c r="G35" s="103"/>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row>
    <row r="36" spans="1:58" s="5" customFormat="1" x14ac:dyDescent="0.3">
      <c r="A36" s="102">
        <v>4.4000000000000004</v>
      </c>
      <c r="B36" s="247" t="s">
        <v>103</v>
      </c>
      <c r="C36" s="6" t="s">
        <v>98</v>
      </c>
      <c r="D36" s="73">
        <f>3*2</f>
        <v>6</v>
      </c>
      <c r="E36" s="92"/>
      <c r="F36" s="92">
        <f t="shared" si="0"/>
        <v>0</v>
      </c>
      <c r="G36" s="103"/>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row>
    <row r="37" spans="1:58" s="5" customFormat="1" ht="129.6" x14ac:dyDescent="0.3">
      <c r="A37" s="149"/>
      <c r="B37" s="9" t="s">
        <v>104</v>
      </c>
      <c r="C37" s="6"/>
      <c r="D37" s="73"/>
      <c r="E37" s="92"/>
      <c r="F37" s="92">
        <f t="shared" si="0"/>
        <v>0</v>
      </c>
      <c r="G37" s="103"/>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row>
    <row r="38" spans="1:58" s="5" customFormat="1" x14ac:dyDescent="0.3">
      <c r="A38" s="102">
        <v>4.5</v>
      </c>
      <c r="B38" s="16" t="s">
        <v>94</v>
      </c>
      <c r="C38" s="6" t="s">
        <v>98</v>
      </c>
      <c r="D38" s="73">
        <f>D31</f>
        <v>16</v>
      </c>
      <c r="E38" s="92"/>
      <c r="F38" s="92">
        <f t="shared" si="0"/>
        <v>0</v>
      </c>
      <c r="G38" s="103"/>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row>
    <row r="39" spans="1:58" s="5" customFormat="1" x14ac:dyDescent="0.3">
      <c r="A39" s="102">
        <v>4.5999999999999996</v>
      </c>
      <c r="B39" s="17" t="s">
        <v>100</v>
      </c>
      <c r="C39" s="6" t="s">
        <v>98</v>
      </c>
      <c r="D39" s="73">
        <f>D33</f>
        <v>6</v>
      </c>
      <c r="E39" s="92"/>
      <c r="F39" s="92">
        <f t="shared" si="0"/>
        <v>0</v>
      </c>
      <c r="G39" s="103"/>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row>
    <row r="40" spans="1:58" s="5" customFormat="1" ht="144" x14ac:dyDescent="0.3">
      <c r="A40" s="102"/>
      <c r="B40" s="18" t="s">
        <v>105</v>
      </c>
      <c r="C40" s="6"/>
      <c r="D40" s="73"/>
      <c r="E40" s="92"/>
      <c r="F40" s="92"/>
      <c r="G40" s="103"/>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row>
    <row r="41" spans="1:58" s="5" customFormat="1" x14ac:dyDescent="0.3">
      <c r="A41" s="102">
        <v>4.7</v>
      </c>
      <c r="B41" s="17" t="s">
        <v>177</v>
      </c>
      <c r="C41" s="6" t="s">
        <v>98</v>
      </c>
      <c r="D41" s="73">
        <f>D35</f>
        <v>12</v>
      </c>
      <c r="E41" s="92"/>
      <c r="F41" s="92">
        <f t="shared" si="0"/>
        <v>0</v>
      </c>
      <c r="G41" s="103"/>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row>
    <row r="42" spans="1:58" s="5" customFormat="1" x14ac:dyDescent="0.3">
      <c r="A42" s="122" t="s">
        <v>178</v>
      </c>
      <c r="B42" s="18"/>
      <c r="C42" s="6"/>
      <c r="D42" s="73"/>
      <c r="E42" s="92"/>
      <c r="F42" s="93">
        <f>SUM(F29:F41)</f>
        <v>0</v>
      </c>
      <c r="G42" s="103"/>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row>
    <row r="43" spans="1:58" s="5" customFormat="1" x14ac:dyDescent="0.3">
      <c r="A43" s="122"/>
      <c r="B43" s="18"/>
      <c r="C43" s="6"/>
      <c r="D43" s="73"/>
      <c r="E43" s="92"/>
      <c r="F43" s="92"/>
      <c r="G43" s="103"/>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row>
    <row r="44" spans="1:58" s="5" customFormat="1" x14ac:dyDescent="0.3">
      <c r="A44" s="122" t="s">
        <v>107</v>
      </c>
      <c r="C44" s="6"/>
      <c r="D44" s="73"/>
      <c r="E44" s="92"/>
      <c r="F44" s="92">
        <f t="shared" si="0"/>
        <v>0</v>
      </c>
      <c r="G44" s="103"/>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row>
    <row r="45" spans="1:58" s="5" customFormat="1" ht="28.8" x14ac:dyDescent="0.3">
      <c r="A45" s="102">
        <v>5.0999999999999996</v>
      </c>
      <c r="B45" s="9" t="s">
        <v>108</v>
      </c>
      <c r="C45" s="6" t="s">
        <v>78</v>
      </c>
      <c r="D45" s="73">
        <f>D18*2*2</f>
        <v>804.00000000000011</v>
      </c>
      <c r="E45" s="92"/>
      <c r="F45" s="92">
        <f t="shared" si="0"/>
        <v>0</v>
      </c>
      <c r="G45" s="103"/>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row>
    <row r="46" spans="1:58" s="5" customFormat="1" ht="43.2" x14ac:dyDescent="0.3">
      <c r="A46" s="102">
        <v>5.2</v>
      </c>
      <c r="B46" s="9" t="s">
        <v>110</v>
      </c>
      <c r="C46" s="6" t="s">
        <v>78</v>
      </c>
      <c r="D46" s="73">
        <f>D45*2</f>
        <v>1608.0000000000002</v>
      </c>
      <c r="E46" s="92"/>
      <c r="F46" s="92">
        <f t="shared" si="0"/>
        <v>0</v>
      </c>
      <c r="G46" s="103"/>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row>
    <row r="47" spans="1:58" s="5" customFormat="1" x14ac:dyDescent="0.3">
      <c r="A47" s="122" t="s">
        <v>179</v>
      </c>
      <c r="B47" s="9"/>
      <c r="C47" s="6"/>
      <c r="D47" s="73"/>
      <c r="E47" s="92"/>
      <c r="F47" s="93">
        <f>SUM(F45:F46)</f>
        <v>0</v>
      </c>
      <c r="G47" s="103"/>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row>
    <row r="48" spans="1:58" s="5" customFormat="1" x14ac:dyDescent="0.3">
      <c r="A48" s="149"/>
      <c r="C48" s="6"/>
      <c r="D48" s="73"/>
      <c r="E48" s="92"/>
      <c r="F48" s="92"/>
      <c r="G48" s="103"/>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row>
    <row r="49" spans="1:58" s="5" customFormat="1" x14ac:dyDescent="0.3">
      <c r="A49" s="122" t="s">
        <v>112</v>
      </c>
      <c r="C49" s="6"/>
      <c r="D49" s="73"/>
      <c r="E49" s="92"/>
      <c r="F49" s="92"/>
      <c r="G49" s="103"/>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row>
    <row r="50" spans="1:58" s="5" customFormat="1" ht="43.2" x14ac:dyDescent="0.3">
      <c r="A50" s="118">
        <v>6.1</v>
      </c>
      <c r="B50" s="9" t="s">
        <v>113</v>
      </c>
      <c r="C50" s="6" t="s">
        <v>78</v>
      </c>
      <c r="D50" s="73">
        <f>D13*2</f>
        <v>636</v>
      </c>
      <c r="E50" s="92"/>
      <c r="F50" s="92">
        <f t="shared" si="0"/>
        <v>0</v>
      </c>
      <c r="G50" s="103"/>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row>
    <row r="51" spans="1:58" s="5" customFormat="1" ht="28.8" x14ac:dyDescent="0.3">
      <c r="A51" s="118">
        <v>6.2</v>
      </c>
      <c r="B51" s="9" t="s">
        <v>114</v>
      </c>
      <c r="C51" s="6" t="s">
        <v>98</v>
      </c>
      <c r="D51" s="73">
        <f>15*2</f>
        <v>30</v>
      </c>
      <c r="E51" s="92"/>
      <c r="F51" s="92">
        <f t="shared" si="0"/>
        <v>0</v>
      </c>
      <c r="G51" s="103"/>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row>
    <row r="52" spans="1:58" s="5" customFormat="1" x14ac:dyDescent="0.3">
      <c r="A52" s="122" t="s">
        <v>180</v>
      </c>
      <c r="B52" s="9"/>
      <c r="C52" s="6"/>
      <c r="D52" s="73"/>
      <c r="E52" s="92"/>
      <c r="F52" s="93">
        <f>SUM(F50:F51)</f>
        <v>0</v>
      </c>
      <c r="G52" s="103"/>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row>
    <row r="53" spans="1:58" s="5" customFormat="1" x14ac:dyDescent="0.3">
      <c r="A53" s="149"/>
      <c r="C53" s="6"/>
      <c r="D53" s="73"/>
      <c r="E53" s="92"/>
      <c r="F53" s="92">
        <f t="shared" si="0"/>
        <v>0</v>
      </c>
      <c r="G53" s="103"/>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row>
    <row r="54" spans="1:58" s="5" customFormat="1" x14ac:dyDescent="0.3">
      <c r="A54" s="152" t="s">
        <v>116</v>
      </c>
      <c r="C54" s="6"/>
      <c r="D54" s="73"/>
      <c r="E54" s="92"/>
      <c r="F54" s="92">
        <f t="shared" si="0"/>
        <v>0</v>
      </c>
      <c r="G54" s="103"/>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row>
    <row r="55" spans="1:58" s="5" customFormat="1" ht="28.8" x14ac:dyDescent="0.3">
      <c r="A55" s="102">
        <v>7.1</v>
      </c>
      <c r="B55" s="9" t="s">
        <v>117</v>
      </c>
      <c r="C55" s="6" t="s">
        <v>78</v>
      </c>
      <c r="D55" s="73">
        <f>D50</f>
        <v>636</v>
      </c>
      <c r="E55" s="92"/>
      <c r="F55" s="92">
        <f t="shared" si="0"/>
        <v>0</v>
      </c>
      <c r="G55" s="103"/>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row>
    <row r="56" spans="1:58" s="5" customFormat="1" ht="57.6" x14ac:dyDescent="0.3">
      <c r="A56" s="102">
        <v>7.2</v>
      </c>
      <c r="B56" s="9" t="s">
        <v>118</v>
      </c>
      <c r="C56" s="6" t="s">
        <v>78</v>
      </c>
      <c r="D56" s="73">
        <f>D55</f>
        <v>636</v>
      </c>
      <c r="E56" s="92"/>
      <c r="F56" s="92">
        <f t="shared" si="0"/>
        <v>0</v>
      </c>
      <c r="G56" s="103"/>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row>
    <row r="57" spans="1:58" s="5" customFormat="1" x14ac:dyDescent="0.3">
      <c r="A57" s="122" t="s">
        <v>181</v>
      </c>
      <c r="B57" s="9"/>
      <c r="C57" s="6"/>
      <c r="D57" s="73"/>
      <c r="E57" s="92"/>
      <c r="F57" s="93">
        <f>SUM(F55:F56)</f>
        <v>0</v>
      </c>
      <c r="G57" s="103"/>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row>
    <row r="58" spans="1:58" s="5" customFormat="1" x14ac:dyDescent="0.3">
      <c r="A58" s="149"/>
      <c r="C58" s="6"/>
      <c r="D58" s="73"/>
      <c r="E58" s="92"/>
      <c r="F58" s="92">
        <f t="shared" si="0"/>
        <v>0</v>
      </c>
      <c r="G58" s="103"/>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row>
    <row r="59" spans="1:58" s="5" customFormat="1" x14ac:dyDescent="0.3">
      <c r="A59" s="122" t="s">
        <v>120</v>
      </c>
      <c r="C59" s="6"/>
      <c r="D59" s="73"/>
      <c r="E59" s="92"/>
      <c r="F59" s="92">
        <f t="shared" si="0"/>
        <v>0</v>
      </c>
      <c r="G59" s="103"/>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row>
    <row r="60" spans="1:58" s="5" customFormat="1" ht="57.6" x14ac:dyDescent="0.3">
      <c r="A60" s="102">
        <v>8.1</v>
      </c>
      <c r="B60" s="9" t="s">
        <v>182</v>
      </c>
      <c r="C60" s="6" t="s">
        <v>98</v>
      </c>
      <c r="D60" s="73">
        <f>3*2</f>
        <v>6</v>
      </c>
      <c r="E60" s="92"/>
      <c r="F60" s="92">
        <f t="shared" si="0"/>
        <v>0</v>
      </c>
      <c r="G60" s="103"/>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row>
    <row r="61" spans="1:58" s="5" customFormat="1" ht="72" x14ac:dyDescent="0.3">
      <c r="A61" s="102">
        <v>8.1999999999999993</v>
      </c>
      <c r="B61" s="9" t="s">
        <v>183</v>
      </c>
      <c r="C61" s="6" t="s">
        <v>98</v>
      </c>
      <c r="D61" s="73">
        <f>3*2</f>
        <v>6</v>
      </c>
      <c r="E61" s="92"/>
      <c r="F61" s="92">
        <f t="shared" si="0"/>
        <v>0</v>
      </c>
      <c r="G61" s="103"/>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row>
    <row r="62" spans="1:58" s="5" customFormat="1" ht="57.6" x14ac:dyDescent="0.3">
      <c r="A62" s="102">
        <v>8.3000000000000007</v>
      </c>
      <c r="B62" s="9" t="s">
        <v>184</v>
      </c>
      <c r="C62" s="6" t="s">
        <v>98</v>
      </c>
      <c r="D62" s="73">
        <f>3*2</f>
        <v>6</v>
      </c>
      <c r="E62" s="92"/>
      <c r="F62" s="92">
        <f t="shared" si="0"/>
        <v>0</v>
      </c>
      <c r="G62" s="103"/>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row>
    <row r="63" spans="1:58" s="5" customFormat="1" ht="100.8" x14ac:dyDescent="0.3">
      <c r="A63" s="102">
        <v>8.4</v>
      </c>
      <c r="B63" s="9" t="s">
        <v>185</v>
      </c>
      <c r="C63" s="6" t="s">
        <v>98</v>
      </c>
      <c r="D63" s="73">
        <f>((3.7*2+1.5*2)*1.8*3*1.1)*2</f>
        <v>123.55200000000004</v>
      </c>
      <c r="E63" s="92"/>
      <c r="F63" s="92">
        <f t="shared" si="0"/>
        <v>0</v>
      </c>
      <c r="G63" s="103"/>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row>
    <row r="64" spans="1:58" s="5" customFormat="1" x14ac:dyDescent="0.3">
      <c r="A64" s="122" t="s">
        <v>186</v>
      </c>
      <c r="B64" s="9"/>
      <c r="C64" s="6"/>
      <c r="D64" s="73"/>
      <c r="E64" s="92"/>
      <c r="F64" s="93">
        <f>SUM(F60:F63)</f>
        <v>0</v>
      </c>
      <c r="G64" s="103"/>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row>
    <row r="65" spans="1:58" s="5" customFormat="1" x14ac:dyDescent="0.3">
      <c r="A65" s="122"/>
      <c r="B65" s="9"/>
      <c r="C65" s="6"/>
      <c r="D65" s="73"/>
      <c r="E65" s="92"/>
      <c r="F65" s="92">
        <f t="shared" si="0"/>
        <v>0</v>
      </c>
      <c r="G65" s="103"/>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row>
    <row r="66" spans="1:58" s="5" customFormat="1" x14ac:dyDescent="0.3">
      <c r="A66" s="122" t="s">
        <v>129</v>
      </c>
      <c r="C66" s="6"/>
      <c r="D66" s="73"/>
      <c r="E66" s="92"/>
      <c r="F66" s="92">
        <f t="shared" si="0"/>
        <v>0</v>
      </c>
      <c r="G66" s="103"/>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row>
    <row r="67" spans="1:58" s="5" customFormat="1" ht="115.2" x14ac:dyDescent="0.3">
      <c r="A67" s="118">
        <v>9.1</v>
      </c>
      <c r="B67" s="9" t="s">
        <v>187</v>
      </c>
      <c r="C67" s="6" t="s">
        <v>48</v>
      </c>
      <c r="D67" s="73">
        <v>2</v>
      </c>
      <c r="E67" s="92"/>
      <c r="F67" s="92">
        <f t="shared" si="0"/>
        <v>0</v>
      </c>
      <c r="G67" s="103"/>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row>
    <row r="68" spans="1:58" s="5" customFormat="1" ht="115.2" x14ac:dyDescent="0.3">
      <c r="A68" s="118">
        <v>9.1999999999999993</v>
      </c>
      <c r="B68" s="9" t="s">
        <v>188</v>
      </c>
      <c r="C68" s="6" t="s">
        <v>48</v>
      </c>
      <c r="D68" s="73">
        <v>2</v>
      </c>
      <c r="E68" s="92"/>
      <c r="F68" s="92">
        <f t="shared" si="0"/>
        <v>0</v>
      </c>
      <c r="G68" s="103"/>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row>
    <row r="69" spans="1:58" s="5" customFormat="1" x14ac:dyDescent="0.3">
      <c r="A69" s="122" t="s">
        <v>189</v>
      </c>
      <c r="B69" s="9"/>
      <c r="C69" s="6"/>
      <c r="D69" s="73"/>
      <c r="E69" s="92"/>
      <c r="F69" s="93">
        <f>SUM(F67:F68)</f>
        <v>0</v>
      </c>
      <c r="G69" s="103"/>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row>
    <row r="70" spans="1:58" s="5" customFormat="1" x14ac:dyDescent="0.3">
      <c r="A70" s="149"/>
      <c r="B70" s="9"/>
      <c r="C70" s="6"/>
      <c r="D70" s="73"/>
      <c r="E70" s="92"/>
      <c r="F70" s="92">
        <f t="shared" si="0"/>
        <v>0</v>
      </c>
      <c r="G70" s="103"/>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row>
    <row r="71" spans="1:58" s="5" customFormat="1" x14ac:dyDescent="0.3">
      <c r="A71" s="122" t="s">
        <v>190</v>
      </c>
      <c r="B71" s="9"/>
      <c r="C71" s="6"/>
      <c r="D71" s="73"/>
      <c r="E71" s="92"/>
      <c r="F71" s="92">
        <f t="shared" si="0"/>
        <v>0</v>
      </c>
      <c r="G71" s="103"/>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row>
    <row r="72" spans="1:58" s="5" customFormat="1" ht="86.4" x14ac:dyDescent="0.3">
      <c r="A72" s="102">
        <v>10.1</v>
      </c>
      <c r="B72" s="9" t="s">
        <v>191</v>
      </c>
      <c r="C72" s="6" t="s">
        <v>98</v>
      </c>
      <c r="D72" s="73">
        <f>3*2</f>
        <v>6</v>
      </c>
      <c r="E72" s="92"/>
      <c r="F72" s="92">
        <f t="shared" si="0"/>
        <v>0</v>
      </c>
      <c r="G72" s="103"/>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row>
    <row r="73" spans="1:58" s="5" customFormat="1" ht="57.6" x14ac:dyDescent="0.3">
      <c r="A73" s="102">
        <v>10.199999999999999</v>
      </c>
      <c r="B73" s="9" t="s">
        <v>192</v>
      </c>
      <c r="C73" s="6" t="s">
        <v>98</v>
      </c>
      <c r="D73" s="73">
        <f>3*2</f>
        <v>6</v>
      </c>
      <c r="E73" s="92"/>
      <c r="F73" s="92">
        <f t="shared" si="0"/>
        <v>0</v>
      </c>
      <c r="G73" s="103"/>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row>
    <row r="74" spans="1:58" s="5" customFormat="1" ht="57.6" x14ac:dyDescent="0.3">
      <c r="A74" s="102">
        <v>10.3</v>
      </c>
      <c r="B74" s="9" t="s">
        <v>193</v>
      </c>
      <c r="C74" s="6" t="s">
        <v>98</v>
      </c>
      <c r="D74" s="73">
        <f>3*2</f>
        <v>6</v>
      </c>
      <c r="E74" s="92"/>
      <c r="F74" s="92">
        <f t="shared" si="0"/>
        <v>0</v>
      </c>
      <c r="G74" s="103"/>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row>
    <row r="75" spans="1:58" s="5" customFormat="1" x14ac:dyDescent="0.3">
      <c r="A75" s="122" t="s">
        <v>138</v>
      </c>
      <c r="B75" s="9"/>
      <c r="C75" s="6"/>
      <c r="D75" s="73"/>
      <c r="E75" s="92"/>
      <c r="F75" s="93">
        <f>SUM(F72:F74)</f>
        <v>0</v>
      </c>
      <c r="G75" s="103"/>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row>
    <row r="76" spans="1:58" s="5" customFormat="1" x14ac:dyDescent="0.3">
      <c r="A76" s="149"/>
      <c r="B76" s="9"/>
      <c r="C76" s="6"/>
      <c r="D76" s="73"/>
      <c r="E76" s="92"/>
      <c r="F76" s="92"/>
      <c r="G76" s="103"/>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row>
    <row r="77" spans="1:58" x14ac:dyDescent="0.3">
      <c r="A77" s="122" t="s">
        <v>194</v>
      </c>
      <c r="B77" s="9"/>
      <c r="D77" s="73"/>
      <c r="G77" s="103"/>
    </row>
    <row r="78" spans="1:58" ht="93" customHeight="1" x14ac:dyDescent="0.3">
      <c r="A78" s="102">
        <v>11.1</v>
      </c>
      <c r="B78" s="248" t="s">
        <v>195</v>
      </c>
      <c r="C78" s="6" t="s">
        <v>98</v>
      </c>
      <c r="D78" s="73">
        <f>6*2</f>
        <v>12</v>
      </c>
      <c r="F78" s="92">
        <f t="shared" ref="F78:F82" si="1">E78*D78</f>
        <v>0</v>
      </c>
      <c r="G78" s="103"/>
    </row>
    <row r="79" spans="1:58" x14ac:dyDescent="0.3">
      <c r="A79" s="122" t="s">
        <v>144</v>
      </c>
      <c r="B79" s="20"/>
      <c r="D79" s="73"/>
      <c r="F79" s="93">
        <f>SUM(F78)</f>
        <v>0</v>
      </c>
      <c r="G79" s="103"/>
    </row>
    <row r="80" spans="1:58" x14ac:dyDescent="0.3">
      <c r="A80" s="149"/>
      <c r="B80" s="19"/>
      <c r="D80" s="73"/>
      <c r="G80" s="103"/>
    </row>
    <row r="81" spans="1:8" x14ac:dyDescent="0.3">
      <c r="A81" s="122" t="s">
        <v>145</v>
      </c>
      <c r="D81" s="73"/>
      <c r="F81" s="92">
        <f t="shared" si="1"/>
        <v>0</v>
      </c>
      <c r="G81" s="103"/>
    </row>
    <row r="82" spans="1:8" ht="100.8" x14ac:dyDescent="0.3">
      <c r="A82" s="118">
        <v>12.1</v>
      </c>
      <c r="B82" s="9" t="s">
        <v>148</v>
      </c>
      <c r="C82" s="6" t="s">
        <v>98</v>
      </c>
      <c r="D82" s="73">
        <v>4</v>
      </c>
      <c r="F82" s="92">
        <f t="shared" si="1"/>
        <v>0</v>
      </c>
      <c r="G82" s="103"/>
    </row>
    <row r="83" spans="1:8" x14ac:dyDescent="0.3">
      <c r="A83" s="122" t="s">
        <v>168</v>
      </c>
      <c r="E83" s="94"/>
      <c r="F83" s="93">
        <f>SUM(F82)</f>
        <v>0</v>
      </c>
      <c r="G83" s="157"/>
      <c r="H83" s="14"/>
    </row>
    <row r="84" spans="1:8" x14ac:dyDescent="0.3">
      <c r="A84" s="179"/>
      <c r="B84" s="2"/>
      <c r="C84" s="3"/>
      <c r="D84" s="75"/>
      <c r="E84" s="96"/>
      <c r="F84" s="97"/>
      <c r="G84" s="180"/>
      <c r="H84" s="14"/>
    </row>
    <row r="85" spans="1:8" x14ac:dyDescent="0.3">
      <c r="A85" s="122"/>
      <c r="B85" s="5" t="str">
        <f>A6</f>
        <v>BILL No. 01: EARTHWORKS AND FOUNDATIONS</v>
      </c>
      <c r="E85" s="94"/>
      <c r="F85" s="93">
        <f>F15</f>
        <v>0</v>
      </c>
      <c r="G85" s="157"/>
      <c r="H85" s="14"/>
    </row>
    <row r="86" spans="1:8" x14ac:dyDescent="0.3">
      <c r="A86" s="122"/>
      <c r="B86" s="5" t="str">
        <f>A17</f>
        <v>BILL No. 02: WALLING</v>
      </c>
      <c r="E86" s="94"/>
      <c r="F86" s="93">
        <f>F21</f>
        <v>0</v>
      </c>
      <c r="G86" s="157"/>
      <c r="H86" s="14"/>
    </row>
    <row r="87" spans="1:8" x14ac:dyDescent="0.3">
      <c r="A87" s="122"/>
      <c r="B87" s="5" t="str">
        <f>A23</f>
        <v>BILL No. 03: ROOFING WORKS</v>
      </c>
      <c r="E87" s="94"/>
      <c r="F87" s="93">
        <f>F27</f>
        <v>0</v>
      </c>
      <c r="G87" s="157"/>
      <c r="H87" s="14"/>
    </row>
    <row r="88" spans="1:8" x14ac:dyDescent="0.3">
      <c r="A88" s="122"/>
      <c r="B88" s="5" t="str">
        <f>A29</f>
        <v>BILL No. 04: WINDOWS AND EXTERNAL DOORS</v>
      </c>
      <c r="E88" s="94"/>
      <c r="F88" s="93">
        <f>F42</f>
        <v>0</v>
      </c>
      <c r="G88" s="157"/>
      <c r="H88" s="14"/>
    </row>
    <row r="89" spans="1:8" x14ac:dyDescent="0.3">
      <c r="A89" s="122"/>
      <c r="B89" s="5" t="str">
        <f>A44</f>
        <v>BILL No. 05: WALL FINISHES</v>
      </c>
      <c r="E89" s="94"/>
      <c r="F89" s="93">
        <f>F47</f>
        <v>0</v>
      </c>
      <c r="G89" s="157"/>
      <c r="H89" s="14"/>
    </row>
    <row r="90" spans="1:8" x14ac:dyDescent="0.3">
      <c r="A90" s="122"/>
      <c r="B90" s="5" t="str">
        <f>A49</f>
        <v>BILL No. 06: CEILING WORKS</v>
      </c>
      <c r="E90" s="94"/>
      <c r="F90" s="93">
        <f>F52</f>
        <v>0</v>
      </c>
      <c r="G90" s="157"/>
      <c r="H90" s="14"/>
    </row>
    <row r="91" spans="1:8" x14ac:dyDescent="0.3">
      <c r="A91" s="122"/>
      <c r="B91" s="5" t="str">
        <f>A54</f>
        <v>BILL No. 07: FLOOR FINISHES</v>
      </c>
      <c r="E91" s="94"/>
      <c r="F91" s="93">
        <f>F57</f>
        <v>0</v>
      </c>
      <c r="G91" s="157"/>
      <c r="H91" s="14"/>
    </row>
    <row r="92" spans="1:8" x14ac:dyDescent="0.3">
      <c r="A92" s="122"/>
      <c r="B92" s="5" t="str">
        <f>A59</f>
        <v>BILL No. 08: PLUMBING AND SANITARY WORKS</v>
      </c>
      <c r="E92" s="94"/>
      <c r="F92" s="93">
        <f>F64</f>
        <v>0</v>
      </c>
      <c r="G92" s="157"/>
      <c r="H92" s="14"/>
    </row>
    <row r="93" spans="1:8" x14ac:dyDescent="0.3">
      <c r="A93" s="122"/>
      <c r="B93" s="5" t="str">
        <f>A66</f>
        <v>BILL No. 09: ELECTRICAL WORKS (POWER &amp; LIGHTING)</v>
      </c>
      <c r="E93" s="94"/>
      <c r="F93" s="93">
        <f>F69</f>
        <v>0</v>
      </c>
      <c r="G93" s="157"/>
      <c r="H93" s="14"/>
    </row>
    <row r="94" spans="1:8" x14ac:dyDescent="0.3">
      <c r="A94" s="122"/>
      <c r="B94" s="5" t="str">
        <f>A71</f>
        <v>BILL No. 10: FURNITURE</v>
      </c>
      <c r="E94" s="94"/>
      <c r="F94" s="93">
        <f>F75</f>
        <v>0</v>
      </c>
      <c r="G94" s="157"/>
      <c r="H94" s="14"/>
    </row>
    <row r="95" spans="1:8" x14ac:dyDescent="0.3">
      <c r="A95" s="122"/>
      <c r="B95" s="5" t="str">
        <f>A77</f>
        <v>BILL No. 11:  VENTILATION WORKS</v>
      </c>
      <c r="E95" s="94"/>
      <c r="F95" s="93">
        <f>F79</f>
        <v>0</v>
      </c>
      <c r="G95" s="157"/>
      <c r="H95" s="14"/>
    </row>
    <row r="96" spans="1:8" x14ac:dyDescent="0.3">
      <c r="A96" s="122"/>
      <c r="B96" s="5" t="str">
        <f>A81</f>
        <v>BILL No. 12: EXTERNAL WORKS</v>
      </c>
      <c r="E96" s="94"/>
      <c r="F96" s="93">
        <f>F83</f>
        <v>0</v>
      </c>
      <c r="G96" s="157"/>
      <c r="H96" s="14"/>
    </row>
    <row r="97" spans="1:8" ht="15" thickBot="1" x14ac:dyDescent="0.35">
      <c r="A97" s="123"/>
      <c r="B97" s="159" t="s">
        <v>62</v>
      </c>
      <c r="C97" s="106"/>
      <c r="D97" s="181"/>
      <c r="E97" s="182"/>
      <c r="F97" s="171">
        <f>SUM(F85:F96)</f>
        <v>0</v>
      </c>
      <c r="G97" s="183"/>
      <c r="H97" s="35"/>
    </row>
    <row r="98" spans="1:8" x14ac:dyDescent="0.3">
      <c r="A98" s="65"/>
      <c r="B98" s="2"/>
      <c r="C98" s="3"/>
      <c r="D98" s="75"/>
      <c r="E98" s="96"/>
      <c r="F98" s="97"/>
      <c r="G98" s="14"/>
      <c r="H98" s="14"/>
    </row>
    <row r="99" spans="1:8" x14ac:dyDescent="0.3">
      <c r="A99" s="2"/>
      <c r="B99" s="2"/>
      <c r="C99" s="3"/>
      <c r="D99" s="75"/>
      <c r="E99" s="95"/>
      <c r="F99" s="95"/>
      <c r="G99" s="2"/>
    </row>
    <row r="100" spans="1:8" x14ac:dyDescent="0.3">
      <c r="A100" s="2"/>
      <c r="B100" s="2"/>
      <c r="C100" s="3"/>
      <c r="D100" s="75"/>
      <c r="E100" s="95"/>
      <c r="F100" s="95"/>
      <c r="G100" s="2"/>
    </row>
    <row r="101" spans="1:8" x14ac:dyDescent="0.3">
      <c r="A101" s="2"/>
      <c r="B101" s="2"/>
      <c r="C101" s="3"/>
      <c r="D101" s="75"/>
      <c r="E101" s="95"/>
      <c r="F101" s="95"/>
      <c r="G101" s="2"/>
    </row>
    <row r="102" spans="1:8" x14ac:dyDescent="0.3">
      <c r="A102" s="2"/>
      <c r="B102" s="2"/>
      <c r="C102" s="3"/>
      <c r="D102" s="75"/>
      <c r="E102" s="95"/>
      <c r="F102" s="95"/>
      <c r="G102" s="2"/>
    </row>
    <row r="103" spans="1:8" x14ac:dyDescent="0.3">
      <c r="A103" s="2"/>
      <c r="B103" s="2"/>
      <c r="C103" s="3"/>
      <c r="D103" s="75"/>
      <c r="E103" s="95"/>
      <c r="F103" s="95"/>
      <c r="G103" s="2"/>
    </row>
    <row r="104" spans="1:8" x14ac:dyDescent="0.3">
      <c r="A104" s="2"/>
      <c r="B104" s="2"/>
      <c r="C104" s="3"/>
      <c r="D104" s="75"/>
      <c r="E104" s="95"/>
      <c r="F104" s="95"/>
      <c r="G104" s="2"/>
    </row>
    <row r="105" spans="1:8" x14ac:dyDescent="0.3">
      <c r="A105" s="2"/>
      <c r="B105" s="2"/>
      <c r="C105" s="3"/>
      <c r="D105" s="75"/>
      <c r="E105" s="95"/>
      <c r="F105" s="95"/>
      <c r="G105" s="2"/>
    </row>
    <row r="106" spans="1:8" x14ac:dyDescent="0.3">
      <c r="A106" s="2"/>
      <c r="B106" s="2"/>
      <c r="C106" s="3"/>
      <c r="D106" s="75"/>
      <c r="E106" s="95"/>
      <c r="F106" s="95"/>
      <c r="G106" s="2"/>
    </row>
    <row r="107" spans="1:8" x14ac:dyDescent="0.3">
      <c r="A107" s="2"/>
      <c r="B107" s="2"/>
      <c r="C107" s="3"/>
      <c r="D107" s="75"/>
      <c r="E107" s="95"/>
      <c r="F107" s="95"/>
      <c r="G107" s="2"/>
    </row>
    <row r="108" spans="1:8" x14ac:dyDescent="0.3">
      <c r="A108" s="2"/>
      <c r="B108" s="2"/>
      <c r="C108" s="3"/>
      <c r="D108" s="75"/>
      <c r="E108" s="95"/>
      <c r="F108" s="95"/>
      <c r="G108" s="2"/>
    </row>
    <row r="109" spans="1:8" x14ac:dyDescent="0.3">
      <c r="A109" s="2"/>
      <c r="B109" s="2"/>
      <c r="C109" s="3"/>
      <c r="D109" s="75"/>
      <c r="E109" s="95"/>
      <c r="F109" s="95"/>
      <c r="G109" s="2"/>
    </row>
    <row r="110" spans="1:8" x14ac:dyDescent="0.3">
      <c r="A110" s="2"/>
      <c r="B110" s="2"/>
      <c r="C110" s="3"/>
      <c r="D110" s="75"/>
      <c r="E110" s="95"/>
      <c r="F110" s="95"/>
      <c r="G110" s="2"/>
    </row>
    <row r="111" spans="1:8" x14ac:dyDescent="0.3">
      <c r="A111" s="2"/>
      <c r="B111" s="2"/>
      <c r="C111" s="3"/>
      <c r="D111" s="75"/>
      <c r="E111" s="95"/>
      <c r="F111" s="95"/>
      <c r="G111" s="2"/>
    </row>
    <row r="112" spans="1:8" x14ac:dyDescent="0.3">
      <c r="A112" s="2"/>
      <c r="B112" s="2"/>
      <c r="C112" s="3"/>
      <c r="D112" s="75"/>
      <c r="E112" s="95"/>
      <c r="F112" s="95"/>
      <c r="G112" s="2"/>
    </row>
    <row r="113" spans="1:7" x14ac:dyDescent="0.3">
      <c r="A113" s="2"/>
      <c r="B113" s="2"/>
      <c r="C113" s="3"/>
      <c r="D113" s="75"/>
      <c r="E113" s="95"/>
      <c r="F113" s="95"/>
      <c r="G113" s="2"/>
    </row>
    <row r="114" spans="1:7" x14ac:dyDescent="0.3">
      <c r="A114" s="2"/>
      <c r="B114" s="2"/>
      <c r="C114" s="3"/>
      <c r="D114" s="75"/>
      <c r="E114" s="95"/>
      <c r="F114" s="95"/>
      <c r="G114" s="2"/>
    </row>
    <row r="115" spans="1:7" x14ac:dyDescent="0.3">
      <c r="A115" s="2"/>
      <c r="B115" s="2"/>
      <c r="C115" s="3"/>
      <c r="D115" s="75"/>
      <c r="E115" s="95"/>
      <c r="F115" s="95"/>
      <c r="G115" s="2"/>
    </row>
    <row r="116" spans="1:7" x14ac:dyDescent="0.3">
      <c r="A116" s="2"/>
      <c r="B116" s="2"/>
      <c r="C116" s="3"/>
      <c r="D116" s="75"/>
      <c r="E116" s="95"/>
      <c r="F116" s="95"/>
      <c r="G116" s="2"/>
    </row>
    <row r="117" spans="1:7" x14ac:dyDescent="0.3">
      <c r="A117" s="2"/>
      <c r="B117" s="2"/>
      <c r="C117" s="3"/>
      <c r="D117" s="75"/>
      <c r="E117" s="95"/>
      <c r="F117" s="95"/>
      <c r="G117" s="2"/>
    </row>
    <row r="118" spans="1:7" x14ac:dyDescent="0.3">
      <c r="A118" s="2"/>
      <c r="B118" s="2"/>
      <c r="C118" s="3"/>
      <c r="D118" s="75"/>
      <c r="E118" s="95"/>
      <c r="F118" s="95"/>
      <c r="G118" s="2"/>
    </row>
    <row r="119" spans="1:7" x14ac:dyDescent="0.3">
      <c r="A119" s="2"/>
      <c r="B119" s="2"/>
      <c r="C119" s="3"/>
      <c r="D119" s="75"/>
      <c r="E119" s="95"/>
      <c r="F119" s="95"/>
      <c r="G119" s="2"/>
    </row>
    <row r="120" spans="1:7" x14ac:dyDescent="0.3">
      <c r="A120" s="2"/>
      <c r="B120" s="2"/>
      <c r="C120" s="3"/>
      <c r="D120" s="75"/>
      <c r="E120" s="95"/>
      <c r="F120" s="95"/>
      <c r="G120" s="2"/>
    </row>
    <row r="121" spans="1:7" x14ac:dyDescent="0.3">
      <c r="A121" s="2"/>
      <c r="B121" s="2"/>
      <c r="C121" s="3"/>
      <c r="D121" s="75"/>
      <c r="E121" s="95"/>
      <c r="F121" s="95"/>
      <c r="G121" s="2"/>
    </row>
    <row r="122" spans="1:7" x14ac:dyDescent="0.3">
      <c r="A122" s="2"/>
      <c r="B122" s="2"/>
      <c r="C122" s="3"/>
      <c r="D122" s="75"/>
      <c r="E122" s="95"/>
      <c r="F122" s="95"/>
      <c r="G122" s="2"/>
    </row>
    <row r="123" spans="1:7" x14ac:dyDescent="0.3">
      <c r="A123" s="2"/>
      <c r="B123" s="2"/>
      <c r="C123" s="3"/>
      <c r="D123" s="75"/>
      <c r="E123" s="95"/>
      <c r="F123" s="95"/>
      <c r="G123" s="2"/>
    </row>
    <row r="124" spans="1:7" x14ac:dyDescent="0.3">
      <c r="A124" s="2"/>
      <c r="B124" s="2"/>
      <c r="C124" s="3"/>
      <c r="D124" s="75"/>
      <c r="E124" s="95"/>
      <c r="F124" s="95"/>
      <c r="G124" s="2"/>
    </row>
    <row r="125" spans="1:7" x14ac:dyDescent="0.3">
      <c r="A125" s="2"/>
      <c r="B125" s="2"/>
      <c r="C125" s="3"/>
      <c r="D125" s="75"/>
      <c r="E125" s="95"/>
      <c r="F125" s="95"/>
      <c r="G125" s="2"/>
    </row>
    <row r="126" spans="1:7" x14ac:dyDescent="0.3">
      <c r="A126" s="2"/>
      <c r="B126" s="2"/>
      <c r="C126" s="3"/>
      <c r="D126" s="75"/>
      <c r="E126" s="95"/>
      <c r="F126" s="95"/>
      <c r="G126" s="2"/>
    </row>
    <row r="127" spans="1:7" x14ac:dyDescent="0.3">
      <c r="A127" s="2"/>
      <c r="B127" s="2"/>
      <c r="C127" s="3"/>
      <c r="D127" s="75"/>
      <c r="E127" s="95"/>
      <c r="F127" s="95"/>
      <c r="G127" s="2"/>
    </row>
    <row r="128" spans="1:7" x14ac:dyDescent="0.3">
      <c r="A128" s="2"/>
      <c r="B128" s="2"/>
      <c r="C128" s="3"/>
      <c r="D128" s="75"/>
      <c r="E128" s="95"/>
      <c r="F128" s="95"/>
      <c r="G128" s="2"/>
    </row>
    <row r="129" spans="1:7" x14ac:dyDescent="0.3">
      <c r="A129" s="2"/>
      <c r="B129" s="2"/>
      <c r="C129" s="3"/>
      <c r="D129" s="75"/>
      <c r="E129" s="95"/>
      <c r="F129" s="95"/>
      <c r="G129" s="2"/>
    </row>
    <row r="130" spans="1:7" x14ac:dyDescent="0.3">
      <c r="A130" s="2"/>
      <c r="B130" s="2"/>
      <c r="C130" s="3"/>
      <c r="D130" s="75"/>
      <c r="E130" s="95"/>
      <c r="F130" s="95"/>
      <c r="G130" s="2"/>
    </row>
    <row r="131" spans="1:7" x14ac:dyDescent="0.3">
      <c r="A131" s="2"/>
      <c r="B131" s="2"/>
      <c r="C131" s="3"/>
      <c r="D131" s="75"/>
      <c r="E131" s="95"/>
      <c r="F131" s="95"/>
      <c r="G131" s="2"/>
    </row>
    <row r="132" spans="1:7" x14ac:dyDescent="0.3">
      <c r="A132" s="2"/>
      <c r="B132" s="2"/>
      <c r="C132" s="3"/>
      <c r="D132" s="75"/>
      <c r="E132" s="95"/>
      <c r="F132" s="95"/>
      <c r="G132" s="2"/>
    </row>
    <row r="133" spans="1:7" x14ac:dyDescent="0.3">
      <c r="A133" s="2"/>
      <c r="B133" s="2"/>
      <c r="C133" s="3"/>
      <c r="D133" s="75"/>
      <c r="E133" s="95"/>
      <c r="F133" s="95"/>
      <c r="G133" s="2"/>
    </row>
    <row r="134" spans="1:7" x14ac:dyDescent="0.3">
      <c r="A134" s="2"/>
      <c r="B134" s="2"/>
      <c r="C134" s="3"/>
      <c r="D134" s="75"/>
      <c r="E134" s="95"/>
      <c r="F134" s="95"/>
      <c r="G134" s="2"/>
    </row>
    <row r="135" spans="1:7" x14ac:dyDescent="0.3">
      <c r="A135" s="2"/>
      <c r="B135" s="2"/>
      <c r="C135" s="3"/>
      <c r="D135" s="75"/>
      <c r="E135" s="95"/>
      <c r="F135" s="95"/>
      <c r="G135" s="2"/>
    </row>
    <row r="136" spans="1:7" x14ac:dyDescent="0.3">
      <c r="A136" s="2"/>
      <c r="B136" s="2"/>
      <c r="C136" s="3"/>
      <c r="D136" s="75"/>
      <c r="E136" s="95"/>
      <c r="F136" s="95"/>
      <c r="G136" s="2"/>
    </row>
    <row r="137" spans="1:7" x14ac:dyDescent="0.3">
      <c r="A137" s="2"/>
      <c r="B137" s="2"/>
      <c r="C137" s="3"/>
      <c r="D137" s="75"/>
      <c r="E137" s="95"/>
      <c r="F137" s="95"/>
      <c r="G137" s="2"/>
    </row>
    <row r="138" spans="1:7" x14ac:dyDescent="0.3">
      <c r="A138" s="2"/>
      <c r="B138" s="2"/>
      <c r="C138" s="3"/>
      <c r="D138" s="75"/>
      <c r="E138" s="95"/>
      <c r="F138" s="95"/>
      <c r="G138" s="2"/>
    </row>
    <row r="139" spans="1:7" x14ac:dyDescent="0.3">
      <c r="A139" s="2"/>
      <c r="B139" s="2"/>
      <c r="C139" s="3"/>
      <c r="D139" s="75"/>
      <c r="E139" s="95"/>
      <c r="F139" s="95"/>
      <c r="G139" s="2"/>
    </row>
    <row r="140" spans="1:7" x14ac:dyDescent="0.3">
      <c r="A140" s="2"/>
      <c r="B140" s="2"/>
      <c r="C140" s="3"/>
      <c r="D140" s="75"/>
      <c r="E140" s="95"/>
      <c r="F140" s="95"/>
      <c r="G140" s="2"/>
    </row>
    <row r="141" spans="1:7" x14ac:dyDescent="0.3">
      <c r="A141" s="2"/>
      <c r="B141" s="2"/>
      <c r="C141" s="3"/>
      <c r="D141" s="75"/>
      <c r="E141" s="95"/>
      <c r="F141" s="95"/>
      <c r="G141" s="2"/>
    </row>
    <row r="142" spans="1:7" x14ac:dyDescent="0.3">
      <c r="A142" s="2"/>
      <c r="B142" s="2"/>
      <c r="C142" s="3"/>
      <c r="D142" s="75"/>
      <c r="E142" s="95"/>
      <c r="F142" s="95"/>
      <c r="G142" s="2"/>
    </row>
    <row r="143" spans="1:7" x14ac:dyDescent="0.3">
      <c r="A143" s="2"/>
      <c r="B143" s="2"/>
      <c r="C143" s="3"/>
      <c r="D143" s="75"/>
      <c r="E143" s="95"/>
      <c r="F143" s="95"/>
      <c r="G143" s="2"/>
    </row>
    <row r="144" spans="1:7" x14ac:dyDescent="0.3">
      <c r="A144" s="2"/>
      <c r="B144" s="2"/>
      <c r="C144" s="3"/>
      <c r="D144" s="75"/>
      <c r="E144" s="95"/>
      <c r="F144" s="95"/>
      <c r="G144" s="2"/>
    </row>
    <row r="145" spans="1:7" x14ac:dyDescent="0.3">
      <c r="A145" s="2"/>
      <c r="B145" s="2"/>
      <c r="C145" s="3"/>
      <c r="D145" s="75"/>
      <c r="E145" s="95"/>
      <c r="F145" s="95"/>
      <c r="G145" s="2"/>
    </row>
    <row r="146" spans="1:7" x14ac:dyDescent="0.3">
      <c r="A146" s="2"/>
      <c r="B146" s="2"/>
      <c r="C146" s="3"/>
      <c r="D146" s="75"/>
      <c r="E146" s="95"/>
      <c r="F146" s="95"/>
      <c r="G146" s="2"/>
    </row>
    <row r="147" spans="1:7" x14ac:dyDescent="0.3">
      <c r="A147" s="2"/>
      <c r="B147" s="2"/>
      <c r="C147" s="3"/>
      <c r="D147" s="75"/>
      <c r="E147" s="95"/>
      <c r="F147" s="95"/>
      <c r="G147" s="2"/>
    </row>
    <row r="148" spans="1:7" x14ac:dyDescent="0.3">
      <c r="A148" s="2"/>
      <c r="B148" s="2"/>
      <c r="C148" s="3"/>
      <c r="D148" s="75"/>
      <c r="E148" s="95"/>
      <c r="F148" s="95"/>
      <c r="G148" s="2"/>
    </row>
    <row r="149" spans="1:7" x14ac:dyDescent="0.3">
      <c r="A149" s="2"/>
      <c r="B149" s="2"/>
      <c r="C149" s="3"/>
      <c r="D149" s="75"/>
      <c r="E149" s="95"/>
      <c r="F149" s="95"/>
      <c r="G149" s="2"/>
    </row>
    <row r="150" spans="1:7" x14ac:dyDescent="0.3">
      <c r="A150" s="2"/>
      <c r="B150" s="2"/>
      <c r="C150" s="3"/>
      <c r="D150" s="75"/>
      <c r="E150" s="95"/>
      <c r="F150" s="95"/>
      <c r="G150" s="2"/>
    </row>
    <row r="151" spans="1:7" x14ac:dyDescent="0.3">
      <c r="A151" s="2"/>
      <c r="B151" s="2"/>
      <c r="C151" s="3"/>
      <c r="D151" s="75"/>
      <c r="E151" s="95"/>
      <c r="F151" s="95"/>
      <c r="G151" s="2"/>
    </row>
    <row r="152" spans="1:7" x14ac:dyDescent="0.3">
      <c r="A152" s="2"/>
      <c r="B152" s="2"/>
      <c r="C152" s="3"/>
      <c r="D152" s="75"/>
      <c r="E152" s="95"/>
      <c r="F152" s="95"/>
      <c r="G152" s="2"/>
    </row>
    <row r="153" spans="1:7" x14ac:dyDescent="0.3">
      <c r="A153" s="2"/>
      <c r="B153" s="2"/>
      <c r="C153" s="3"/>
      <c r="D153" s="75"/>
      <c r="E153" s="95"/>
      <c r="F153" s="95"/>
      <c r="G153" s="2"/>
    </row>
    <row r="154" spans="1:7" x14ac:dyDescent="0.3">
      <c r="A154" s="2"/>
      <c r="B154" s="2"/>
      <c r="C154" s="3"/>
      <c r="D154" s="75"/>
      <c r="E154" s="95"/>
      <c r="F154" s="95"/>
      <c r="G154" s="2"/>
    </row>
    <row r="155" spans="1:7" x14ac:dyDescent="0.3">
      <c r="A155" s="2"/>
      <c r="B155" s="2"/>
      <c r="C155" s="3"/>
      <c r="D155" s="75"/>
      <c r="E155" s="95"/>
      <c r="F155" s="95"/>
      <c r="G155" s="2"/>
    </row>
    <row r="156" spans="1:7" x14ac:dyDescent="0.3">
      <c r="A156" s="2"/>
      <c r="B156" s="2"/>
      <c r="C156" s="3"/>
      <c r="D156" s="75"/>
      <c r="E156" s="95"/>
      <c r="F156" s="95"/>
      <c r="G156" s="2"/>
    </row>
    <row r="157" spans="1:7" x14ac:dyDescent="0.3">
      <c r="A157" s="2"/>
      <c r="B157" s="2"/>
      <c r="C157" s="3"/>
      <c r="D157" s="75"/>
      <c r="E157" s="95"/>
      <c r="F157" s="95"/>
      <c r="G157" s="2"/>
    </row>
    <row r="158" spans="1:7" x14ac:dyDescent="0.3">
      <c r="A158" s="2"/>
      <c r="B158" s="2"/>
      <c r="C158" s="3"/>
      <c r="D158" s="75"/>
      <c r="E158" s="95"/>
      <c r="F158" s="95"/>
      <c r="G158" s="2"/>
    </row>
    <row r="159" spans="1:7" x14ac:dyDescent="0.3">
      <c r="A159" s="2"/>
      <c r="B159" s="2"/>
      <c r="C159" s="3"/>
      <c r="D159" s="75"/>
      <c r="E159" s="95"/>
      <c r="F159" s="95"/>
      <c r="G159" s="2"/>
    </row>
    <row r="160" spans="1:7" x14ac:dyDescent="0.3">
      <c r="A160" s="2"/>
      <c r="B160" s="2"/>
      <c r="C160" s="3"/>
      <c r="D160" s="75"/>
      <c r="E160" s="95"/>
      <c r="F160" s="95"/>
      <c r="G160" s="2"/>
    </row>
    <row r="161" spans="1:7" x14ac:dyDescent="0.3">
      <c r="A161" s="2"/>
      <c r="B161" s="2"/>
      <c r="C161" s="3"/>
      <c r="D161" s="75"/>
      <c r="E161" s="95"/>
      <c r="F161" s="95"/>
      <c r="G161" s="2"/>
    </row>
    <row r="162" spans="1:7" x14ac:dyDescent="0.3">
      <c r="A162" s="2"/>
      <c r="B162" s="2"/>
      <c r="C162" s="3"/>
      <c r="D162" s="75"/>
      <c r="E162" s="95"/>
      <c r="F162" s="95"/>
      <c r="G162" s="2"/>
    </row>
    <row r="163" spans="1:7" x14ac:dyDescent="0.3">
      <c r="A163" s="2"/>
      <c r="B163" s="2"/>
      <c r="C163" s="3"/>
      <c r="D163" s="75"/>
      <c r="E163" s="95"/>
      <c r="F163" s="95"/>
      <c r="G163" s="2"/>
    </row>
    <row r="164" spans="1:7" x14ac:dyDescent="0.3">
      <c r="A164" s="2"/>
      <c r="B164" s="2"/>
      <c r="C164" s="3"/>
      <c r="D164" s="75"/>
      <c r="E164" s="95"/>
      <c r="F164" s="95"/>
      <c r="G164" s="2"/>
    </row>
    <row r="165" spans="1:7" x14ac:dyDescent="0.3">
      <c r="A165" s="2"/>
      <c r="B165" s="2"/>
      <c r="C165" s="3"/>
      <c r="D165" s="75"/>
      <c r="E165" s="95"/>
      <c r="F165" s="95"/>
      <c r="G165" s="2"/>
    </row>
    <row r="166" spans="1:7" x14ac:dyDescent="0.3">
      <c r="A166" s="2"/>
      <c r="B166" s="2"/>
      <c r="C166" s="3"/>
      <c r="D166" s="75"/>
      <c r="E166" s="95"/>
      <c r="F166" s="95"/>
      <c r="G166" s="2"/>
    </row>
    <row r="167" spans="1:7" x14ac:dyDescent="0.3">
      <c r="A167" s="2"/>
      <c r="B167" s="2"/>
      <c r="C167" s="3"/>
      <c r="D167" s="75"/>
      <c r="E167" s="95"/>
      <c r="F167" s="95"/>
      <c r="G167" s="2"/>
    </row>
    <row r="168" spans="1:7" x14ac:dyDescent="0.3">
      <c r="A168" s="2"/>
      <c r="B168" s="2"/>
      <c r="C168" s="3"/>
      <c r="D168" s="75"/>
      <c r="E168" s="95"/>
      <c r="F168" s="95"/>
      <c r="G168" s="2"/>
    </row>
    <row r="169" spans="1:7" x14ac:dyDescent="0.3">
      <c r="A169" s="2"/>
      <c r="B169" s="2"/>
      <c r="C169" s="3"/>
      <c r="D169" s="75"/>
      <c r="E169" s="95"/>
      <c r="F169" s="95"/>
      <c r="G169" s="2"/>
    </row>
    <row r="170" spans="1:7" x14ac:dyDescent="0.3">
      <c r="A170" s="2"/>
      <c r="B170" s="2"/>
      <c r="C170" s="3"/>
      <c r="D170" s="75"/>
      <c r="E170" s="95"/>
      <c r="F170" s="95"/>
      <c r="G170" s="2"/>
    </row>
    <row r="171" spans="1:7" x14ac:dyDescent="0.3">
      <c r="A171" s="2"/>
      <c r="B171" s="2"/>
      <c r="C171" s="3"/>
      <c r="D171" s="75"/>
      <c r="E171" s="95"/>
      <c r="F171" s="95"/>
      <c r="G171" s="2"/>
    </row>
    <row r="172" spans="1:7" x14ac:dyDescent="0.3">
      <c r="A172" s="2"/>
      <c r="B172" s="2"/>
      <c r="C172" s="3"/>
      <c r="D172" s="75"/>
      <c r="E172" s="95"/>
      <c r="F172" s="95"/>
      <c r="G172" s="2"/>
    </row>
    <row r="173" spans="1:7" x14ac:dyDescent="0.3">
      <c r="A173" s="2"/>
      <c r="B173" s="2"/>
      <c r="C173" s="3"/>
      <c r="D173" s="75"/>
      <c r="E173" s="95"/>
      <c r="F173" s="95"/>
      <c r="G173" s="2"/>
    </row>
    <row r="174" spans="1:7" x14ac:dyDescent="0.3">
      <c r="A174" s="2"/>
      <c r="B174" s="2"/>
      <c r="C174" s="3"/>
      <c r="D174" s="75"/>
      <c r="E174" s="95"/>
      <c r="F174" s="95"/>
      <c r="G174" s="2"/>
    </row>
    <row r="175" spans="1:7" x14ac:dyDescent="0.3">
      <c r="A175" s="2"/>
      <c r="B175" s="2"/>
      <c r="C175" s="3"/>
      <c r="D175" s="75"/>
      <c r="E175" s="95"/>
      <c r="F175" s="95"/>
      <c r="G175" s="2"/>
    </row>
    <row r="176" spans="1:7" x14ac:dyDescent="0.3">
      <c r="A176" s="2"/>
      <c r="B176" s="2"/>
      <c r="C176" s="3"/>
      <c r="D176" s="75"/>
      <c r="E176" s="95"/>
      <c r="F176" s="95"/>
      <c r="G176" s="2"/>
    </row>
    <row r="177" spans="1:7" x14ac:dyDescent="0.3">
      <c r="A177" s="2"/>
      <c r="B177" s="2"/>
      <c r="C177" s="3"/>
      <c r="D177" s="75"/>
      <c r="E177" s="95"/>
      <c r="F177" s="95"/>
      <c r="G177" s="2"/>
    </row>
    <row r="178" spans="1:7" x14ac:dyDescent="0.3">
      <c r="A178" s="2"/>
      <c r="B178" s="2"/>
      <c r="C178" s="3"/>
      <c r="D178" s="75"/>
      <c r="E178" s="95"/>
      <c r="F178" s="95"/>
      <c r="G178" s="2"/>
    </row>
    <row r="179" spans="1:7" x14ac:dyDescent="0.3">
      <c r="A179" s="2"/>
      <c r="B179" s="2"/>
      <c r="C179" s="3"/>
      <c r="D179" s="75"/>
      <c r="E179" s="95"/>
      <c r="F179" s="95"/>
      <c r="G179" s="2"/>
    </row>
    <row r="180" spans="1:7" x14ac:dyDescent="0.3">
      <c r="A180" s="2"/>
      <c r="B180" s="2"/>
      <c r="C180" s="3"/>
      <c r="D180" s="75"/>
      <c r="E180" s="95"/>
      <c r="F180" s="95"/>
      <c r="G180" s="2"/>
    </row>
    <row r="181" spans="1:7" x14ac:dyDescent="0.3">
      <c r="A181" s="2"/>
      <c r="B181" s="2"/>
      <c r="C181" s="3"/>
      <c r="D181" s="75"/>
      <c r="E181" s="95"/>
      <c r="F181" s="95"/>
      <c r="G181" s="2"/>
    </row>
    <row r="182" spans="1:7" x14ac:dyDescent="0.3">
      <c r="A182" s="2"/>
      <c r="B182" s="2"/>
      <c r="C182" s="3"/>
      <c r="D182" s="75"/>
      <c r="E182" s="95"/>
      <c r="F182" s="95"/>
      <c r="G182" s="2"/>
    </row>
    <row r="183" spans="1:7" x14ac:dyDescent="0.3">
      <c r="A183" s="2"/>
      <c r="B183" s="2"/>
      <c r="C183" s="3"/>
      <c r="D183" s="75"/>
      <c r="E183" s="95"/>
      <c r="F183" s="95"/>
      <c r="G183" s="2"/>
    </row>
    <row r="184" spans="1:7" x14ac:dyDescent="0.3">
      <c r="A184" s="2"/>
      <c r="B184" s="2"/>
      <c r="C184" s="3"/>
      <c r="D184" s="75"/>
      <c r="E184" s="95"/>
      <c r="F184" s="95"/>
      <c r="G184" s="2"/>
    </row>
    <row r="185" spans="1:7" x14ac:dyDescent="0.3">
      <c r="A185" s="2"/>
      <c r="B185" s="2"/>
      <c r="C185" s="3"/>
      <c r="D185" s="75"/>
      <c r="E185" s="95"/>
      <c r="F185" s="95"/>
      <c r="G185" s="2"/>
    </row>
    <row r="186" spans="1:7" x14ac:dyDescent="0.3">
      <c r="A186" s="2"/>
      <c r="B186" s="2"/>
      <c r="C186" s="3"/>
      <c r="D186" s="75"/>
      <c r="E186" s="95"/>
      <c r="F186" s="95"/>
      <c r="G186" s="2"/>
    </row>
    <row r="187" spans="1:7" x14ac:dyDescent="0.3">
      <c r="A187" s="2"/>
      <c r="B187" s="2"/>
      <c r="C187" s="3"/>
      <c r="D187" s="75"/>
      <c r="E187" s="95"/>
      <c r="F187" s="95"/>
      <c r="G187" s="2"/>
    </row>
    <row r="188" spans="1:7" x14ac:dyDescent="0.3">
      <c r="A188" s="2"/>
      <c r="B188" s="2"/>
      <c r="C188" s="3"/>
      <c r="D188" s="75"/>
      <c r="E188" s="95"/>
      <c r="F188" s="95"/>
      <c r="G188" s="2"/>
    </row>
    <row r="189" spans="1:7" x14ac:dyDescent="0.3">
      <c r="A189" s="2"/>
      <c r="B189" s="2"/>
      <c r="C189" s="3"/>
      <c r="D189" s="75"/>
      <c r="E189" s="95"/>
      <c r="F189" s="95"/>
      <c r="G189" s="2"/>
    </row>
    <row r="190" spans="1:7" x14ac:dyDescent="0.3">
      <c r="A190" s="2"/>
      <c r="B190" s="2"/>
      <c r="C190" s="3"/>
      <c r="D190" s="75"/>
      <c r="E190" s="95"/>
      <c r="F190" s="95"/>
      <c r="G190" s="2"/>
    </row>
    <row r="191" spans="1:7" x14ac:dyDescent="0.3">
      <c r="A191" s="2"/>
      <c r="B191" s="2"/>
      <c r="C191" s="3"/>
      <c r="D191" s="75"/>
      <c r="E191" s="95"/>
      <c r="F191" s="95"/>
      <c r="G191" s="2"/>
    </row>
    <row r="192" spans="1:7" x14ac:dyDescent="0.3">
      <c r="A192" s="2"/>
      <c r="B192" s="2"/>
      <c r="C192" s="3"/>
      <c r="D192" s="75"/>
      <c r="E192" s="95"/>
      <c r="F192" s="95"/>
      <c r="G192" s="2"/>
    </row>
    <row r="193" spans="1:7" x14ac:dyDescent="0.3">
      <c r="A193" s="2"/>
      <c r="B193" s="2"/>
      <c r="C193" s="3"/>
      <c r="D193" s="75"/>
      <c r="E193" s="95"/>
      <c r="F193" s="95"/>
      <c r="G193" s="2"/>
    </row>
    <row r="194" spans="1:7" x14ac:dyDescent="0.3">
      <c r="A194" s="2"/>
      <c r="B194" s="2"/>
      <c r="C194" s="3"/>
      <c r="D194" s="75"/>
      <c r="E194" s="95"/>
      <c r="F194" s="95"/>
      <c r="G194" s="2"/>
    </row>
    <row r="195" spans="1:7" x14ac:dyDescent="0.3">
      <c r="A195" s="2"/>
      <c r="B195" s="2"/>
      <c r="C195" s="3"/>
      <c r="D195" s="75"/>
      <c r="E195" s="95"/>
      <c r="F195" s="95"/>
      <c r="G195" s="2"/>
    </row>
    <row r="196" spans="1:7" x14ac:dyDescent="0.3">
      <c r="A196" s="2"/>
      <c r="B196" s="2"/>
      <c r="C196" s="3"/>
      <c r="D196" s="75"/>
      <c r="E196" s="95"/>
      <c r="F196" s="95"/>
      <c r="G196" s="2"/>
    </row>
    <row r="197" spans="1:7" x14ac:dyDescent="0.3">
      <c r="A197" s="2"/>
      <c r="B197" s="2"/>
      <c r="C197" s="3"/>
      <c r="D197" s="75"/>
      <c r="E197" s="95"/>
      <c r="F197" s="95"/>
      <c r="G197" s="2"/>
    </row>
    <row r="198" spans="1:7" x14ac:dyDescent="0.3">
      <c r="A198" s="2"/>
      <c r="B198" s="2"/>
      <c r="C198" s="3"/>
      <c r="D198" s="75"/>
      <c r="E198" s="95"/>
      <c r="F198" s="95"/>
      <c r="G198" s="2"/>
    </row>
    <row r="199" spans="1:7" x14ac:dyDescent="0.3">
      <c r="A199" s="2"/>
      <c r="B199" s="2"/>
      <c r="C199" s="3"/>
      <c r="D199" s="75"/>
      <c r="E199" s="95"/>
      <c r="F199" s="95"/>
      <c r="G199" s="2"/>
    </row>
    <row r="200" spans="1:7" x14ac:dyDescent="0.3">
      <c r="A200" s="2"/>
      <c r="B200" s="2"/>
      <c r="C200" s="3"/>
      <c r="D200" s="75"/>
      <c r="E200" s="95"/>
      <c r="F200" s="95"/>
      <c r="G200" s="2"/>
    </row>
    <row r="201" spans="1:7" x14ac:dyDescent="0.3">
      <c r="A201" s="2"/>
      <c r="B201" s="2"/>
      <c r="C201" s="3"/>
      <c r="D201" s="75"/>
      <c r="E201" s="95"/>
      <c r="F201" s="95"/>
      <c r="G201" s="2"/>
    </row>
    <row r="202" spans="1:7" x14ac:dyDescent="0.3">
      <c r="A202" s="2"/>
      <c r="B202" s="2"/>
      <c r="C202" s="3"/>
      <c r="D202" s="75"/>
      <c r="E202" s="95"/>
      <c r="F202" s="95"/>
      <c r="G202" s="2"/>
    </row>
    <row r="203" spans="1:7" x14ac:dyDescent="0.3">
      <c r="A203" s="2"/>
      <c r="B203" s="2"/>
      <c r="C203" s="3"/>
      <c r="D203" s="75"/>
      <c r="E203" s="95"/>
      <c r="F203" s="95"/>
      <c r="G203" s="2"/>
    </row>
    <row r="204" spans="1:7" x14ac:dyDescent="0.3">
      <c r="A204" s="2"/>
      <c r="B204" s="2"/>
      <c r="C204" s="3"/>
      <c r="D204" s="75"/>
      <c r="E204" s="95"/>
      <c r="F204" s="95"/>
      <c r="G204" s="2"/>
    </row>
    <row r="205" spans="1:7" x14ac:dyDescent="0.3">
      <c r="A205" s="2"/>
      <c r="B205" s="2"/>
      <c r="C205" s="3"/>
      <c r="D205" s="75"/>
      <c r="E205" s="95"/>
      <c r="F205" s="95"/>
      <c r="G205" s="2"/>
    </row>
    <row r="206" spans="1:7" x14ac:dyDescent="0.3">
      <c r="A206" s="2"/>
      <c r="B206" s="2"/>
      <c r="C206" s="3"/>
      <c r="D206" s="75"/>
      <c r="E206" s="95"/>
      <c r="F206" s="95"/>
      <c r="G206" s="2"/>
    </row>
    <row r="207" spans="1:7" x14ac:dyDescent="0.3">
      <c r="A207" s="2"/>
      <c r="B207" s="2"/>
      <c r="C207" s="3"/>
      <c r="D207" s="75"/>
      <c r="E207" s="95"/>
      <c r="F207" s="95"/>
      <c r="G207" s="2"/>
    </row>
    <row r="208" spans="1:7" x14ac:dyDescent="0.3">
      <c r="A208" s="2"/>
      <c r="B208" s="2"/>
      <c r="C208" s="3"/>
      <c r="D208" s="75"/>
      <c r="E208" s="95"/>
      <c r="F208" s="95"/>
      <c r="G208" s="2"/>
    </row>
    <row r="209" spans="1:7" x14ac:dyDescent="0.3">
      <c r="A209" s="2"/>
      <c r="B209" s="2"/>
      <c r="C209" s="3"/>
      <c r="D209" s="75"/>
      <c r="E209" s="95"/>
      <c r="F209" s="95"/>
      <c r="G209" s="2"/>
    </row>
    <row r="210" spans="1:7" x14ac:dyDescent="0.3">
      <c r="A210" s="2"/>
      <c r="B210" s="2"/>
      <c r="C210" s="3"/>
      <c r="D210" s="75"/>
      <c r="E210" s="95"/>
      <c r="F210" s="95"/>
      <c r="G210" s="2"/>
    </row>
    <row r="211" spans="1:7" x14ac:dyDescent="0.3">
      <c r="A211" s="2"/>
      <c r="B211" s="2"/>
      <c r="C211" s="3"/>
      <c r="D211" s="75"/>
      <c r="E211" s="95"/>
      <c r="F211" s="95"/>
      <c r="G211" s="2"/>
    </row>
    <row r="212" spans="1:7" x14ac:dyDescent="0.3">
      <c r="A212" s="2"/>
      <c r="B212" s="2"/>
      <c r="C212" s="3"/>
      <c r="D212" s="75"/>
      <c r="E212" s="95"/>
      <c r="F212" s="95"/>
      <c r="G212" s="2"/>
    </row>
    <row r="213" spans="1:7" x14ac:dyDescent="0.3">
      <c r="A213" s="2"/>
      <c r="B213" s="2"/>
      <c r="C213" s="3"/>
      <c r="D213" s="75"/>
      <c r="E213" s="95"/>
      <c r="F213" s="95"/>
      <c r="G213" s="2"/>
    </row>
    <row r="214" spans="1:7" x14ac:dyDescent="0.3">
      <c r="A214" s="2"/>
      <c r="B214" s="2"/>
      <c r="C214" s="3"/>
      <c r="D214" s="75"/>
      <c r="E214" s="95"/>
      <c r="F214" s="95"/>
      <c r="G214" s="2"/>
    </row>
    <row r="215" spans="1:7" x14ac:dyDescent="0.3">
      <c r="A215" s="2"/>
      <c r="B215" s="2"/>
      <c r="C215" s="3"/>
      <c r="D215" s="75"/>
      <c r="E215" s="95"/>
      <c r="F215" s="95"/>
      <c r="G215" s="2"/>
    </row>
    <row r="216" spans="1:7" x14ac:dyDescent="0.3">
      <c r="A216" s="2"/>
      <c r="B216" s="2"/>
      <c r="C216" s="3"/>
      <c r="D216" s="75"/>
      <c r="E216" s="95"/>
      <c r="F216" s="95"/>
      <c r="G216" s="2"/>
    </row>
    <row r="217" spans="1:7" x14ac:dyDescent="0.3">
      <c r="A217" s="2"/>
      <c r="B217" s="2"/>
      <c r="C217" s="3"/>
      <c r="D217" s="75"/>
      <c r="E217" s="95"/>
      <c r="F217" s="95"/>
      <c r="G217" s="2"/>
    </row>
    <row r="218" spans="1:7" x14ac:dyDescent="0.3">
      <c r="A218" s="2"/>
      <c r="B218" s="2"/>
      <c r="C218" s="3"/>
      <c r="D218" s="75"/>
      <c r="E218" s="95"/>
      <c r="F218" s="95"/>
      <c r="G218" s="2"/>
    </row>
    <row r="219" spans="1:7" x14ac:dyDescent="0.3">
      <c r="A219" s="2"/>
      <c r="B219" s="2"/>
      <c r="C219" s="3"/>
      <c r="D219" s="75"/>
      <c r="E219" s="95"/>
      <c r="F219" s="95"/>
      <c r="G219" s="2"/>
    </row>
    <row r="220" spans="1:7" x14ac:dyDescent="0.3">
      <c r="A220" s="2"/>
      <c r="B220" s="2"/>
      <c r="C220" s="3"/>
      <c r="D220" s="75"/>
      <c r="E220" s="95"/>
      <c r="F220" s="95"/>
      <c r="G220" s="2"/>
    </row>
    <row r="221" spans="1:7" x14ac:dyDescent="0.3">
      <c r="A221" s="2"/>
      <c r="B221" s="2"/>
      <c r="C221" s="3"/>
      <c r="D221" s="75"/>
      <c r="E221" s="95"/>
      <c r="F221" s="95"/>
      <c r="G221" s="2"/>
    </row>
    <row r="222" spans="1:7" x14ac:dyDescent="0.3">
      <c r="A222" s="2"/>
      <c r="B222" s="2"/>
      <c r="C222" s="3"/>
      <c r="D222" s="75"/>
      <c r="E222" s="95"/>
      <c r="F222" s="95"/>
      <c r="G222" s="2"/>
    </row>
    <row r="223" spans="1:7" x14ac:dyDescent="0.3">
      <c r="A223" s="2"/>
      <c r="B223" s="2"/>
      <c r="C223" s="3"/>
      <c r="D223" s="75"/>
      <c r="E223" s="95"/>
      <c r="F223" s="95"/>
      <c r="G223" s="2"/>
    </row>
    <row r="224" spans="1:7" x14ac:dyDescent="0.3">
      <c r="A224" s="2"/>
      <c r="B224" s="2"/>
      <c r="C224" s="3"/>
      <c r="D224" s="75"/>
      <c r="E224" s="95"/>
      <c r="F224" s="95"/>
      <c r="G224" s="2"/>
    </row>
    <row r="225" spans="1:7" x14ac:dyDescent="0.3">
      <c r="A225" s="2"/>
      <c r="B225" s="2"/>
      <c r="C225" s="3"/>
      <c r="D225" s="75"/>
      <c r="E225" s="95"/>
      <c r="F225" s="95"/>
      <c r="G225" s="2"/>
    </row>
    <row r="226" spans="1:7" x14ac:dyDescent="0.3">
      <c r="A226" s="2"/>
      <c r="B226" s="2"/>
      <c r="C226" s="3"/>
      <c r="D226" s="75"/>
      <c r="E226" s="95"/>
      <c r="F226" s="95"/>
      <c r="G226" s="2"/>
    </row>
    <row r="227" spans="1:7" x14ac:dyDescent="0.3">
      <c r="A227" s="2"/>
      <c r="B227" s="2"/>
      <c r="C227" s="3"/>
      <c r="D227" s="75"/>
      <c r="E227" s="95"/>
      <c r="F227" s="95"/>
      <c r="G227" s="2"/>
    </row>
    <row r="228" spans="1:7" x14ac:dyDescent="0.3">
      <c r="A228" s="2"/>
      <c r="B228" s="2"/>
      <c r="C228" s="3"/>
      <c r="D228" s="75"/>
      <c r="E228" s="95"/>
      <c r="F228" s="95"/>
      <c r="G228" s="2"/>
    </row>
    <row r="229" spans="1:7" x14ac:dyDescent="0.3">
      <c r="A229" s="2"/>
      <c r="B229" s="2"/>
      <c r="C229" s="3"/>
      <c r="D229" s="75"/>
      <c r="E229" s="95"/>
      <c r="F229" s="95"/>
      <c r="G229" s="2"/>
    </row>
    <row r="230" spans="1:7" x14ac:dyDescent="0.3">
      <c r="A230" s="2"/>
      <c r="B230" s="2"/>
      <c r="C230" s="3"/>
      <c r="D230" s="75"/>
      <c r="E230" s="95"/>
      <c r="F230" s="95"/>
      <c r="G230" s="2"/>
    </row>
    <row r="231" spans="1:7" x14ac:dyDescent="0.3">
      <c r="A231" s="2"/>
      <c r="B231" s="2"/>
      <c r="C231" s="3"/>
      <c r="D231" s="75"/>
      <c r="E231" s="95"/>
      <c r="F231" s="95"/>
      <c r="G231" s="2"/>
    </row>
    <row r="232" spans="1:7" x14ac:dyDescent="0.3">
      <c r="A232" s="2"/>
      <c r="B232" s="2"/>
      <c r="C232" s="3"/>
      <c r="D232" s="75"/>
      <c r="E232" s="95"/>
      <c r="F232" s="95"/>
      <c r="G232" s="2"/>
    </row>
    <row r="233" spans="1:7" x14ac:dyDescent="0.3">
      <c r="A233" s="2"/>
      <c r="B233" s="2"/>
      <c r="C233" s="3"/>
      <c r="D233" s="75"/>
      <c r="E233" s="95"/>
      <c r="F233" s="95"/>
      <c r="G233" s="2"/>
    </row>
    <row r="234" spans="1:7" x14ac:dyDescent="0.3">
      <c r="A234" s="2"/>
      <c r="B234" s="2"/>
      <c r="C234" s="3"/>
      <c r="D234" s="75"/>
      <c r="E234" s="95"/>
      <c r="F234" s="95"/>
      <c r="G234" s="2"/>
    </row>
    <row r="235" spans="1:7" x14ac:dyDescent="0.3">
      <c r="A235" s="2"/>
      <c r="B235" s="2"/>
      <c r="C235" s="3"/>
      <c r="D235" s="75"/>
      <c r="E235" s="95"/>
      <c r="F235" s="95"/>
      <c r="G235" s="2"/>
    </row>
    <row r="236" spans="1:7" x14ac:dyDescent="0.3">
      <c r="A236" s="2"/>
      <c r="B236" s="2"/>
      <c r="C236" s="3"/>
      <c r="D236" s="75"/>
      <c r="E236" s="95"/>
      <c r="F236" s="95"/>
      <c r="G236" s="2"/>
    </row>
    <row r="237" spans="1:7" x14ac:dyDescent="0.3">
      <c r="A237" s="2"/>
      <c r="B237" s="2"/>
      <c r="C237" s="3"/>
      <c r="D237" s="75"/>
      <c r="E237" s="95"/>
      <c r="F237" s="95"/>
      <c r="G237" s="2"/>
    </row>
    <row r="238" spans="1:7" x14ac:dyDescent="0.3">
      <c r="A238" s="2"/>
      <c r="B238" s="2"/>
      <c r="C238" s="3"/>
      <c r="D238" s="75"/>
      <c r="E238" s="95"/>
      <c r="F238" s="95"/>
      <c r="G238" s="2"/>
    </row>
    <row r="239" spans="1:7" x14ac:dyDescent="0.3">
      <c r="A239" s="2"/>
      <c r="B239" s="2"/>
      <c r="C239" s="3"/>
      <c r="D239" s="75"/>
      <c r="E239" s="95"/>
      <c r="F239" s="95"/>
      <c r="G239" s="2"/>
    </row>
    <row r="240" spans="1:7" x14ac:dyDescent="0.3">
      <c r="A240" s="2"/>
      <c r="B240" s="2"/>
      <c r="C240" s="3"/>
      <c r="D240" s="75"/>
      <c r="E240" s="95"/>
      <c r="F240" s="95"/>
      <c r="G240" s="2"/>
    </row>
    <row r="241" spans="1:7" x14ac:dyDescent="0.3">
      <c r="A241" s="2"/>
      <c r="B241" s="2"/>
      <c r="C241" s="3"/>
      <c r="D241" s="75"/>
      <c r="E241" s="95"/>
      <c r="F241" s="95"/>
      <c r="G241" s="2"/>
    </row>
    <row r="242" spans="1:7" x14ac:dyDescent="0.3">
      <c r="A242" s="2"/>
      <c r="B242" s="2"/>
      <c r="C242" s="3"/>
      <c r="D242" s="75"/>
      <c r="E242" s="95"/>
      <c r="F242" s="95"/>
      <c r="G242" s="2"/>
    </row>
    <row r="243" spans="1:7" x14ac:dyDescent="0.3">
      <c r="A243" s="2"/>
      <c r="B243" s="2"/>
      <c r="C243" s="3"/>
      <c r="D243" s="75"/>
      <c r="E243" s="95"/>
      <c r="F243" s="95"/>
      <c r="G243" s="2"/>
    </row>
    <row r="244" spans="1:7" x14ac:dyDescent="0.3">
      <c r="A244" s="2"/>
      <c r="B244" s="2"/>
      <c r="C244" s="3"/>
      <c r="D244" s="75"/>
      <c r="E244" s="95"/>
      <c r="F244" s="95"/>
      <c r="G244" s="2"/>
    </row>
    <row r="245" spans="1:7" x14ac:dyDescent="0.3">
      <c r="A245" s="2"/>
      <c r="B245" s="2"/>
      <c r="C245" s="3"/>
      <c r="D245" s="75"/>
      <c r="E245" s="95"/>
      <c r="F245" s="95"/>
      <c r="G245" s="2"/>
    </row>
    <row r="246" spans="1:7" x14ac:dyDescent="0.3">
      <c r="A246" s="2"/>
      <c r="B246" s="2"/>
      <c r="C246" s="3"/>
      <c r="D246" s="75"/>
      <c r="E246" s="95"/>
      <c r="F246" s="95"/>
      <c r="G246" s="2"/>
    </row>
    <row r="247" spans="1:7" x14ac:dyDescent="0.3">
      <c r="A247" s="2"/>
      <c r="B247" s="2"/>
      <c r="C247" s="3"/>
      <c r="D247" s="75"/>
      <c r="E247" s="95"/>
      <c r="F247" s="95"/>
      <c r="G247" s="2"/>
    </row>
    <row r="248" spans="1:7" x14ac:dyDescent="0.3">
      <c r="A248" s="2"/>
      <c r="B248" s="2"/>
      <c r="C248" s="3"/>
      <c r="D248" s="75"/>
      <c r="E248" s="95"/>
      <c r="F248" s="95"/>
      <c r="G248" s="2"/>
    </row>
    <row r="249" spans="1:7" x14ac:dyDescent="0.3">
      <c r="A249" s="2"/>
      <c r="B249" s="2"/>
      <c r="C249" s="3"/>
      <c r="D249" s="75"/>
      <c r="E249" s="95"/>
      <c r="F249" s="95"/>
      <c r="G249" s="2"/>
    </row>
    <row r="250" spans="1:7" x14ac:dyDescent="0.3">
      <c r="A250" s="2"/>
      <c r="B250" s="2"/>
      <c r="C250" s="3"/>
      <c r="D250" s="75"/>
      <c r="E250" s="95"/>
      <c r="F250" s="95"/>
      <c r="G250" s="2"/>
    </row>
    <row r="251" spans="1:7" x14ac:dyDescent="0.3">
      <c r="A251" s="2"/>
      <c r="B251" s="2"/>
      <c r="C251" s="3"/>
      <c r="D251" s="75"/>
      <c r="E251" s="95"/>
      <c r="F251" s="95"/>
      <c r="G251" s="2"/>
    </row>
    <row r="252" spans="1:7" x14ac:dyDescent="0.3">
      <c r="A252" s="2"/>
      <c r="B252" s="2"/>
      <c r="C252" s="3"/>
      <c r="D252" s="75"/>
      <c r="E252" s="95"/>
      <c r="F252" s="95"/>
      <c r="G252" s="2"/>
    </row>
    <row r="253" spans="1:7" x14ac:dyDescent="0.3">
      <c r="A253" s="2"/>
      <c r="B253" s="2"/>
      <c r="C253" s="3"/>
      <c r="D253" s="75"/>
      <c r="E253" s="95"/>
      <c r="F253" s="95"/>
      <c r="G253" s="2"/>
    </row>
    <row r="254" spans="1:7" x14ac:dyDescent="0.3">
      <c r="A254" s="2"/>
      <c r="B254" s="2"/>
      <c r="C254" s="3"/>
      <c r="D254" s="75"/>
      <c r="E254" s="95"/>
      <c r="F254" s="95"/>
      <c r="G254" s="2"/>
    </row>
    <row r="255" spans="1:7" x14ac:dyDescent="0.3">
      <c r="A255" s="2"/>
      <c r="B255" s="2"/>
      <c r="C255" s="3"/>
      <c r="D255" s="75"/>
      <c r="E255" s="95"/>
      <c r="F255" s="95"/>
      <c r="G255" s="2"/>
    </row>
    <row r="256" spans="1:7" x14ac:dyDescent="0.3">
      <c r="A256" s="2"/>
      <c r="B256" s="2"/>
      <c r="C256" s="3"/>
      <c r="D256" s="75"/>
      <c r="E256" s="95"/>
      <c r="F256" s="95"/>
      <c r="G256" s="2"/>
    </row>
    <row r="257" spans="1:7" x14ac:dyDescent="0.3">
      <c r="A257" s="2"/>
      <c r="B257" s="2"/>
      <c r="C257" s="3"/>
      <c r="D257" s="75"/>
      <c r="E257" s="95"/>
      <c r="F257" s="95"/>
      <c r="G257" s="2"/>
    </row>
    <row r="258" spans="1:7" x14ac:dyDescent="0.3">
      <c r="A258" s="2"/>
      <c r="B258" s="2"/>
      <c r="C258" s="3"/>
      <c r="D258" s="75"/>
      <c r="E258" s="95"/>
      <c r="F258" s="95"/>
      <c r="G258" s="2"/>
    </row>
    <row r="259" spans="1:7" x14ac:dyDescent="0.3">
      <c r="A259" s="2"/>
      <c r="B259" s="2"/>
      <c r="C259" s="3"/>
      <c r="D259" s="75"/>
      <c r="E259" s="95"/>
      <c r="F259" s="95"/>
      <c r="G259" s="2"/>
    </row>
    <row r="260" spans="1:7" x14ac:dyDescent="0.3">
      <c r="A260" s="2"/>
      <c r="B260" s="2"/>
      <c r="C260" s="3"/>
      <c r="D260" s="75"/>
      <c r="E260" s="95"/>
      <c r="F260" s="95"/>
      <c r="G260" s="2"/>
    </row>
    <row r="261" spans="1:7" x14ac:dyDescent="0.3">
      <c r="A261" s="2"/>
      <c r="B261" s="2"/>
      <c r="C261" s="3"/>
      <c r="D261" s="75"/>
      <c r="E261" s="95"/>
      <c r="F261" s="95"/>
      <c r="G261" s="2"/>
    </row>
    <row r="262" spans="1:7" x14ac:dyDescent="0.3">
      <c r="A262" s="2"/>
      <c r="B262" s="2"/>
      <c r="C262" s="3"/>
      <c r="D262" s="75"/>
      <c r="E262" s="95"/>
      <c r="F262" s="95"/>
      <c r="G262" s="2"/>
    </row>
    <row r="263" spans="1:7" x14ac:dyDescent="0.3">
      <c r="A263" s="2"/>
      <c r="B263" s="2"/>
      <c r="C263" s="3"/>
      <c r="D263" s="75"/>
      <c r="E263" s="95"/>
      <c r="F263" s="95"/>
      <c r="G263" s="2"/>
    </row>
    <row r="264" spans="1:7" x14ac:dyDescent="0.3">
      <c r="A264" s="2"/>
      <c r="B264" s="2"/>
      <c r="C264" s="3"/>
      <c r="D264" s="75"/>
      <c r="E264" s="95"/>
      <c r="F264" s="95"/>
      <c r="G264" s="2"/>
    </row>
    <row r="265" spans="1:7" x14ac:dyDescent="0.3">
      <c r="A265" s="2"/>
      <c r="B265" s="2"/>
      <c r="C265" s="3"/>
      <c r="D265" s="75"/>
      <c r="E265" s="95"/>
      <c r="F265" s="95"/>
      <c r="G265" s="2"/>
    </row>
    <row r="266" spans="1:7" x14ac:dyDescent="0.3">
      <c r="A266" s="2"/>
      <c r="B266" s="2"/>
      <c r="C266" s="3"/>
      <c r="D266" s="75"/>
      <c r="E266" s="95"/>
      <c r="F266" s="95"/>
      <c r="G266" s="2"/>
    </row>
    <row r="267" spans="1:7" x14ac:dyDescent="0.3">
      <c r="A267" s="2"/>
      <c r="B267" s="2"/>
      <c r="C267" s="3"/>
      <c r="D267" s="75"/>
      <c r="E267" s="95"/>
      <c r="F267" s="95"/>
      <c r="G267" s="2"/>
    </row>
    <row r="268" spans="1:7" x14ac:dyDescent="0.3">
      <c r="A268" s="2"/>
      <c r="B268" s="2"/>
      <c r="C268" s="3"/>
      <c r="D268" s="75"/>
      <c r="E268" s="95"/>
      <c r="F268" s="95"/>
      <c r="G268" s="2"/>
    </row>
    <row r="269" spans="1:7" x14ac:dyDescent="0.3">
      <c r="A269" s="2"/>
      <c r="B269" s="2"/>
      <c r="C269" s="3"/>
      <c r="D269" s="75"/>
      <c r="E269" s="95"/>
      <c r="F269" s="95"/>
      <c r="G269" s="2"/>
    </row>
    <row r="270" spans="1:7" x14ac:dyDescent="0.3">
      <c r="A270" s="2"/>
      <c r="B270" s="2"/>
      <c r="C270" s="3"/>
      <c r="D270" s="75"/>
      <c r="E270" s="95"/>
      <c r="F270" s="95"/>
      <c r="G270" s="2"/>
    </row>
    <row r="271" spans="1:7" x14ac:dyDescent="0.3">
      <c r="A271" s="2"/>
      <c r="B271" s="2"/>
      <c r="C271" s="3"/>
      <c r="D271" s="75"/>
      <c r="E271" s="95"/>
      <c r="F271" s="95"/>
      <c r="G271" s="2"/>
    </row>
    <row r="272" spans="1:7" x14ac:dyDescent="0.3">
      <c r="A272" s="2"/>
      <c r="B272" s="2"/>
      <c r="C272" s="3"/>
      <c r="D272" s="75"/>
      <c r="E272" s="95"/>
      <c r="F272" s="95"/>
      <c r="G272" s="2"/>
    </row>
    <row r="273" spans="1:7" x14ac:dyDescent="0.3">
      <c r="A273" s="2"/>
      <c r="B273" s="2"/>
      <c r="C273" s="3"/>
      <c r="D273" s="75"/>
      <c r="E273" s="95"/>
      <c r="F273" s="95"/>
      <c r="G273" s="2"/>
    </row>
    <row r="274" spans="1:7" x14ac:dyDescent="0.3">
      <c r="A274" s="2"/>
      <c r="B274" s="2"/>
      <c r="C274" s="3"/>
      <c r="D274" s="75"/>
      <c r="E274" s="95"/>
      <c r="F274" s="95"/>
      <c r="G274" s="2"/>
    </row>
    <row r="275" spans="1:7" x14ac:dyDescent="0.3">
      <c r="A275" s="2"/>
      <c r="B275" s="2"/>
      <c r="C275" s="3"/>
      <c r="D275" s="75"/>
      <c r="E275" s="95"/>
      <c r="F275" s="95"/>
      <c r="G275" s="2"/>
    </row>
    <row r="276" spans="1:7" x14ac:dyDescent="0.3">
      <c r="A276" s="2"/>
      <c r="B276" s="2"/>
      <c r="C276" s="3"/>
      <c r="D276" s="75"/>
      <c r="E276" s="95"/>
      <c r="F276" s="95"/>
      <c r="G276" s="2"/>
    </row>
    <row r="277" spans="1:7" x14ac:dyDescent="0.3">
      <c r="A277" s="2"/>
      <c r="B277" s="2"/>
      <c r="C277" s="3"/>
      <c r="D277" s="75"/>
      <c r="E277" s="95"/>
      <c r="F277" s="95"/>
      <c r="G277" s="2"/>
    </row>
    <row r="278" spans="1:7" x14ac:dyDescent="0.3">
      <c r="A278" s="2"/>
      <c r="B278" s="2"/>
      <c r="C278" s="3"/>
      <c r="D278" s="75"/>
      <c r="E278" s="95"/>
      <c r="F278" s="95"/>
      <c r="G278" s="2"/>
    </row>
    <row r="279" spans="1:7" x14ac:dyDescent="0.3">
      <c r="A279" s="2"/>
      <c r="B279" s="2"/>
      <c r="C279" s="3"/>
      <c r="D279" s="75"/>
      <c r="E279" s="95"/>
      <c r="F279" s="95"/>
      <c r="G279" s="2"/>
    </row>
    <row r="280" spans="1:7" x14ac:dyDescent="0.3">
      <c r="A280" s="2"/>
      <c r="B280" s="2"/>
      <c r="C280" s="3"/>
      <c r="D280" s="75"/>
      <c r="E280" s="95"/>
      <c r="F280" s="95"/>
      <c r="G280" s="2"/>
    </row>
    <row r="281" spans="1:7" x14ac:dyDescent="0.3">
      <c r="A281" s="2"/>
      <c r="B281" s="2"/>
      <c r="C281" s="3"/>
      <c r="D281" s="75"/>
      <c r="E281" s="95"/>
      <c r="F281" s="95"/>
      <c r="G281" s="2"/>
    </row>
    <row r="282" spans="1:7" x14ac:dyDescent="0.3">
      <c r="A282" s="2"/>
      <c r="B282" s="2"/>
      <c r="C282" s="3"/>
      <c r="D282" s="75"/>
      <c r="E282" s="95"/>
      <c r="F282" s="95"/>
      <c r="G282" s="2"/>
    </row>
    <row r="283" spans="1:7" x14ac:dyDescent="0.3">
      <c r="A283" s="2"/>
      <c r="B283" s="2"/>
      <c r="C283" s="3"/>
      <c r="D283" s="75"/>
      <c r="E283" s="95"/>
      <c r="F283" s="95"/>
      <c r="G283" s="2"/>
    </row>
    <row r="284" spans="1:7" x14ac:dyDescent="0.3">
      <c r="A284" s="2"/>
      <c r="B284" s="2"/>
      <c r="C284" s="3"/>
      <c r="D284" s="75"/>
      <c r="E284" s="95"/>
      <c r="F284" s="95"/>
      <c r="G284" s="2"/>
    </row>
    <row r="285" spans="1:7" x14ac:dyDescent="0.3">
      <c r="A285" s="2"/>
      <c r="B285" s="2"/>
      <c r="C285" s="3"/>
      <c r="D285" s="75"/>
      <c r="E285" s="95"/>
      <c r="F285" s="95"/>
      <c r="G285" s="2"/>
    </row>
    <row r="286" spans="1:7" x14ac:dyDescent="0.3">
      <c r="A286" s="2"/>
      <c r="B286" s="2"/>
      <c r="C286" s="3"/>
      <c r="D286" s="75"/>
      <c r="E286" s="95"/>
      <c r="F286" s="95"/>
      <c r="G286" s="2"/>
    </row>
    <row r="287" spans="1:7" x14ac:dyDescent="0.3">
      <c r="A287" s="2"/>
      <c r="B287" s="2"/>
      <c r="C287" s="3"/>
      <c r="D287" s="75"/>
      <c r="E287" s="95"/>
      <c r="F287" s="95"/>
      <c r="G287" s="2"/>
    </row>
    <row r="288" spans="1:7" x14ac:dyDescent="0.3">
      <c r="A288" s="2"/>
      <c r="B288" s="2"/>
      <c r="C288" s="3"/>
      <c r="D288" s="75"/>
      <c r="E288" s="95"/>
      <c r="F288" s="95"/>
      <c r="G288" s="2"/>
    </row>
    <row r="289" spans="1:7" x14ac:dyDescent="0.3">
      <c r="A289" s="2"/>
      <c r="B289" s="2"/>
      <c r="C289" s="3"/>
      <c r="D289" s="75"/>
      <c r="E289" s="95"/>
      <c r="F289" s="95"/>
      <c r="G289" s="2"/>
    </row>
    <row r="290" spans="1:7" x14ac:dyDescent="0.3">
      <c r="A290" s="2"/>
      <c r="B290" s="2"/>
      <c r="C290" s="3"/>
      <c r="D290" s="75"/>
      <c r="E290" s="95"/>
      <c r="F290" s="95"/>
      <c r="G290" s="2"/>
    </row>
    <row r="291" spans="1:7" x14ac:dyDescent="0.3">
      <c r="A291" s="2"/>
      <c r="B291" s="2"/>
      <c r="C291" s="3"/>
      <c r="D291" s="75"/>
      <c r="E291" s="95"/>
      <c r="F291" s="95"/>
      <c r="G291" s="2"/>
    </row>
    <row r="292" spans="1:7" x14ac:dyDescent="0.3">
      <c r="A292" s="2"/>
      <c r="B292" s="2"/>
      <c r="C292" s="3"/>
      <c r="D292" s="75"/>
      <c r="E292" s="95"/>
      <c r="F292" s="95"/>
      <c r="G292" s="2"/>
    </row>
    <row r="293" spans="1:7" x14ac:dyDescent="0.3">
      <c r="A293" s="2"/>
      <c r="B293" s="2"/>
      <c r="C293" s="3"/>
      <c r="D293" s="75"/>
      <c r="E293" s="95"/>
      <c r="F293" s="95"/>
      <c r="G293" s="2"/>
    </row>
    <row r="294" spans="1:7" x14ac:dyDescent="0.3">
      <c r="A294" s="2"/>
      <c r="B294" s="2"/>
      <c r="C294" s="3"/>
      <c r="D294" s="75"/>
      <c r="E294" s="95"/>
      <c r="F294" s="95"/>
      <c r="G294" s="2"/>
    </row>
    <row r="295" spans="1:7" x14ac:dyDescent="0.3">
      <c r="A295" s="2"/>
      <c r="B295" s="2"/>
      <c r="C295" s="3"/>
      <c r="D295" s="75"/>
      <c r="E295" s="95"/>
      <c r="F295" s="95"/>
      <c r="G295" s="2"/>
    </row>
    <row r="296" spans="1:7" x14ac:dyDescent="0.3">
      <c r="A296" s="2"/>
      <c r="B296" s="2"/>
      <c r="C296" s="3"/>
      <c r="D296" s="75"/>
      <c r="E296" s="95"/>
      <c r="F296" s="95"/>
      <c r="G296" s="2"/>
    </row>
    <row r="297" spans="1:7" x14ac:dyDescent="0.3">
      <c r="A297" s="2"/>
      <c r="B297" s="2"/>
      <c r="C297" s="3"/>
      <c r="D297" s="75"/>
      <c r="E297" s="95"/>
      <c r="F297" s="95"/>
      <c r="G297" s="2"/>
    </row>
    <row r="298" spans="1:7" x14ac:dyDescent="0.3">
      <c r="A298" s="2"/>
      <c r="B298" s="2"/>
      <c r="C298" s="3"/>
      <c r="D298" s="75"/>
      <c r="E298" s="95"/>
      <c r="F298" s="95"/>
      <c r="G298" s="2"/>
    </row>
    <row r="299" spans="1:7" x14ac:dyDescent="0.3">
      <c r="A299" s="2"/>
      <c r="B299" s="2"/>
      <c r="C299" s="3"/>
      <c r="D299" s="75"/>
      <c r="E299" s="95"/>
      <c r="F299" s="95"/>
      <c r="G299" s="2"/>
    </row>
    <row r="300" spans="1:7" x14ac:dyDescent="0.3">
      <c r="A300" s="2"/>
      <c r="B300" s="2"/>
      <c r="C300" s="3"/>
      <c r="D300" s="75"/>
      <c r="E300" s="95"/>
      <c r="F300" s="95"/>
      <c r="G300" s="2"/>
    </row>
    <row r="301" spans="1:7" x14ac:dyDescent="0.3">
      <c r="A301" s="2"/>
      <c r="B301" s="2"/>
      <c r="C301" s="3"/>
      <c r="D301" s="75"/>
      <c r="E301" s="95"/>
      <c r="F301" s="95"/>
      <c r="G301" s="2"/>
    </row>
    <row r="302" spans="1:7" x14ac:dyDescent="0.3">
      <c r="A302" s="2"/>
      <c r="B302" s="2"/>
      <c r="C302" s="3"/>
      <c r="D302" s="75"/>
      <c r="E302" s="95"/>
      <c r="F302" s="95"/>
      <c r="G302" s="2"/>
    </row>
    <row r="303" spans="1:7" x14ac:dyDescent="0.3">
      <c r="A303" s="2"/>
      <c r="B303" s="2"/>
      <c r="C303" s="3"/>
      <c r="D303" s="75"/>
      <c r="E303" s="95"/>
      <c r="F303" s="95"/>
      <c r="G303" s="2"/>
    </row>
    <row r="304" spans="1:7" x14ac:dyDescent="0.3">
      <c r="A304" s="2"/>
      <c r="B304" s="2"/>
      <c r="C304" s="3"/>
      <c r="D304" s="75"/>
      <c r="E304" s="95"/>
      <c r="F304" s="95"/>
      <c r="G304" s="2"/>
    </row>
    <row r="305" spans="1:7" x14ac:dyDescent="0.3">
      <c r="A305" s="2"/>
      <c r="B305" s="2"/>
      <c r="C305" s="3"/>
      <c r="D305" s="75"/>
      <c r="E305" s="95"/>
      <c r="F305" s="95"/>
      <c r="G305" s="2"/>
    </row>
    <row r="306" spans="1:7" x14ac:dyDescent="0.3">
      <c r="A306" s="2"/>
      <c r="B306" s="2"/>
      <c r="C306" s="3"/>
      <c r="D306" s="75"/>
      <c r="E306" s="95"/>
      <c r="F306" s="95"/>
      <c r="G306" s="2"/>
    </row>
    <row r="307" spans="1:7" x14ac:dyDescent="0.3">
      <c r="A307" s="2"/>
      <c r="B307" s="2"/>
      <c r="C307" s="3"/>
      <c r="D307" s="75"/>
      <c r="E307" s="95"/>
      <c r="F307" s="95"/>
      <c r="G307" s="2"/>
    </row>
    <row r="308" spans="1:7" x14ac:dyDescent="0.3">
      <c r="A308" s="2"/>
      <c r="B308" s="2"/>
      <c r="C308" s="3"/>
      <c r="D308" s="75"/>
      <c r="E308" s="95"/>
      <c r="F308" s="95"/>
      <c r="G308" s="2"/>
    </row>
    <row r="309" spans="1:7" x14ac:dyDescent="0.3">
      <c r="A309" s="2"/>
      <c r="B309" s="2"/>
      <c r="C309" s="3"/>
      <c r="D309" s="75"/>
      <c r="E309" s="95"/>
      <c r="F309" s="95"/>
      <c r="G309" s="2"/>
    </row>
    <row r="310" spans="1:7" x14ac:dyDescent="0.3">
      <c r="A310" s="2"/>
      <c r="B310" s="2"/>
      <c r="C310" s="3"/>
      <c r="D310" s="75"/>
      <c r="E310" s="95"/>
      <c r="F310" s="95"/>
      <c r="G310" s="2"/>
    </row>
    <row r="311" spans="1:7" x14ac:dyDescent="0.3">
      <c r="A311" s="2"/>
      <c r="B311" s="2"/>
      <c r="C311" s="3"/>
      <c r="D311" s="75"/>
      <c r="E311" s="95"/>
      <c r="F311" s="95"/>
      <c r="G311" s="2"/>
    </row>
    <row r="312" spans="1:7" x14ac:dyDescent="0.3">
      <c r="A312" s="2"/>
      <c r="B312" s="2"/>
      <c r="C312" s="3"/>
      <c r="D312" s="75"/>
      <c r="E312" s="95"/>
      <c r="F312" s="95"/>
      <c r="G312" s="2"/>
    </row>
    <row r="313" spans="1:7" x14ac:dyDescent="0.3">
      <c r="A313" s="2"/>
      <c r="B313" s="2"/>
      <c r="C313" s="3"/>
      <c r="D313" s="75"/>
      <c r="E313" s="95"/>
      <c r="F313" s="95"/>
      <c r="G313" s="2"/>
    </row>
    <row r="314" spans="1:7" x14ac:dyDescent="0.3">
      <c r="A314" s="2"/>
      <c r="B314" s="2"/>
      <c r="C314" s="3"/>
      <c r="D314" s="75"/>
      <c r="E314" s="95"/>
      <c r="F314" s="95"/>
      <c r="G314" s="2"/>
    </row>
    <row r="315" spans="1:7" x14ac:dyDescent="0.3">
      <c r="A315" s="2"/>
      <c r="B315" s="2"/>
      <c r="C315" s="3"/>
      <c r="D315" s="75"/>
      <c r="E315" s="95"/>
      <c r="F315" s="95"/>
      <c r="G315" s="2"/>
    </row>
    <row r="316" spans="1:7" x14ac:dyDescent="0.3">
      <c r="A316" s="2"/>
      <c r="B316" s="2"/>
      <c r="C316" s="3"/>
      <c r="D316" s="75"/>
      <c r="E316" s="95"/>
      <c r="F316" s="95"/>
      <c r="G316" s="2"/>
    </row>
    <row r="317" spans="1:7" x14ac:dyDescent="0.3">
      <c r="A317" s="2"/>
      <c r="B317" s="2"/>
      <c r="C317" s="3"/>
      <c r="D317" s="75"/>
      <c r="E317" s="95"/>
      <c r="F317" s="95"/>
      <c r="G317" s="2"/>
    </row>
    <row r="318" spans="1:7" x14ac:dyDescent="0.3">
      <c r="A318" s="2"/>
      <c r="B318" s="2"/>
      <c r="C318" s="3"/>
      <c r="D318" s="75"/>
      <c r="E318" s="95"/>
      <c r="F318" s="95"/>
      <c r="G318" s="2"/>
    </row>
    <row r="319" spans="1:7" x14ac:dyDescent="0.3">
      <c r="A319" s="2"/>
      <c r="B319" s="2"/>
      <c r="C319" s="3"/>
      <c r="D319" s="75"/>
      <c r="E319" s="95"/>
      <c r="F319" s="95"/>
      <c r="G319" s="2"/>
    </row>
    <row r="320" spans="1:7" x14ac:dyDescent="0.3">
      <c r="A320" s="2"/>
      <c r="B320" s="2"/>
      <c r="C320" s="3"/>
      <c r="D320" s="75"/>
      <c r="E320" s="95"/>
      <c r="F320" s="95"/>
      <c r="G320" s="2"/>
    </row>
    <row r="321" spans="1:7" x14ac:dyDescent="0.3">
      <c r="A321" s="2"/>
      <c r="B321" s="2"/>
      <c r="C321" s="3"/>
      <c r="D321" s="75"/>
      <c r="E321" s="95"/>
      <c r="F321" s="95"/>
      <c r="G321" s="2"/>
    </row>
    <row r="322" spans="1:7" x14ac:dyDescent="0.3">
      <c r="A322" s="2"/>
      <c r="B322" s="2"/>
      <c r="C322" s="3"/>
      <c r="D322" s="75"/>
      <c r="E322" s="95"/>
      <c r="F322" s="95"/>
      <c r="G322" s="2"/>
    </row>
    <row r="323" spans="1:7" x14ac:dyDescent="0.3">
      <c r="A323" s="2"/>
      <c r="B323" s="2"/>
      <c r="C323" s="3"/>
      <c r="D323" s="75"/>
      <c r="E323" s="95"/>
      <c r="F323" s="95"/>
      <c r="G323" s="2"/>
    </row>
    <row r="324" spans="1:7" x14ac:dyDescent="0.3">
      <c r="A324" s="2"/>
      <c r="B324" s="2"/>
      <c r="C324" s="3"/>
      <c r="D324" s="75"/>
      <c r="E324" s="95"/>
      <c r="F324" s="95"/>
      <c r="G324" s="2"/>
    </row>
    <row r="325" spans="1:7" x14ac:dyDescent="0.3">
      <c r="A325" s="2"/>
      <c r="B325" s="2"/>
      <c r="C325" s="3"/>
      <c r="D325" s="75"/>
      <c r="E325" s="95"/>
      <c r="F325" s="95"/>
      <c r="G325" s="2"/>
    </row>
    <row r="326" spans="1:7" x14ac:dyDescent="0.3">
      <c r="A326" s="2"/>
      <c r="B326" s="2"/>
      <c r="C326" s="3"/>
      <c r="D326" s="75"/>
      <c r="E326" s="95"/>
      <c r="F326" s="95"/>
      <c r="G326" s="2"/>
    </row>
    <row r="327" spans="1:7" x14ac:dyDescent="0.3">
      <c r="A327" s="2"/>
      <c r="B327" s="2"/>
      <c r="C327" s="3"/>
      <c r="D327" s="75"/>
      <c r="E327" s="95"/>
      <c r="F327" s="95"/>
      <c r="G327" s="2"/>
    </row>
    <row r="328" spans="1:7" x14ac:dyDescent="0.3">
      <c r="A328" s="2"/>
      <c r="B328" s="2"/>
      <c r="C328" s="3"/>
      <c r="D328" s="75"/>
      <c r="E328" s="95"/>
      <c r="F328" s="95"/>
      <c r="G328" s="2"/>
    </row>
    <row r="329" spans="1:7" x14ac:dyDescent="0.3">
      <c r="A329" s="2"/>
      <c r="B329" s="2"/>
      <c r="C329" s="3"/>
      <c r="D329" s="75"/>
      <c r="E329" s="95"/>
      <c r="F329" s="95"/>
      <c r="G329" s="2"/>
    </row>
    <row r="330" spans="1:7" x14ac:dyDescent="0.3">
      <c r="A330" s="2"/>
      <c r="B330" s="2"/>
      <c r="C330" s="3"/>
      <c r="D330" s="75"/>
      <c r="E330" s="95"/>
      <c r="F330" s="95"/>
      <c r="G330" s="2"/>
    </row>
    <row r="331" spans="1:7" x14ac:dyDescent="0.3">
      <c r="A331" s="2"/>
      <c r="B331" s="2"/>
      <c r="C331" s="3"/>
      <c r="D331" s="75"/>
      <c r="E331" s="95"/>
      <c r="F331" s="95"/>
      <c r="G331" s="2"/>
    </row>
    <row r="332" spans="1:7" x14ac:dyDescent="0.3">
      <c r="A332" s="2"/>
      <c r="B332" s="2"/>
      <c r="C332" s="3"/>
      <c r="D332" s="75"/>
      <c r="E332" s="95"/>
      <c r="F332" s="95"/>
      <c r="G332" s="2"/>
    </row>
    <row r="333" spans="1:7" x14ac:dyDescent="0.3">
      <c r="A333" s="2"/>
      <c r="B333" s="2"/>
      <c r="C333" s="3"/>
      <c r="D333" s="75"/>
      <c r="E333" s="95"/>
      <c r="F333" s="95"/>
      <c r="G333" s="2"/>
    </row>
    <row r="334" spans="1:7" x14ac:dyDescent="0.3">
      <c r="A334" s="2"/>
      <c r="B334" s="2"/>
      <c r="C334" s="3"/>
      <c r="D334" s="75"/>
      <c r="E334" s="95"/>
      <c r="F334" s="95"/>
      <c r="G334" s="2"/>
    </row>
    <row r="335" spans="1:7" x14ac:dyDescent="0.3">
      <c r="A335" s="2"/>
      <c r="B335" s="2"/>
      <c r="C335" s="3"/>
      <c r="D335" s="75"/>
      <c r="E335" s="95"/>
      <c r="F335" s="95"/>
      <c r="G335" s="2"/>
    </row>
    <row r="336" spans="1:7" x14ac:dyDescent="0.3">
      <c r="A336" s="2"/>
      <c r="B336" s="2"/>
      <c r="C336" s="3"/>
      <c r="D336" s="75"/>
      <c r="E336" s="95"/>
      <c r="F336" s="95"/>
      <c r="G336" s="2"/>
    </row>
    <row r="337" spans="1:7" x14ac:dyDescent="0.3">
      <c r="A337" s="2"/>
      <c r="B337" s="2"/>
      <c r="C337" s="3"/>
      <c r="D337" s="75"/>
      <c r="E337" s="95"/>
      <c r="F337" s="95"/>
      <c r="G337" s="2"/>
    </row>
    <row r="338" spans="1:7" x14ac:dyDescent="0.3">
      <c r="A338" s="2"/>
      <c r="B338" s="2"/>
      <c r="C338" s="3"/>
      <c r="D338" s="75"/>
      <c r="E338" s="95"/>
      <c r="F338" s="95"/>
      <c r="G338" s="2"/>
    </row>
    <row r="339" spans="1:7" x14ac:dyDescent="0.3">
      <c r="A339" s="2"/>
      <c r="B339" s="2"/>
      <c r="C339" s="3"/>
      <c r="D339" s="75"/>
      <c r="E339" s="95"/>
      <c r="F339" s="95"/>
      <c r="G339" s="2"/>
    </row>
    <row r="340" spans="1:7" x14ac:dyDescent="0.3">
      <c r="A340" s="2"/>
      <c r="B340" s="2"/>
      <c r="C340" s="3"/>
      <c r="D340" s="75"/>
      <c r="E340" s="95"/>
      <c r="F340" s="95"/>
      <c r="G340" s="2"/>
    </row>
    <row r="341" spans="1:7" x14ac:dyDescent="0.3">
      <c r="A341" s="2"/>
      <c r="B341" s="2"/>
      <c r="C341" s="3"/>
      <c r="D341" s="75"/>
      <c r="E341" s="95"/>
      <c r="F341" s="95"/>
      <c r="G341" s="2"/>
    </row>
    <row r="342" spans="1:7" x14ac:dyDescent="0.3">
      <c r="A342" s="2"/>
      <c r="B342" s="2"/>
      <c r="C342" s="3"/>
      <c r="D342" s="75"/>
      <c r="E342" s="95"/>
      <c r="F342" s="95"/>
      <c r="G342" s="2"/>
    </row>
    <row r="343" spans="1:7" x14ac:dyDescent="0.3">
      <c r="A343" s="2"/>
      <c r="B343" s="2"/>
      <c r="C343" s="3"/>
      <c r="D343" s="75"/>
      <c r="E343" s="95"/>
      <c r="F343" s="95"/>
      <c r="G343" s="2"/>
    </row>
    <row r="344" spans="1:7" x14ac:dyDescent="0.3">
      <c r="A344" s="2"/>
      <c r="B344" s="2"/>
      <c r="C344" s="3"/>
      <c r="D344" s="75"/>
      <c r="E344" s="95"/>
      <c r="F344" s="95"/>
      <c r="G344" s="2"/>
    </row>
    <row r="345" spans="1:7" x14ac:dyDescent="0.3">
      <c r="A345" s="2"/>
      <c r="B345" s="2"/>
      <c r="C345" s="3"/>
      <c r="D345" s="75"/>
      <c r="E345" s="95"/>
      <c r="F345" s="95"/>
      <c r="G345" s="2"/>
    </row>
    <row r="346" spans="1:7" x14ac:dyDescent="0.3">
      <c r="A346" s="2"/>
      <c r="B346" s="2"/>
      <c r="C346" s="3"/>
      <c r="D346" s="75"/>
      <c r="E346" s="95"/>
      <c r="F346" s="95"/>
      <c r="G346" s="2"/>
    </row>
    <row r="347" spans="1:7" x14ac:dyDescent="0.3">
      <c r="A347" s="2"/>
      <c r="B347" s="2"/>
      <c r="C347" s="3"/>
      <c r="D347" s="75"/>
      <c r="E347" s="95"/>
      <c r="F347" s="95"/>
      <c r="G347" s="2"/>
    </row>
    <row r="348" spans="1:7" x14ac:dyDescent="0.3">
      <c r="A348" s="2"/>
      <c r="B348" s="2"/>
      <c r="C348" s="3"/>
      <c r="D348" s="75"/>
      <c r="E348" s="95"/>
      <c r="F348" s="95"/>
      <c r="G348" s="2"/>
    </row>
    <row r="349" spans="1:7" x14ac:dyDescent="0.3">
      <c r="A349" s="2"/>
      <c r="B349" s="2"/>
      <c r="C349" s="3"/>
      <c r="D349" s="75"/>
      <c r="E349" s="95"/>
      <c r="F349" s="95"/>
      <c r="G349" s="2"/>
    </row>
    <row r="350" spans="1:7" x14ac:dyDescent="0.3">
      <c r="A350" s="2"/>
      <c r="B350" s="2"/>
      <c r="C350" s="3"/>
      <c r="D350" s="75"/>
      <c r="E350" s="95"/>
      <c r="F350" s="95"/>
      <c r="G350" s="2"/>
    </row>
    <row r="351" spans="1:7" x14ac:dyDescent="0.3">
      <c r="A351" s="2"/>
      <c r="B351" s="2"/>
      <c r="C351" s="3"/>
      <c r="D351" s="75"/>
      <c r="E351" s="95"/>
      <c r="F351" s="95"/>
      <c r="G351" s="2"/>
    </row>
    <row r="352" spans="1:7" x14ac:dyDescent="0.3">
      <c r="A352" s="2"/>
      <c r="B352" s="2"/>
      <c r="C352" s="3"/>
      <c r="D352" s="75"/>
      <c r="E352" s="95"/>
      <c r="F352" s="95"/>
      <c r="G352" s="2"/>
    </row>
    <row r="353" spans="1:7" x14ac:dyDescent="0.3">
      <c r="A353" s="2"/>
      <c r="B353" s="2"/>
      <c r="C353" s="3"/>
      <c r="D353" s="75"/>
      <c r="E353" s="95"/>
      <c r="F353" s="95"/>
      <c r="G353" s="2"/>
    </row>
    <row r="354" spans="1:7" x14ac:dyDescent="0.3">
      <c r="A354" s="2"/>
      <c r="B354" s="2"/>
      <c r="C354" s="3"/>
      <c r="D354" s="75"/>
      <c r="E354" s="95"/>
      <c r="F354" s="95"/>
      <c r="G354" s="2"/>
    </row>
    <row r="355" spans="1:7" x14ac:dyDescent="0.3">
      <c r="A355" s="2"/>
      <c r="B355" s="2"/>
      <c r="C355" s="3"/>
      <c r="D355" s="75"/>
      <c r="E355" s="95"/>
      <c r="F355" s="95"/>
      <c r="G355" s="2"/>
    </row>
    <row r="356" spans="1:7" x14ac:dyDescent="0.3">
      <c r="A356" s="2"/>
      <c r="B356" s="2"/>
      <c r="C356" s="3"/>
      <c r="D356" s="75"/>
      <c r="E356" s="95"/>
      <c r="F356" s="95"/>
      <c r="G356" s="2"/>
    </row>
    <row r="357" spans="1:7" x14ac:dyDescent="0.3">
      <c r="A357" s="2"/>
      <c r="B357" s="2"/>
      <c r="C357" s="3"/>
      <c r="D357" s="75"/>
      <c r="E357" s="95"/>
      <c r="F357" s="95"/>
      <c r="G357" s="2"/>
    </row>
    <row r="358" spans="1:7" x14ac:dyDescent="0.3">
      <c r="A358" s="2"/>
      <c r="B358" s="2"/>
      <c r="C358" s="3"/>
      <c r="D358" s="75"/>
      <c r="E358" s="95"/>
      <c r="F358" s="95"/>
      <c r="G358" s="2"/>
    </row>
    <row r="359" spans="1:7" x14ac:dyDescent="0.3">
      <c r="A359" s="2"/>
      <c r="B359" s="2"/>
      <c r="C359" s="3"/>
      <c r="D359" s="75"/>
      <c r="E359" s="95"/>
      <c r="F359" s="95"/>
      <c r="G359" s="2"/>
    </row>
    <row r="360" spans="1:7" x14ac:dyDescent="0.3">
      <c r="A360" s="2"/>
      <c r="B360" s="2"/>
      <c r="C360" s="3"/>
      <c r="D360" s="75"/>
      <c r="E360" s="95"/>
      <c r="F360" s="95"/>
      <c r="G360" s="2"/>
    </row>
    <row r="361" spans="1:7" x14ac:dyDescent="0.3">
      <c r="A361" s="2"/>
      <c r="B361" s="2"/>
      <c r="C361" s="3"/>
      <c r="D361" s="75"/>
      <c r="E361" s="95"/>
      <c r="F361" s="95"/>
      <c r="G361" s="2"/>
    </row>
    <row r="362" spans="1:7" x14ac:dyDescent="0.3">
      <c r="A362" s="2"/>
      <c r="B362" s="2"/>
      <c r="C362" s="3"/>
      <c r="D362" s="75"/>
      <c r="E362" s="95"/>
      <c r="F362" s="95"/>
      <c r="G362" s="2"/>
    </row>
    <row r="363" spans="1:7" x14ac:dyDescent="0.3">
      <c r="A363" s="2"/>
      <c r="B363" s="2"/>
      <c r="C363" s="3"/>
      <c r="D363" s="75"/>
      <c r="E363" s="95"/>
      <c r="F363" s="95"/>
      <c r="G363" s="2"/>
    </row>
    <row r="364" spans="1:7" x14ac:dyDescent="0.3">
      <c r="A364" s="2"/>
      <c r="B364" s="2"/>
      <c r="C364" s="3"/>
      <c r="D364" s="75"/>
      <c r="E364" s="95"/>
      <c r="F364" s="95"/>
      <c r="G364" s="2"/>
    </row>
    <row r="365" spans="1:7" x14ac:dyDescent="0.3">
      <c r="A365" s="2"/>
      <c r="B365" s="2"/>
      <c r="C365" s="3"/>
      <c r="D365" s="75"/>
      <c r="E365" s="95"/>
      <c r="F365" s="95"/>
      <c r="G365" s="2"/>
    </row>
    <row r="366" spans="1:7" x14ac:dyDescent="0.3">
      <c r="A366" s="2"/>
      <c r="B366" s="2"/>
      <c r="C366" s="3"/>
      <c r="D366" s="75"/>
      <c r="E366" s="95"/>
      <c r="F366" s="95"/>
      <c r="G366" s="2"/>
    </row>
    <row r="367" spans="1:7" x14ac:dyDescent="0.3">
      <c r="A367" s="2"/>
      <c r="B367" s="2"/>
      <c r="C367" s="3"/>
      <c r="D367" s="75"/>
      <c r="E367" s="95"/>
      <c r="F367" s="95"/>
      <c r="G367" s="2"/>
    </row>
    <row r="368" spans="1:7" x14ac:dyDescent="0.3">
      <c r="A368" s="2"/>
      <c r="B368" s="2"/>
      <c r="C368" s="3"/>
      <c r="D368" s="75"/>
      <c r="E368" s="95"/>
      <c r="F368" s="95"/>
      <c r="G368" s="2"/>
    </row>
    <row r="369" spans="1:7" x14ac:dyDescent="0.3">
      <c r="A369" s="2"/>
      <c r="B369" s="2"/>
      <c r="C369" s="3"/>
      <c r="D369" s="75"/>
      <c r="E369" s="95"/>
      <c r="F369" s="95"/>
      <c r="G369" s="2"/>
    </row>
    <row r="370" spans="1:7" x14ac:dyDescent="0.3">
      <c r="A370" s="2"/>
      <c r="B370" s="2"/>
      <c r="C370" s="3"/>
      <c r="D370" s="75"/>
      <c r="E370" s="95"/>
      <c r="F370" s="95"/>
      <c r="G370" s="2"/>
    </row>
    <row r="371" spans="1:7" x14ac:dyDescent="0.3">
      <c r="A371" s="2"/>
      <c r="B371" s="2"/>
      <c r="C371" s="3"/>
      <c r="D371" s="75"/>
      <c r="E371" s="95"/>
      <c r="F371" s="95"/>
      <c r="G371" s="2"/>
    </row>
    <row r="372" spans="1:7" x14ac:dyDescent="0.3">
      <c r="A372" s="2"/>
      <c r="B372" s="2"/>
      <c r="C372" s="3"/>
      <c r="D372" s="75"/>
      <c r="E372" s="95"/>
      <c r="F372" s="95"/>
      <c r="G372" s="2"/>
    </row>
    <row r="373" spans="1:7" x14ac:dyDescent="0.3">
      <c r="A373" s="2"/>
      <c r="B373" s="2"/>
      <c r="C373" s="3"/>
      <c r="D373" s="75"/>
      <c r="E373" s="95"/>
      <c r="F373" s="95"/>
      <c r="G373" s="2"/>
    </row>
    <row r="374" spans="1:7" x14ac:dyDescent="0.3">
      <c r="A374" s="2"/>
      <c r="B374" s="2"/>
      <c r="C374" s="3"/>
      <c r="D374" s="75"/>
      <c r="E374" s="95"/>
      <c r="F374" s="95"/>
      <c r="G374" s="2"/>
    </row>
    <row r="375" spans="1:7" x14ac:dyDescent="0.3">
      <c r="A375" s="2"/>
      <c r="B375" s="2"/>
      <c r="C375" s="3"/>
      <c r="D375" s="75"/>
      <c r="E375" s="95"/>
      <c r="F375" s="95"/>
      <c r="G375" s="2"/>
    </row>
    <row r="376" spans="1:7" x14ac:dyDescent="0.3">
      <c r="A376" s="2"/>
      <c r="B376" s="2"/>
      <c r="C376" s="3"/>
      <c r="D376" s="75"/>
      <c r="E376" s="95"/>
      <c r="F376" s="95"/>
      <c r="G376" s="2"/>
    </row>
    <row r="377" spans="1:7" x14ac:dyDescent="0.3">
      <c r="A377" s="2"/>
      <c r="B377" s="2"/>
      <c r="C377" s="3"/>
      <c r="D377" s="75"/>
      <c r="E377" s="95"/>
      <c r="F377" s="95"/>
      <c r="G377" s="2"/>
    </row>
    <row r="378" spans="1:7" x14ac:dyDescent="0.3">
      <c r="A378" s="2"/>
      <c r="B378" s="2"/>
      <c r="C378" s="3"/>
      <c r="D378" s="75"/>
      <c r="E378" s="95"/>
      <c r="F378" s="95"/>
      <c r="G378" s="2"/>
    </row>
    <row r="379" spans="1:7" x14ac:dyDescent="0.3">
      <c r="A379" s="2"/>
      <c r="B379" s="2"/>
      <c r="C379" s="3"/>
      <c r="D379" s="75"/>
      <c r="E379" s="95"/>
      <c r="F379" s="95"/>
      <c r="G379" s="2"/>
    </row>
    <row r="380" spans="1:7" x14ac:dyDescent="0.3">
      <c r="A380" s="2"/>
      <c r="B380" s="2"/>
      <c r="C380" s="3"/>
      <c r="D380" s="75"/>
      <c r="E380" s="95"/>
      <c r="F380" s="95"/>
      <c r="G380" s="2"/>
    </row>
    <row r="381" spans="1:7" x14ac:dyDescent="0.3">
      <c r="A381" s="2"/>
      <c r="B381" s="2"/>
      <c r="C381" s="3"/>
      <c r="D381" s="75"/>
      <c r="E381" s="95"/>
      <c r="F381" s="95"/>
      <c r="G381" s="2"/>
    </row>
    <row r="382" spans="1:7" x14ac:dyDescent="0.3">
      <c r="A382" s="2"/>
      <c r="B382" s="2"/>
      <c r="C382" s="3"/>
      <c r="D382" s="75"/>
      <c r="E382" s="95"/>
      <c r="F382" s="95"/>
      <c r="G382" s="2"/>
    </row>
    <row r="383" spans="1:7" x14ac:dyDescent="0.3">
      <c r="A383" s="2"/>
      <c r="B383" s="2"/>
      <c r="C383" s="3"/>
      <c r="D383" s="75"/>
      <c r="E383" s="95"/>
      <c r="F383" s="95"/>
      <c r="G383" s="2"/>
    </row>
    <row r="384" spans="1:7" x14ac:dyDescent="0.3">
      <c r="A384" s="2"/>
      <c r="B384" s="2"/>
      <c r="C384" s="3"/>
      <c r="D384" s="75"/>
      <c r="E384" s="95"/>
      <c r="F384" s="95"/>
      <c r="G384" s="2"/>
    </row>
    <row r="385" spans="1:7" x14ac:dyDescent="0.3">
      <c r="A385" s="2"/>
      <c r="B385" s="2"/>
      <c r="C385" s="3"/>
      <c r="D385" s="75"/>
      <c r="E385" s="95"/>
      <c r="F385" s="95"/>
      <c r="G385" s="2"/>
    </row>
    <row r="386" spans="1:7" x14ac:dyDescent="0.3">
      <c r="A386" s="2"/>
      <c r="B386" s="2"/>
      <c r="C386" s="3"/>
      <c r="D386" s="75"/>
      <c r="E386" s="95"/>
      <c r="F386" s="95"/>
      <c r="G386" s="2"/>
    </row>
    <row r="387" spans="1:7" x14ac:dyDescent="0.3">
      <c r="A387" s="2"/>
      <c r="B387" s="2"/>
      <c r="C387" s="3"/>
      <c r="D387" s="75"/>
      <c r="E387" s="95"/>
      <c r="F387" s="95"/>
      <c r="G387" s="2"/>
    </row>
    <row r="388" spans="1:7" x14ac:dyDescent="0.3">
      <c r="A388" s="2"/>
      <c r="B388" s="2"/>
      <c r="C388" s="3"/>
      <c r="D388" s="75"/>
      <c r="E388" s="95"/>
      <c r="F388" s="95"/>
      <c r="G388" s="2"/>
    </row>
    <row r="389" spans="1:7" x14ac:dyDescent="0.3">
      <c r="A389" s="2"/>
      <c r="B389" s="2"/>
      <c r="C389" s="3"/>
      <c r="D389" s="75"/>
      <c r="E389" s="95"/>
      <c r="F389" s="95"/>
      <c r="G389" s="2"/>
    </row>
    <row r="390" spans="1:7" x14ac:dyDescent="0.3">
      <c r="A390" s="2"/>
      <c r="B390" s="2"/>
      <c r="C390" s="3"/>
      <c r="D390" s="75"/>
      <c r="E390" s="95"/>
      <c r="F390" s="95"/>
      <c r="G390" s="2"/>
    </row>
    <row r="391" spans="1:7" x14ac:dyDescent="0.3">
      <c r="A391" s="2"/>
      <c r="B391" s="2"/>
      <c r="C391" s="3"/>
      <c r="D391" s="75"/>
      <c r="E391" s="95"/>
      <c r="F391" s="95"/>
      <c r="G391" s="2"/>
    </row>
    <row r="392" spans="1:7" x14ac:dyDescent="0.3">
      <c r="A392" s="2"/>
      <c r="B392" s="2"/>
      <c r="C392" s="3"/>
      <c r="D392" s="75"/>
      <c r="E392" s="95"/>
      <c r="F392" s="95"/>
      <c r="G392" s="2"/>
    </row>
    <row r="393" spans="1:7" x14ac:dyDescent="0.3">
      <c r="A393" s="2"/>
      <c r="B393" s="2"/>
      <c r="C393" s="3"/>
      <c r="D393" s="75"/>
      <c r="E393" s="95"/>
      <c r="F393" s="95"/>
      <c r="G393" s="2"/>
    </row>
    <row r="394" spans="1:7" x14ac:dyDescent="0.3">
      <c r="A394" s="2"/>
      <c r="B394" s="2"/>
      <c r="C394" s="3"/>
      <c r="D394" s="75"/>
      <c r="E394" s="95"/>
      <c r="F394" s="95"/>
      <c r="G394" s="2"/>
    </row>
    <row r="395" spans="1:7" x14ac:dyDescent="0.3">
      <c r="A395" s="2"/>
      <c r="B395" s="2"/>
      <c r="C395" s="3"/>
      <c r="D395" s="75"/>
      <c r="E395" s="95"/>
      <c r="F395" s="95"/>
      <c r="G395" s="2"/>
    </row>
    <row r="396" spans="1:7" x14ac:dyDescent="0.3">
      <c r="A396" s="2"/>
      <c r="B396" s="2"/>
      <c r="C396" s="3"/>
      <c r="D396" s="75"/>
      <c r="E396" s="95"/>
      <c r="F396" s="95"/>
      <c r="G396" s="2"/>
    </row>
    <row r="397" spans="1:7" x14ac:dyDescent="0.3">
      <c r="A397" s="2"/>
      <c r="B397" s="2"/>
      <c r="C397" s="3"/>
      <c r="D397" s="75"/>
      <c r="E397" s="95"/>
      <c r="F397" s="95"/>
      <c r="G397" s="2"/>
    </row>
    <row r="398" spans="1:7" x14ac:dyDescent="0.3">
      <c r="A398" s="2"/>
      <c r="B398" s="2"/>
      <c r="C398" s="3"/>
      <c r="D398" s="75"/>
      <c r="E398" s="95"/>
      <c r="F398" s="95"/>
      <c r="G398" s="2"/>
    </row>
    <row r="399" spans="1:7" x14ac:dyDescent="0.3">
      <c r="A399" s="2"/>
      <c r="B399" s="2"/>
      <c r="C399" s="3"/>
      <c r="D399" s="75"/>
      <c r="E399" s="95"/>
      <c r="F399" s="95"/>
      <c r="G399" s="2"/>
    </row>
    <row r="400" spans="1:7" x14ac:dyDescent="0.3">
      <c r="A400" s="2"/>
      <c r="B400" s="2"/>
      <c r="C400" s="3"/>
      <c r="D400" s="75"/>
      <c r="E400" s="95"/>
      <c r="F400" s="95"/>
      <c r="G400" s="2"/>
    </row>
    <row r="401" spans="1:7" x14ac:dyDescent="0.3">
      <c r="A401" s="2"/>
      <c r="B401" s="2"/>
      <c r="C401" s="3"/>
      <c r="D401" s="75"/>
      <c r="E401" s="95"/>
      <c r="F401" s="95"/>
      <c r="G401" s="2"/>
    </row>
    <row r="402" spans="1:7" x14ac:dyDescent="0.3">
      <c r="A402" s="2"/>
      <c r="B402" s="2"/>
      <c r="C402" s="3"/>
      <c r="D402" s="75"/>
      <c r="E402" s="95"/>
      <c r="F402" s="95"/>
      <c r="G402" s="2"/>
    </row>
    <row r="403" spans="1:7" x14ac:dyDescent="0.3">
      <c r="A403" s="2"/>
      <c r="B403" s="2"/>
      <c r="C403" s="3"/>
      <c r="D403" s="75"/>
      <c r="E403" s="95"/>
      <c r="F403" s="95"/>
      <c r="G403" s="2"/>
    </row>
    <row r="404" spans="1:7" x14ac:dyDescent="0.3">
      <c r="A404" s="2"/>
      <c r="B404" s="2"/>
      <c r="C404" s="3"/>
      <c r="D404" s="75"/>
      <c r="E404" s="95"/>
      <c r="F404" s="95"/>
      <c r="G404" s="2"/>
    </row>
    <row r="405" spans="1:7" x14ac:dyDescent="0.3">
      <c r="A405" s="2"/>
      <c r="B405" s="2"/>
      <c r="C405" s="3"/>
      <c r="D405" s="75"/>
      <c r="E405" s="95"/>
      <c r="F405" s="95"/>
      <c r="G405" s="2"/>
    </row>
    <row r="406" spans="1:7" x14ac:dyDescent="0.3">
      <c r="A406" s="2"/>
      <c r="B406" s="2"/>
      <c r="C406" s="3"/>
      <c r="D406" s="75"/>
      <c r="E406" s="95"/>
      <c r="F406" s="95"/>
      <c r="G406" s="2"/>
    </row>
    <row r="407" spans="1:7" x14ac:dyDescent="0.3">
      <c r="A407" s="2"/>
      <c r="B407" s="2"/>
      <c r="C407" s="3"/>
      <c r="D407" s="75"/>
      <c r="E407" s="95"/>
      <c r="F407" s="95"/>
      <c r="G407" s="2"/>
    </row>
    <row r="408" spans="1:7" x14ac:dyDescent="0.3">
      <c r="A408" s="2"/>
      <c r="B408" s="2"/>
      <c r="C408" s="3"/>
      <c r="D408" s="75"/>
      <c r="E408" s="95"/>
      <c r="F408" s="95"/>
      <c r="G408" s="2"/>
    </row>
    <row r="409" spans="1:7" x14ac:dyDescent="0.3">
      <c r="A409" s="2"/>
      <c r="B409" s="2"/>
      <c r="C409" s="3"/>
      <c r="D409" s="75"/>
      <c r="E409" s="95"/>
      <c r="F409" s="95"/>
      <c r="G409" s="2"/>
    </row>
    <row r="410" spans="1:7" x14ac:dyDescent="0.3">
      <c r="A410" s="2"/>
      <c r="B410" s="2"/>
      <c r="C410" s="3"/>
      <c r="D410" s="75"/>
      <c r="E410" s="95"/>
      <c r="F410" s="95"/>
      <c r="G410" s="2"/>
    </row>
    <row r="411" spans="1:7" x14ac:dyDescent="0.3">
      <c r="A411" s="2"/>
      <c r="B411" s="2"/>
      <c r="C411" s="3"/>
      <c r="D411" s="75"/>
      <c r="E411" s="95"/>
      <c r="F411" s="95"/>
      <c r="G411" s="2"/>
    </row>
    <row r="412" spans="1:7" x14ac:dyDescent="0.3">
      <c r="A412" s="2"/>
      <c r="B412" s="2"/>
      <c r="C412" s="3"/>
      <c r="D412" s="75"/>
      <c r="E412" s="95"/>
      <c r="F412" s="95"/>
      <c r="G412" s="2"/>
    </row>
    <row r="413" spans="1:7" x14ac:dyDescent="0.3">
      <c r="A413" s="2"/>
      <c r="B413" s="2"/>
      <c r="C413" s="3"/>
      <c r="D413" s="75"/>
      <c r="E413" s="95"/>
      <c r="F413" s="95"/>
      <c r="G413" s="2"/>
    </row>
    <row r="414" spans="1:7" x14ac:dyDescent="0.3">
      <c r="A414" s="2"/>
      <c r="B414" s="2"/>
      <c r="C414" s="3"/>
      <c r="D414" s="75"/>
      <c r="E414" s="95"/>
      <c r="F414" s="95"/>
      <c r="G414" s="2"/>
    </row>
    <row r="415" spans="1:7" x14ac:dyDescent="0.3">
      <c r="A415" s="2"/>
      <c r="B415" s="2"/>
      <c r="C415" s="3"/>
      <c r="D415" s="75"/>
      <c r="E415" s="95"/>
      <c r="F415" s="95"/>
      <c r="G415" s="2"/>
    </row>
    <row r="416" spans="1:7" x14ac:dyDescent="0.3">
      <c r="A416" s="2"/>
      <c r="B416" s="2"/>
      <c r="C416" s="3"/>
      <c r="D416" s="75"/>
      <c r="E416" s="95"/>
      <c r="F416" s="95"/>
      <c r="G416" s="2"/>
    </row>
    <row r="417" spans="1:7" x14ac:dyDescent="0.3">
      <c r="A417" s="2"/>
      <c r="B417" s="2"/>
      <c r="C417" s="3"/>
      <c r="D417" s="75"/>
      <c r="E417" s="95"/>
      <c r="F417" s="95"/>
      <c r="G417" s="2"/>
    </row>
    <row r="418" spans="1:7" x14ac:dyDescent="0.3">
      <c r="A418" s="2"/>
      <c r="B418" s="2"/>
      <c r="C418" s="3"/>
      <c r="D418" s="75"/>
      <c r="E418" s="95"/>
      <c r="F418" s="95"/>
      <c r="G418" s="2"/>
    </row>
    <row r="419" spans="1:7" x14ac:dyDescent="0.3">
      <c r="A419" s="2"/>
      <c r="B419" s="2"/>
      <c r="C419" s="3"/>
      <c r="D419" s="75"/>
      <c r="E419" s="95"/>
      <c r="F419" s="95"/>
      <c r="G419" s="2"/>
    </row>
    <row r="420" spans="1:7" x14ac:dyDescent="0.3">
      <c r="A420" s="2"/>
      <c r="B420" s="2"/>
      <c r="C420" s="3"/>
      <c r="D420" s="75"/>
      <c r="E420" s="95"/>
      <c r="F420" s="95"/>
      <c r="G420" s="2"/>
    </row>
    <row r="421" spans="1:7" x14ac:dyDescent="0.3">
      <c r="A421" s="2"/>
      <c r="B421" s="2"/>
      <c r="C421" s="3"/>
      <c r="D421" s="75"/>
      <c r="E421" s="95"/>
      <c r="F421" s="95"/>
      <c r="G421" s="2"/>
    </row>
    <row r="422" spans="1:7" x14ac:dyDescent="0.3">
      <c r="A422" s="2"/>
      <c r="B422" s="2"/>
      <c r="C422" s="3"/>
      <c r="D422" s="75"/>
      <c r="E422" s="95"/>
      <c r="F422" s="95"/>
      <c r="G422" s="2"/>
    </row>
    <row r="423" spans="1:7" x14ac:dyDescent="0.3">
      <c r="A423" s="2"/>
      <c r="B423" s="2"/>
      <c r="C423" s="3"/>
      <c r="D423" s="75"/>
      <c r="E423" s="95"/>
      <c r="F423" s="95"/>
      <c r="G423" s="2"/>
    </row>
    <row r="424" spans="1:7" x14ac:dyDescent="0.3">
      <c r="A424" s="2"/>
      <c r="B424" s="2"/>
      <c r="C424" s="3"/>
      <c r="D424" s="75"/>
      <c r="E424" s="95"/>
      <c r="F424" s="95"/>
      <c r="G424" s="2"/>
    </row>
    <row r="425" spans="1:7" x14ac:dyDescent="0.3">
      <c r="A425" s="2"/>
      <c r="B425" s="2"/>
      <c r="C425" s="3"/>
      <c r="D425" s="75"/>
      <c r="E425" s="95"/>
      <c r="F425" s="95"/>
      <c r="G425" s="2"/>
    </row>
    <row r="426" spans="1:7" x14ac:dyDescent="0.3">
      <c r="A426" s="2"/>
      <c r="B426" s="2"/>
      <c r="C426" s="3"/>
      <c r="D426" s="75"/>
      <c r="E426" s="95"/>
      <c r="F426" s="95"/>
      <c r="G426" s="2"/>
    </row>
    <row r="427" spans="1:7" x14ac:dyDescent="0.3">
      <c r="A427" s="2"/>
      <c r="B427" s="2"/>
      <c r="C427" s="3"/>
      <c r="D427" s="75"/>
      <c r="E427" s="95"/>
      <c r="F427" s="95"/>
      <c r="G427" s="2"/>
    </row>
    <row r="428" spans="1:7" x14ac:dyDescent="0.3">
      <c r="A428" s="2"/>
      <c r="B428" s="2"/>
      <c r="C428" s="3"/>
      <c r="D428" s="75"/>
      <c r="E428" s="95"/>
      <c r="F428" s="95"/>
      <c r="G428" s="2"/>
    </row>
    <row r="429" spans="1:7" x14ac:dyDescent="0.3">
      <c r="A429" s="2"/>
      <c r="B429" s="2"/>
      <c r="C429" s="3"/>
      <c r="D429" s="75"/>
      <c r="E429" s="95"/>
      <c r="F429" s="95"/>
      <c r="G429" s="2"/>
    </row>
    <row r="430" spans="1:7" x14ac:dyDescent="0.3">
      <c r="A430" s="2"/>
      <c r="B430" s="2"/>
      <c r="C430" s="3"/>
      <c r="D430" s="75"/>
      <c r="E430" s="95"/>
      <c r="F430" s="95"/>
      <c r="G430" s="2"/>
    </row>
    <row r="431" spans="1:7" x14ac:dyDescent="0.3">
      <c r="A431" s="2"/>
      <c r="B431" s="2"/>
      <c r="C431" s="3"/>
      <c r="D431" s="75"/>
      <c r="E431" s="95"/>
      <c r="F431" s="95"/>
      <c r="G431" s="2"/>
    </row>
    <row r="432" spans="1:7" x14ac:dyDescent="0.3">
      <c r="A432" s="2"/>
      <c r="B432" s="2"/>
      <c r="C432" s="3"/>
      <c r="D432" s="75"/>
      <c r="E432" s="95"/>
      <c r="F432" s="95"/>
      <c r="G432" s="2"/>
    </row>
    <row r="433" spans="1:7" x14ac:dyDescent="0.3">
      <c r="A433" s="2"/>
      <c r="B433" s="2"/>
      <c r="C433" s="3"/>
      <c r="D433" s="75"/>
      <c r="E433" s="95"/>
      <c r="F433" s="95"/>
      <c r="G433" s="2"/>
    </row>
    <row r="434" spans="1:7" x14ac:dyDescent="0.3">
      <c r="A434" s="2"/>
      <c r="B434" s="2"/>
      <c r="C434" s="3"/>
      <c r="D434" s="75"/>
      <c r="E434" s="95"/>
      <c r="F434" s="95"/>
      <c r="G434" s="2"/>
    </row>
    <row r="435" spans="1:7" x14ac:dyDescent="0.3">
      <c r="A435" s="2"/>
      <c r="B435" s="2"/>
      <c r="C435" s="3"/>
      <c r="D435" s="75"/>
      <c r="E435" s="95"/>
      <c r="F435" s="95"/>
      <c r="G435" s="2"/>
    </row>
    <row r="436" spans="1:7" x14ac:dyDescent="0.3">
      <c r="A436" s="2"/>
      <c r="B436" s="2"/>
      <c r="C436" s="3"/>
      <c r="D436" s="75"/>
      <c r="E436" s="95"/>
      <c r="F436" s="95"/>
      <c r="G436" s="2"/>
    </row>
    <row r="437" spans="1:7" x14ac:dyDescent="0.3">
      <c r="A437" s="2"/>
      <c r="B437" s="2"/>
      <c r="C437" s="3"/>
      <c r="D437" s="75"/>
      <c r="E437" s="95"/>
      <c r="F437" s="95"/>
      <c r="G437" s="2"/>
    </row>
    <row r="438" spans="1:7" x14ac:dyDescent="0.3">
      <c r="A438" s="2"/>
      <c r="B438" s="2"/>
      <c r="C438" s="3"/>
      <c r="D438" s="75"/>
      <c r="E438" s="95"/>
      <c r="F438" s="95"/>
      <c r="G438" s="2"/>
    </row>
    <row r="439" spans="1:7" x14ac:dyDescent="0.3">
      <c r="A439" s="2"/>
      <c r="B439" s="2"/>
      <c r="C439" s="3"/>
      <c r="D439" s="75"/>
      <c r="E439" s="95"/>
      <c r="F439" s="95"/>
      <c r="G439" s="2"/>
    </row>
    <row r="440" spans="1:7" x14ac:dyDescent="0.3">
      <c r="A440" s="2"/>
      <c r="B440" s="2"/>
      <c r="C440" s="3"/>
      <c r="D440" s="75"/>
      <c r="E440" s="95"/>
      <c r="F440" s="95"/>
      <c r="G440" s="2"/>
    </row>
    <row r="441" spans="1:7" x14ac:dyDescent="0.3">
      <c r="A441" s="2"/>
      <c r="B441" s="2"/>
      <c r="C441" s="3"/>
      <c r="D441" s="75"/>
      <c r="E441" s="95"/>
      <c r="F441" s="95"/>
      <c r="G441" s="2"/>
    </row>
    <row r="442" spans="1:7" x14ac:dyDescent="0.3">
      <c r="A442" s="2"/>
      <c r="B442" s="2"/>
      <c r="C442" s="3"/>
      <c r="D442" s="75"/>
      <c r="E442" s="95"/>
      <c r="F442" s="95"/>
      <c r="G442" s="2"/>
    </row>
    <row r="443" spans="1:7" x14ac:dyDescent="0.3">
      <c r="A443" s="2"/>
      <c r="B443" s="2"/>
      <c r="C443" s="3"/>
      <c r="D443" s="75"/>
      <c r="E443" s="95"/>
      <c r="F443" s="95"/>
      <c r="G443" s="2"/>
    </row>
    <row r="444" spans="1:7" x14ac:dyDescent="0.3">
      <c r="A444" s="2"/>
      <c r="B444" s="2"/>
      <c r="C444" s="3"/>
      <c r="D444" s="75"/>
      <c r="E444" s="95"/>
      <c r="F444" s="95"/>
      <c r="G444" s="2"/>
    </row>
    <row r="445" spans="1:7" x14ac:dyDescent="0.3">
      <c r="A445" s="2"/>
      <c r="B445" s="2"/>
      <c r="C445" s="3"/>
      <c r="D445" s="75"/>
      <c r="E445" s="95"/>
      <c r="F445" s="95"/>
      <c r="G445" s="2"/>
    </row>
    <row r="446" spans="1:7" x14ac:dyDescent="0.3">
      <c r="A446" s="2"/>
      <c r="B446" s="2"/>
      <c r="C446" s="3"/>
      <c r="D446" s="75"/>
      <c r="E446" s="95"/>
      <c r="F446" s="95"/>
      <c r="G446" s="2"/>
    </row>
    <row r="447" spans="1:7" x14ac:dyDescent="0.3">
      <c r="A447" s="2"/>
      <c r="B447" s="2"/>
      <c r="C447" s="3"/>
      <c r="D447" s="75"/>
      <c r="E447" s="95"/>
      <c r="F447" s="95"/>
      <c r="G447" s="2"/>
    </row>
    <row r="448" spans="1:7" x14ac:dyDescent="0.3">
      <c r="A448" s="2"/>
      <c r="B448" s="2"/>
      <c r="C448" s="3"/>
      <c r="D448" s="75"/>
      <c r="E448" s="95"/>
      <c r="F448" s="95"/>
      <c r="G448" s="2"/>
    </row>
    <row r="449" spans="1:7" x14ac:dyDescent="0.3">
      <c r="A449" s="2"/>
      <c r="B449" s="2"/>
      <c r="C449" s="3"/>
      <c r="D449" s="75"/>
      <c r="E449" s="95"/>
      <c r="F449" s="95"/>
      <c r="G449" s="2"/>
    </row>
    <row r="450" spans="1:7" x14ac:dyDescent="0.3">
      <c r="A450" s="2"/>
      <c r="B450" s="2"/>
      <c r="C450" s="3"/>
      <c r="D450" s="75"/>
      <c r="E450" s="95"/>
      <c r="F450" s="95"/>
      <c r="G450" s="2"/>
    </row>
    <row r="451" spans="1:7" x14ac:dyDescent="0.3">
      <c r="A451" s="2"/>
      <c r="B451" s="2"/>
      <c r="C451" s="3"/>
      <c r="D451" s="75"/>
      <c r="E451" s="95"/>
      <c r="F451" s="95"/>
      <c r="G451" s="2"/>
    </row>
    <row r="452" spans="1:7" x14ac:dyDescent="0.3">
      <c r="A452" s="2"/>
      <c r="B452" s="2"/>
      <c r="C452" s="3"/>
      <c r="D452" s="75"/>
      <c r="E452" s="95"/>
      <c r="F452" s="95"/>
      <c r="G452" s="2"/>
    </row>
    <row r="453" spans="1:7" x14ac:dyDescent="0.3">
      <c r="A453" s="2"/>
      <c r="B453" s="2"/>
      <c r="C453" s="3"/>
      <c r="D453" s="75"/>
      <c r="E453" s="95"/>
      <c r="F453" s="95"/>
      <c r="G453" s="2"/>
    </row>
    <row r="454" spans="1:7" x14ac:dyDescent="0.3">
      <c r="A454" s="2"/>
      <c r="B454" s="2"/>
      <c r="C454" s="3"/>
      <c r="D454" s="75"/>
      <c r="E454" s="95"/>
      <c r="F454" s="95"/>
      <c r="G454" s="2"/>
    </row>
    <row r="455" spans="1:7" x14ac:dyDescent="0.3">
      <c r="A455" s="2"/>
      <c r="B455" s="2"/>
      <c r="C455" s="3"/>
      <c r="D455" s="75"/>
      <c r="E455" s="95"/>
      <c r="F455" s="95"/>
      <c r="G455" s="2"/>
    </row>
    <row r="456" spans="1:7" x14ac:dyDescent="0.3">
      <c r="A456" s="2"/>
      <c r="B456" s="2"/>
      <c r="C456" s="3"/>
      <c r="D456" s="75"/>
      <c r="E456" s="95"/>
      <c r="F456" s="95"/>
      <c r="G456" s="2"/>
    </row>
    <row r="457" spans="1:7" x14ac:dyDescent="0.3">
      <c r="A457" s="2"/>
      <c r="B457" s="2"/>
      <c r="C457" s="3"/>
      <c r="D457" s="75"/>
      <c r="E457" s="95"/>
      <c r="F457" s="95"/>
      <c r="G457" s="2"/>
    </row>
    <row r="458" spans="1:7" x14ac:dyDescent="0.3">
      <c r="A458" s="2"/>
      <c r="B458" s="2"/>
      <c r="C458" s="3"/>
      <c r="D458" s="75"/>
      <c r="E458" s="95"/>
      <c r="F458" s="95"/>
      <c r="G458" s="2"/>
    </row>
    <row r="459" spans="1:7" x14ac:dyDescent="0.3">
      <c r="A459" s="2"/>
      <c r="B459" s="2"/>
      <c r="C459" s="3"/>
      <c r="D459" s="75"/>
      <c r="E459" s="95"/>
      <c r="F459" s="95"/>
      <c r="G459" s="2"/>
    </row>
    <row r="460" spans="1:7" x14ac:dyDescent="0.3">
      <c r="A460" s="2"/>
      <c r="B460" s="2"/>
      <c r="C460" s="3"/>
      <c r="D460" s="75"/>
      <c r="E460" s="95"/>
      <c r="F460" s="95"/>
      <c r="G460" s="2"/>
    </row>
    <row r="461" spans="1:7" x14ac:dyDescent="0.3">
      <c r="A461" s="2"/>
      <c r="B461" s="2"/>
      <c r="C461" s="3"/>
      <c r="D461" s="75"/>
      <c r="E461" s="95"/>
      <c r="F461" s="95"/>
      <c r="G461" s="2"/>
    </row>
    <row r="462" spans="1:7" x14ac:dyDescent="0.3">
      <c r="A462" s="2"/>
      <c r="B462" s="2"/>
      <c r="C462" s="3"/>
      <c r="D462" s="75"/>
      <c r="E462" s="95"/>
      <c r="F462" s="95"/>
      <c r="G462" s="2"/>
    </row>
    <row r="463" spans="1:7" x14ac:dyDescent="0.3">
      <c r="A463" s="2"/>
      <c r="B463" s="2"/>
      <c r="C463" s="3"/>
      <c r="D463" s="75"/>
      <c r="E463" s="95"/>
      <c r="F463" s="95"/>
      <c r="G463" s="2"/>
    </row>
    <row r="464" spans="1:7" x14ac:dyDescent="0.3">
      <c r="A464" s="2"/>
      <c r="B464" s="2"/>
      <c r="C464" s="3"/>
      <c r="D464" s="75"/>
      <c r="E464" s="95"/>
      <c r="F464" s="95"/>
      <c r="G464" s="2"/>
    </row>
    <row r="465" spans="1:7" x14ac:dyDescent="0.3">
      <c r="A465" s="2"/>
      <c r="B465" s="2"/>
      <c r="C465" s="3"/>
      <c r="D465" s="75"/>
      <c r="E465" s="95"/>
      <c r="F465" s="95"/>
      <c r="G465" s="2"/>
    </row>
    <row r="466" spans="1:7" x14ac:dyDescent="0.3">
      <c r="A466" s="2"/>
      <c r="B466" s="2"/>
      <c r="C466" s="3"/>
      <c r="D466" s="75"/>
      <c r="E466" s="95"/>
      <c r="F466" s="95"/>
      <c r="G466" s="2"/>
    </row>
    <row r="467" spans="1:7" x14ac:dyDescent="0.3">
      <c r="A467" s="2"/>
      <c r="B467" s="2"/>
      <c r="C467" s="3"/>
      <c r="D467" s="75"/>
      <c r="E467" s="95"/>
      <c r="F467" s="95"/>
      <c r="G467" s="2"/>
    </row>
    <row r="468" spans="1:7" x14ac:dyDescent="0.3">
      <c r="A468" s="2"/>
      <c r="B468" s="2"/>
      <c r="C468" s="3"/>
      <c r="D468" s="75"/>
      <c r="E468" s="95"/>
      <c r="F468" s="95"/>
      <c r="G468" s="2"/>
    </row>
    <row r="469" spans="1:7" x14ac:dyDescent="0.3">
      <c r="A469" s="2"/>
      <c r="B469" s="2"/>
      <c r="C469" s="3"/>
      <c r="D469" s="75"/>
      <c r="E469" s="95"/>
      <c r="F469" s="95"/>
      <c r="G469" s="2"/>
    </row>
    <row r="470" spans="1:7" x14ac:dyDescent="0.3">
      <c r="A470" s="2"/>
      <c r="B470" s="2"/>
      <c r="C470" s="3"/>
      <c r="D470" s="75"/>
      <c r="E470" s="95"/>
      <c r="F470" s="95"/>
      <c r="G470" s="2"/>
    </row>
    <row r="471" spans="1:7" x14ac:dyDescent="0.3">
      <c r="A471" s="2"/>
      <c r="B471" s="2"/>
      <c r="C471" s="3"/>
      <c r="D471" s="75"/>
      <c r="E471" s="95"/>
      <c r="F471" s="95"/>
      <c r="G471" s="2"/>
    </row>
    <row r="472" spans="1:7" x14ac:dyDescent="0.3">
      <c r="A472" s="2"/>
      <c r="B472" s="2"/>
      <c r="C472" s="3"/>
      <c r="D472" s="75"/>
      <c r="E472" s="95"/>
      <c r="F472" s="95"/>
      <c r="G472" s="2"/>
    </row>
    <row r="473" spans="1:7" x14ac:dyDescent="0.3">
      <c r="A473" s="2"/>
      <c r="B473" s="2"/>
      <c r="C473" s="3"/>
      <c r="D473" s="75"/>
      <c r="E473" s="95"/>
      <c r="F473" s="95"/>
      <c r="G473" s="2"/>
    </row>
    <row r="474" spans="1:7" x14ac:dyDescent="0.3">
      <c r="A474" s="2"/>
      <c r="B474" s="2"/>
      <c r="C474" s="3"/>
      <c r="D474" s="75"/>
      <c r="E474" s="95"/>
      <c r="F474" s="95"/>
      <c r="G474" s="2"/>
    </row>
    <row r="475" spans="1:7" x14ac:dyDescent="0.3">
      <c r="A475" s="2"/>
      <c r="B475" s="2"/>
      <c r="C475" s="3"/>
      <c r="D475" s="75"/>
      <c r="E475" s="95"/>
      <c r="F475" s="95"/>
      <c r="G475" s="2"/>
    </row>
    <row r="476" spans="1:7" x14ac:dyDescent="0.3">
      <c r="A476" s="2"/>
      <c r="B476" s="2"/>
      <c r="C476" s="3"/>
      <c r="D476" s="75"/>
      <c r="E476" s="95"/>
      <c r="F476" s="95"/>
      <c r="G476" s="2"/>
    </row>
    <row r="477" spans="1:7" x14ac:dyDescent="0.3">
      <c r="A477" s="2"/>
      <c r="B477" s="2"/>
      <c r="C477" s="3"/>
      <c r="D477" s="75"/>
      <c r="E477" s="95"/>
      <c r="F477" s="95"/>
      <c r="G477" s="2"/>
    </row>
    <row r="478" spans="1:7" x14ac:dyDescent="0.3">
      <c r="A478" s="2"/>
      <c r="B478" s="2"/>
      <c r="C478" s="3"/>
      <c r="D478" s="75"/>
      <c r="E478" s="95"/>
      <c r="F478" s="95"/>
      <c r="G478" s="2"/>
    </row>
    <row r="479" spans="1:7" x14ac:dyDescent="0.3">
      <c r="A479" s="2"/>
      <c r="B479" s="2"/>
      <c r="C479" s="3"/>
      <c r="D479" s="75"/>
      <c r="E479" s="95"/>
      <c r="F479" s="95"/>
      <c r="G479" s="2"/>
    </row>
    <row r="480" spans="1:7" x14ac:dyDescent="0.3">
      <c r="A480" s="2"/>
      <c r="B480" s="2"/>
      <c r="C480" s="3"/>
      <c r="D480" s="75"/>
      <c r="E480" s="95"/>
      <c r="F480" s="95"/>
      <c r="G480" s="2"/>
    </row>
    <row r="481" spans="1:7" x14ac:dyDescent="0.3">
      <c r="A481" s="2"/>
      <c r="B481" s="2"/>
      <c r="C481" s="3"/>
      <c r="D481" s="75"/>
      <c r="E481" s="95"/>
      <c r="F481" s="95"/>
      <c r="G481" s="2"/>
    </row>
    <row r="482" spans="1:7" x14ac:dyDescent="0.3">
      <c r="A482" s="2"/>
      <c r="B482" s="2"/>
      <c r="C482" s="3"/>
      <c r="D482" s="75"/>
      <c r="E482" s="95"/>
      <c r="F482" s="95"/>
      <c r="G482" s="2"/>
    </row>
    <row r="483" spans="1:7" x14ac:dyDescent="0.3">
      <c r="A483" s="2"/>
      <c r="B483" s="2"/>
      <c r="C483" s="3"/>
      <c r="D483" s="75"/>
      <c r="E483" s="95"/>
      <c r="F483" s="95"/>
      <c r="G483" s="2"/>
    </row>
    <row r="484" spans="1:7" x14ac:dyDescent="0.3">
      <c r="A484" s="2"/>
      <c r="B484" s="2"/>
      <c r="C484" s="3"/>
      <c r="D484" s="75"/>
      <c r="E484" s="95"/>
      <c r="F484" s="95"/>
      <c r="G484" s="2"/>
    </row>
    <row r="485" spans="1:7" x14ac:dyDescent="0.3">
      <c r="A485" s="2"/>
      <c r="B485" s="2"/>
      <c r="C485" s="3"/>
      <c r="D485" s="75"/>
      <c r="E485" s="95"/>
      <c r="F485" s="95"/>
      <c r="G485" s="2"/>
    </row>
    <row r="486" spans="1:7" x14ac:dyDescent="0.3">
      <c r="A486" s="2"/>
      <c r="B486" s="2"/>
      <c r="C486" s="3"/>
      <c r="D486" s="75"/>
      <c r="E486" s="95"/>
      <c r="F486" s="95"/>
      <c r="G486" s="2"/>
    </row>
    <row r="487" spans="1:7" x14ac:dyDescent="0.3">
      <c r="A487" s="2"/>
      <c r="B487" s="2"/>
      <c r="C487" s="3"/>
      <c r="D487" s="75"/>
      <c r="E487" s="95"/>
      <c r="F487" s="95"/>
      <c r="G487" s="2"/>
    </row>
    <row r="488" spans="1:7" x14ac:dyDescent="0.3">
      <c r="A488" s="2"/>
      <c r="B488" s="2"/>
      <c r="C488" s="3"/>
      <c r="D488" s="75"/>
      <c r="E488" s="95"/>
      <c r="F488" s="95"/>
      <c r="G488" s="2"/>
    </row>
    <row r="489" spans="1:7" x14ac:dyDescent="0.3">
      <c r="A489" s="2"/>
      <c r="B489" s="2"/>
      <c r="C489" s="3"/>
      <c r="D489" s="75"/>
      <c r="E489" s="95"/>
      <c r="F489" s="95"/>
      <c r="G489" s="2"/>
    </row>
    <row r="490" spans="1:7" x14ac:dyDescent="0.3">
      <c r="A490" s="2"/>
      <c r="B490" s="2"/>
      <c r="C490" s="3"/>
      <c r="D490" s="75"/>
      <c r="E490" s="95"/>
      <c r="F490" s="95"/>
      <c r="G490" s="2"/>
    </row>
    <row r="491" spans="1:7" x14ac:dyDescent="0.3">
      <c r="A491" s="2"/>
      <c r="B491" s="2"/>
      <c r="C491" s="3"/>
      <c r="D491" s="75"/>
      <c r="E491" s="95"/>
      <c r="F491" s="95"/>
      <c r="G491" s="2"/>
    </row>
    <row r="492" spans="1:7" x14ac:dyDescent="0.3">
      <c r="A492" s="2"/>
      <c r="B492" s="2"/>
      <c r="C492" s="3"/>
      <c r="D492" s="75"/>
      <c r="E492" s="95"/>
      <c r="F492" s="95"/>
      <c r="G492" s="2"/>
    </row>
    <row r="493" spans="1:7" x14ac:dyDescent="0.3">
      <c r="A493" s="2"/>
      <c r="B493" s="2"/>
      <c r="C493" s="3"/>
      <c r="D493" s="75"/>
      <c r="E493" s="95"/>
      <c r="F493" s="95"/>
      <c r="G493" s="2"/>
    </row>
    <row r="494" spans="1:7" x14ac:dyDescent="0.3">
      <c r="A494" s="2"/>
      <c r="B494" s="2"/>
      <c r="C494" s="3"/>
      <c r="D494" s="75"/>
      <c r="E494" s="95"/>
      <c r="F494" s="95"/>
      <c r="G494" s="2"/>
    </row>
    <row r="495" spans="1:7" x14ac:dyDescent="0.3">
      <c r="A495" s="2"/>
      <c r="B495" s="2"/>
      <c r="C495" s="3"/>
      <c r="D495" s="75"/>
      <c r="E495" s="95"/>
      <c r="F495" s="95"/>
      <c r="G495" s="2"/>
    </row>
    <row r="496" spans="1:7" x14ac:dyDescent="0.3">
      <c r="A496" s="2"/>
      <c r="B496" s="2"/>
      <c r="C496" s="3"/>
      <c r="D496" s="75"/>
      <c r="E496" s="95"/>
      <c r="F496" s="95"/>
      <c r="G496" s="2"/>
    </row>
    <row r="497" spans="1:7" x14ac:dyDescent="0.3">
      <c r="A497" s="2"/>
      <c r="B497" s="2"/>
      <c r="C497" s="3"/>
      <c r="D497" s="75"/>
      <c r="E497" s="95"/>
      <c r="F497" s="95"/>
      <c r="G497" s="2"/>
    </row>
    <row r="498" spans="1:7" x14ac:dyDescent="0.3">
      <c r="A498" s="2"/>
      <c r="B498" s="2"/>
      <c r="C498" s="3"/>
      <c r="D498" s="75"/>
      <c r="E498" s="95"/>
      <c r="F498" s="95"/>
      <c r="G498" s="2"/>
    </row>
    <row r="499" spans="1:7" x14ac:dyDescent="0.3">
      <c r="A499" s="2"/>
      <c r="B499" s="2"/>
      <c r="C499" s="3"/>
      <c r="D499" s="75"/>
      <c r="E499" s="95"/>
      <c r="F499" s="95"/>
      <c r="G499" s="2"/>
    </row>
    <row r="500" spans="1:7" x14ac:dyDescent="0.3">
      <c r="A500" s="2"/>
      <c r="B500" s="2"/>
      <c r="C500" s="3"/>
      <c r="D500" s="75"/>
      <c r="E500" s="95"/>
      <c r="F500" s="95"/>
      <c r="G500" s="2"/>
    </row>
    <row r="501" spans="1:7" x14ac:dyDescent="0.3">
      <c r="A501" s="2"/>
      <c r="B501" s="2"/>
      <c r="C501" s="3"/>
      <c r="D501" s="75"/>
      <c r="E501" s="95"/>
      <c r="F501" s="95"/>
      <c r="G501" s="2"/>
    </row>
    <row r="502" spans="1:7" x14ac:dyDescent="0.3">
      <c r="A502" s="2"/>
      <c r="B502" s="2"/>
      <c r="C502" s="3"/>
      <c r="D502" s="75"/>
      <c r="E502" s="95"/>
      <c r="F502" s="95"/>
      <c r="G502" s="2"/>
    </row>
    <row r="503" spans="1:7" x14ac:dyDescent="0.3">
      <c r="A503" s="2"/>
      <c r="B503" s="2"/>
      <c r="C503" s="3"/>
      <c r="D503" s="75"/>
      <c r="E503" s="95"/>
      <c r="F503" s="95"/>
      <c r="G503" s="2"/>
    </row>
    <row r="504" spans="1:7" x14ac:dyDescent="0.3">
      <c r="A504" s="2"/>
      <c r="B504" s="2"/>
      <c r="C504" s="3"/>
      <c r="D504" s="75"/>
      <c r="E504" s="95"/>
      <c r="F504" s="95"/>
      <c r="G504" s="2"/>
    </row>
    <row r="505" spans="1:7" x14ac:dyDescent="0.3">
      <c r="A505" s="2"/>
      <c r="B505" s="2"/>
      <c r="C505" s="3"/>
      <c r="D505" s="75"/>
      <c r="E505" s="95"/>
      <c r="F505" s="95"/>
      <c r="G505" s="2"/>
    </row>
    <row r="506" spans="1:7" x14ac:dyDescent="0.3">
      <c r="A506" s="2"/>
      <c r="B506" s="2"/>
      <c r="C506" s="3"/>
      <c r="D506" s="75"/>
      <c r="E506" s="95"/>
      <c r="F506" s="95"/>
      <c r="G506" s="2"/>
    </row>
    <row r="507" spans="1:7" x14ac:dyDescent="0.3">
      <c r="A507" s="2"/>
      <c r="B507" s="2"/>
      <c r="C507" s="3"/>
      <c r="D507" s="75"/>
      <c r="E507" s="95"/>
      <c r="F507" s="95"/>
      <c r="G507" s="2"/>
    </row>
    <row r="508" spans="1:7" x14ac:dyDescent="0.3">
      <c r="A508" s="2"/>
      <c r="B508" s="2"/>
      <c r="C508" s="3"/>
      <c r="D508" s="75"/>
      <c r="E508" s="95"/>
      <c r="F508" s="95"/>
      <c r="G508" s="2"/>
    </row>
    <row r="509" spans="1:7" x14ac:dyDescent="0.3">
      <c r="A509" s="2"/>
      <c r="B509" s="2"/>
      <c r="C509" s="3"/>
      <c r="D509" s="75"/>
      <c r="E509" s="95"/>
      <c r="F509" s="95"/>
      <c r="G509" s="2"/>
    </row>
    <row r="510" spans="1:7" x14ac:dyDescent="0.3">
      <c r="A510" s="2"/>
      <c r="B510" s="2"/>
      <c r="C510" s="3"/>
      <c r="D510" s="75"/>
      <c r="E510" s="95"/>
      <c r="F510" s="95"/>
      <c r="G510" s="2"/>
    </row>
    <row r="511" spans="1:7" x14ac:dyDescent="0.3">
      <c r="A511" s="2"/>
      <c r="B511" s="2"/>
      <c r="C511" s="3"/>
      <c r="D511" s="75"/>
      <c r="E511" s="95"/>
      <c r="F511" s="95"/>
      <c r="G511" s="2"/>
    </row>
    <row r="512" spans="1:7" x14ac:dyDescent="0.3">
      <c r="A512" s="2"/>
      <c r="B512" s="2"/>
      <c r="C512" s="3"/>
      <c r="D512" s="75"/>
      <c r="E512" s="95"/>
      <c r="F512" s="95"/>
      <c r="G512" s="2"/>
    </row>
    <row r="513" spans="1:7" x14ac:dyDescent="0.3">
      <c r="A513" s="2"/>
      <c r="B513" s="2"/>
      <c r="C513" s="3"/>
      <c r="D513" s="75"/>
      <c r="E513" s="95"/>
      <c r="F513" s="95"/>
      <c r="G513" s="2"/>
    </row>
    <row r="514" spans="1:7" x14ac:dyDescent="0.3">
      <c r="A514" s="2"/>
      <c r="B514" s="2"/>
      <c r="C514" s="3"/>
      <c r="D514" s="75"/>
      <c r="E514" s="95"/>
      <c r="F514" s="95"/>
      <c r="G514" s="2"/>
    </row>
    <row r="515" spans="1:7" x14ac:dyDescent="0.3">
      <c r="A515" s="2"/>
      <c r="B515" s="2"/>
      <c r="C515" s="3"/>
      <c r="D515" s="75"/>
      <c r="E515" s="95"/>
      <c r="F515" s="95"/>
      <c r="G515" s="2"/>
    </row>
    <row r="516" spans="1:7" x14ac:dyDescent="0.3">
      <c r="A516" s="2"/>
      <c r="B516" s="2"/>
      <c r="C516" s="3"/>
      <c r="D516" s="75"/>
      <c r="E516" s="95"/>
      <c r="F516" s="95"/>
      <c r="G516" s="2"/>
    </row>
    <row r="517" spans="1:7" x14ac:dyDescent="0.3">
      <c r="A517" s="2"/>
      <c r="B517" s="2"/>
      <c r="C517" s="3"/>
      <c r="D517" s="75"/>
      <c r="E517" s="95"/>
      <c r="F517" s="95"/>
      <c r="G517" s="2"/>
    </row>
    <row r="518" spans="1:7" x14ac:dyDescent="0.3">
      <c r="A518" s="2"/>
      <c r="B518" s="2"/>
      <c r="C518" s="3"/>
      <c r="D518" s="75"/>
      <c r="E518" s="95"/>
      <c r="F518" s="95"/>
      <c r="G518" s="2"/>
    </row>
    <row r="519" spans="1:7" x14ac:dyDescent="0.3">
      <c r="A519" s="2"/>
      <c r="B519" s="2"/>
      <c r="C519" s="3"/>
      <c r="D519" s="75"/>
      <c r="E519" s="95"/>
      <c r="F519" s="95"/>
      <c r="G519" s="2"/>
    </row>
    <row r="520" spans="1:7" x14ac:dyDescent="0.3">
      <c r="A520" s="2"/>
      <c r="B520" s="2"/>
      <c r="C520" s="3"/>
      <c r="D520" s="75"/>
      <c r="E520" s="95"/>
      <c r="F520" s="95"/>
      <c r="G520" s="2"/>
    </row>
    <row r="521" spans="1:7" x14ac:dyDescent="0.3">
      <c r="A521" s="2"/>
      <c r="B521" s="2"/>
      <c r="C521" s="3"/>
      <c r="D521" s="75"/>
      <c r="E521" s="95"/>
      <c r="F521" s="95"/>
      <c r="G521" s="2"/>
    </row>
    <row r="522" spans="1:7" x14ac:dyDescent="0.3">
      <c r="A522" s="2"/>
      <c r="B522" s="2"/>
      <c r="C522" s="3"/>
      <c r="D522" s="75"/>
      <c r="E522" s="95"/>
      <c r="F522" s="95"/>
      <c r="G522" s="2"/>
    </row>
    <row r="523" spans="1:7" x14ac:dyDescent="0.3">
      <c r="A523" s="2"/>
      <c r="B523" s="2"/>
      <c r="C523" s="3"/>
      <c r="D523" s="75"/>
      <c r="E523" s="95"/>
      <c r="F523" s="95"/>
      <c r="G523" s="2"/>
    </row>
    <row r="524" spans="1:7" x14ac:dyDescent="0.3">
      <c r="A524" s="2"/>
      <c r="B524" s="2"/>
      <c r="C524" s="3"/>
      <c r="D524" s="75"/>
      <c r="E524" s="95"/>
      <c r="F524" s="95"/>
      <c r="G524" s="2"/>
    </row>
    <row r="525" spans="1:7" x14ac:dyDescent="0.3">
      <c r="A525" s="2"/>
      <c r="B525" s="2"/>
      <c r="C525" s="3"/>
      <c r="D525" s="75"/>
      <c r="E525" s="95"/>
      <c r="F525" s="95"/>
      <c r="G525" s="2"/>
    </row>
    <row r="526" spans="1:7" x14ac:dyDescent="0.3">
      <c r="A526" s="2"/>
      <c r="B526" s="2"/>
      <c r="C526" s="3"/>
      <c r="D526" s="75"/>
      <c r="E526" s="95"/>
      <c r="F526" s="95"/>
      <c r="G526" s="2"/>
    </row>
    <row r="527" spans="1:7" x14ac:dyDescent="0.3">
      <c r="A527" s="2"/>
      <c r="B527" s="2"/>
      <c r="C527" s="3"/>
      <c r="D527" s="75"/>
      <c r="E527" s="95"/>
      <c r="F527" s="95"/>
      <c r="G527" s="2"/>
    </row>
    <row r="528" spans="1:7" x14ac:dyDescent="0.3">
      <c r="A528" s="2"/>
      <c r="B528" s="2"/>
      <c r="C528" s="3"/>
      <c r="D528" s="75"/>
      <c r="E528" s="95"/>
      <c r="F528" s="95"/>
      <c r="G528" s="2"/>
    </row>
    <row r="529" spans="1:7" x14ac:dyDescent="0.3">
      <c r="A529" s="2"/>
      <c r="B529" s="2"/>
      <c r="C529" s="3"/>
      <c r="D529" s="75"/>
      <c r="E529" s="95"/>
      <c r="F529" s="95"/>
      <c r="G529" s="2"/>
    </row>
    <row r="530" spans="1:7" x14ac:dyDescent="0.3">
      <c r="A530" s="2"/>
      <c r="B530" s="2"/>
      <c r="C530" s="3"/>
      <c r="D530" s="75"/>
      <c r="E530" s="95"/>
      <c r="F530" s="95"/>
      <c r="G530" s="2"/>
    </row>
    <row r="531" spans="1:7" x14ac:dyDescent="0.3">
      <c r="A531" s="2"/>
      <c r="B531" s="2"/>
      <c r="C531" s="3"/>
      <c r="D531" s="75"/>
      <c r="E531" s="95"/>
      <c r="F531" s="95"/>
      <c r="G531" s="2"/>
    </row>
    <row r="532" spans="1:7" x14ac:dyDescent="0.3">
      <c r="A532" s="2"/>
      <c r="B532" s="2"/>
      <c r="C532" s="3"/>
      <c r="D532" s="75"/>
      <c r="E532" s="95"/>
      <c r="F532" s="95"/>
      <c r="G532" s="2"/>
    </row>
    <row r="533" spans="1:7" x14ac:dyDescent="0.3">
      <c r="A533" s="2"/>
      <c r="B533" s="2"/>
      <c r="C533" s="3"/>
      <c r="D533" s="75"/>
      <c r="E533" s="95"/>
      <c r="F533" s="95"/>
      <c r="G533" s="2"/>
    </row>
    <row r="534" spans="1:7" x14ac:dyDescent="0.3">
      <c r="A534" s="2"/>
      <c r="B534" s="2"/>
      <c r="C534" s="3"/>
      <c r="D534" s="75"/>
      <c r="E534" s="95"/>
      <c r="F534" s="95"/>
      <c r="G534" s="2"/>
    </row>
    <row r="535" spans="1:7" x14ac:dyDescent="0.3">
      <c r="A535" s="2"/>
      <c r="B535" s="2"/>
      <c r="C535" s="3"/>
      <c r="D535" s="75"/>
      <c r="E535" s="95"/>
      <c r="F535" s="95"/>
      <c r="G535" s="2"/>
    </row>
    <row r="536" spans="1:7" x14ac:dyDescent="0.3">
      <c r="A536" s="2"/>
      <c r="B536" s="2"/>
      <c r="C536" s="3"/>
      <c r="D536" s="75"/>
      <c r="E536" s="95"/>
      <c r="F536" s="95"/>
      <c r="G536" s="2"/>
    </row>
    <row r="537" spans="1:7" x14ac:dyDescent="0.3">
      <c r="A537" s="2"/>
      <c r="B537" s="2"/>
      <c r="C537" s="3"/>
      <c r="D537" s="75"/>
      <c r="E537" s="95"/>
      <c r="F537" s="95"/>
      <c r="G537" s="2"/>
    </row>
    <row r="538" spans="1:7" x14ac:dyDescent="0.3">
      <c r="A538" s="2"/>
      <c r="B538" s="2"/>
      <c r="C538" s="3"/>
      <c r="D538" s="75"/>
      <c r="E538" s="95"/>
      <c r="F538" s="95"/>
      <c r="G538" s="2"/>
    </row>
    <row r="539" spans="1:7" x14ac:dyDescent="0.3">
      <c r="A539" s="2"/>
      <c r="B539" s="2"/>
      <c r="C539" s="3"/>
      <c r="D539" s="75"/>
      <c r="E539" s="95"/>
      <c r="F539" s="95"/>
      <c r="G539" s="2"/>
    </row>
    <row r="540" spans="1:7" x14ac:dyDescent="0.3">
      <c r="A540" s="2"/>
      <c r="B540" s="2"/>
      <c r="C540" s="3"/>
      <c r="D540" s="75"/>
      <c r="E540" s="95"/>
      <c r="F540" s="95"/>
      <c r="G540" s="2"/>
    </row>
    <row r="541" spans="1:7" x14ac:dyDescent="0.3">
      <c r="A541" s="2"/>
      <c r="B541" s="2"/>
      <c r="C541" s="3"/>
      <c r="D541" s="75"/>
      <c r="E541" s="95"/>
      <c r="F541" s="95"/>
      <c r="G541" s="2"/>
    </row>
    <row r="542" spans="1:7" x14ac:dyDescent="0.3">
      <c r="A542" s="2"/>
      <c r="B542" s="2"/>
      <c r="C542" s="3"/>
      <c r="D542" s="75"/>
      <c r="E542" s="95"/>
      <c r="F542" s="95"/>
      <c r="G542" s="2"/>
    </row>
    <row r="543" spans="1:7" x14ac:dyDescent="0.3">
      <c r="A543" s="2"/>
      <c r="B543" s="2"/>
      <c r="C543" s="3"/>
      <c r="D543" s="75"/>
      <c r="E543" s="95"/>
      <c r="F543" s="95"/>
      <c r="G543" s="2"/>
    </row>
    <row r="544" spans="1:7" x14ac:dyDescent="0.3">
      <c r="A544" s="2"/>
      <c r="B544" s="2"/>
      <c r="C544" s="3"/>
      <c r="D544" s="75"/>
      <c r="E544" s="95"/>
      <c r="F544" s="95"/>
      <c r="G544" s="2"/>
    </row>
    <row r="545" spans="1:7" x14ac:dyDescent="0.3">
      <c r="A545" s="2"/>
      <c r="B545" s="2"/>
      <c r="C545" s="3"/>
      <c r="D545" s="75"/>
      <c r="E545" s="95"/>
      <c r="F545" s="95"/>
      <c r="G545" s="2"/>
    </row>
    <row r="546" spans="1:7" x14ac:dyDescent="0.3">
      <c r="A546" s="2"/>
      <c r="B546" s="2"/>
      <c r="C546" s="3"/>
      <c r="D546" s="75"/>
      <c r="E546" s="95"/>
      <c r="F546" s="95"/>
      <c r="G546" s="2"/>
    </row>
    <row r="547" spans="1:7" x14ac:dyDescent="0.3">
      <c r="A547" s="2"/>
      <c r="B547" s="2"/>
      <c r="C547" s="3"/>
      <c r="D547" s="75"/>
      <c r="E547" s="95"/>
      <c r="F547" s="95"/>
      <c r="G547" s="2"/>
    </row>
    <row r="548" spans="1:7" x14ac:dyDescent="0.3">
      <c r="A548" s="2"/>
      <c r="B548" s="2"/>
      <c r="C548" s="3"/>
      <c r="D548" s="75"/>
      <c r="E548" s="95"/>
      <c r="F548" s="95"/>
      <c r="G548" s="2"/>
    </row>
    <row r="549" spans="1:7" x14ac:dyDescent="0.3">
      <c r="A549" s="2"/>
      <c r="B549" s="2"/>
      <c r="C549" s="3"/>
      <c r="D549" s="75"/>
      <c r="E549" s="95"/>
      <c r="F549" s="95"/>
      <c r="G549" s="2"/>
    </row>
    <row r="550" spans="1:7" x14ac:dyDescent="0.3">
      <c r="A550" s="2"/>
      <c r="B550" s="2"/>
      <c r="C550" s="3"/>
      <c r="D550" s="75"/>
      <c r="E550" s="95"/>
      <c r="F550" s="95"/>
      <c r="G550" s="2"/>
    </row>
    <row r="551" spans="1:7" x14ac:dyDescent="0.3">
      <c r="A551" s="2"/>
      <c r="B551" s="2"/>
      <c r="C551" s="3"/>
      <c r="D551" s="75"/>
      <c r="E551" s="95"/>
      <c r="F551" s="95"/>
      <c r="G551" s="2"/>
    </row>
    <row r="552" spans="1:7" x14ac:dyDescent="0.3">
      <c r="A552" s="2"/>
      <c r="B552" s="2"/>
      <c r="C552" s="3"/>
      <c r="D552" s="75"/>
      <c r="E552" s="95"/>
      <c r="F552" s="95"/>
      <c r="G552" s="2"/>
    </row>
    <row r="553" spans="1:7" x14ac:dyDescent="0.3">
      <c r="A553" s="2"/>
      <c r="B553" s="2"/>
      <c r="C553" s="3"/>
      <c r="D553" s="75"/>
      <c r="E553" s="95"/>
      <c r="F553" s="95"/>
      <c r="G553" s="2"/>
    </row>
    <row r="554" spans="1:7" x14ac:dyDescent="0.3">
      <c r="A554" s="2"/>
      <c r="B554" s="2"/>
      <c r="C554" s="3"/>
      <c r="D554" s="75"/>
      <c r="E554" s="95"/>
      <c r="F554" s="95"/>
      <c r="G554" s="2"/>
    </row>
    <row r="555" spans="1:7" x14ac:dyDescent="0.3">
      <c r="A555" s="2"/>
      <c r="B555" s="2"/>
      <c r="C555" s="3"/>
      <c r="D555" s="75"/>
      <c r="E555" s="95"/>
      <c r="F555" s="95"/>
      <c r="G555" s="2"/>
    </row>
    <row r="556" spans="1:7" x14ac:dyDescent="0.3">
      <c r="A556" s="2"/>
      <c r="B556" s="2"/>
      <c r="C556" s="3"/>
      <c r="D556" s="75"/>
      <c r="E556" s="95"/>
      <c r="F556" s="95"/>
      <c r="G556" s="2"/>
    </row>
    <row r="557" spans="1:7" x14ac:dyDescent="0.3">
      <c r="A557" s="2"/>
      <c r="B557" s="2"/>
      <c r="C557" s="3"/>
      <c r="D557" s="75"/>
      <c r="E557" s="95"/>
      <c r="F557" s="95"/>
      <c r="G557" s="2"/>
    </row>
    <row r="558" spans="1:7" x14ac:dyDescent="0.3">
      <c r="A558" s="2"/>
      <c r="B558" s="2"/>
      <c r="C558" s="3"/>
      <c r="D558" s="75"/>
      <c r="E558" s="95"/>
      <c r="F558" s="95"/>
      <c r="G558" s="2"/>
    </row>
    <row r="559" spans="1:7" x14ac:dyDescent="0.3">
      <c r="A559" s="2"/>
      <c r="B559" s="2"/>
      <c r="C559" s="3"/>
      <c r="D559" s="75"/>
      <c r="E559" s="95"/>
      <c r="F559" s="95"/>
      <c r="G559" s="2"/>
    </row>
    <row r="560" spans="1:7" x14ac:dyDescent="0.3">
      <c r="A560" s="2"/>
      <c r="B560" s="2"/>
      <c r="C560" s="3"/>
      <c r="D560" s="75"/>
      <c r="E560" s="95"/>
      <c r="F560" s="95"/>
      <c r="G560" s="2"/>
    </row>
    <row r="561" spans="1:7" x14ac:dyDescent="0.3">
      <c r="A561" s="2"/>
      <c r="B561" s="2"/>
      <c r="C561" s="3"/>
      <c r="D561" s="75"/>
      <c r="E561" s="95"/>
      <c r="F561" s="95"/>
      <c r="G561" s="2"/>
    </row>
    <row r="562" spans="1:7" x14ac:dyDescent="0.3">
      <c r="A562" s="2"/>
      <c r="B562" s="2"/>
      <c r="C562" s="3"/>
      <c r="D562" s="75"/>
      <c r="E562" s="95"/>
      <c r="F562" s="95"/>
      <c r="G562" s="2"/>
    </row>
    <row r="563" spans="1:7" x14ac:dyDescent="0.3">
      <c r="A563" s="2"/>
      <c r="B563" s="2"/>
      <c r="C563" s="3"/>
      <c r="D563" s="75"/>
      <c r="E563" s="95"/>
      <c r="F563" s="95"/>
      <c r="G563" s="2"/>
    </row>
    <row r="564" spans="1:7" x14ac:dyDescent="0.3">
      <c r="A564" s="2"/>
      <c r="B564" s="2"/>
      <c r="C564" s="3"/>
      <c r="D564" s="75"/>
      <c r="E564" s="95"/>
      <c r="F564" s="95"/>
      <c r="G564" s="2"/>
    </row>
    <row r="565" spans="1:7" x14ac:dyDescent="0.3">
      <c r="A565" s="2"/>
      <c r="B565" s="2"/>
      <c r="C565" s="3"/>
      <c r="D565" s="75"/>
      <c r="E565" s="95"/>
      <c r="F565" s="95"/>
      <c r="G565" s="2"/>
    </row>
    <row r="566" spans="1:7" x14ac:dyDescent="0.3">
      <c r="A566" s="2"/>
      <c r="B566" s="2"/>
      <c r="C566" s="3"/>
      <c r="D566" s="75"/>
      <c r="E566" s="95"/>
      <c r="F566" s="95"/>
      <c r="G566" s="2"/>
    </row>
    <row r="567" spans="1:7" x14ac:dyDescent="0.3">
      <c r="A567" s="2"/>
      <c r="B567" s="2"/>
      <c r="C567" s="3"/>
      <c r="D567" s="75"/>
      <c r="E567" s="95"/>
      <c r="F567" s="95"/>
      <c r="G567" s="2"/>
    </row>
    <row r="568" spans="1:7" x14ac:dyDescent="0.3">
      <c r="A568" s="2"/>
      <c r="B568" s="2"/>
      <c r="C568" s="3"/>
      <c r="D568" s="75"/>
      <c r="E568" s="95"/>
      <c r="F568" s="95"/>
      <c r="G568" s="2"/>
    </row>
    <row r="569" spans="1:7" x14ac:dyDescent="0.3">
      <c r="A569" s="2"/>
      <c r="B569" s="2"/>
      <c r="C569" s="3"/>
      <c r="D569" s="75"/>
      <c r="E569" s="95"/>
      <c r="F569" s="95"/>
      <c r="G569" s="2"/>
    </row>
    <row r="570" spans="1:7" x14ac:dyDescent="0.3">
      <c r="A570" s="2"/>
      <c r="B570" s="2"/>
      <c r="C570" s="3"/>
      <c r="D570" s="75"/>
      <c r="E570" s="95"/>
      <c r="F570" s="95"/>
      <c r="G570" s="2"/>
    </row>
    <row r="571" spans="1:7" x14ac:dyDescent="0.3">
      <c r="A571" s="2"/>
      <c r="B571" s="2"/>
      <c r="C571" s="3"/>
      <c r="D571" s="75"/>
      <c r="E571" s="95"/>
      <c r="F571" s="95"/>
      <c r="G571" s="2"/>
    </row>
    <row r="572" spans="1:7" x14ac:dyDescent="0.3">
      <c r="A572" s="2"/>
      <c r="B572" s="2"/>
      <c r="C572" s="3"/>
      <c r="D572" s="75"/>
      <c r="E572" s="95"/>
      <c r="F572" s="95"/>
      <c r="G572" s="2"/>
    </row>
    <row r="573" spans="1:7" x14ac:dyDescent="0.3">
      <c r="A573" s="2"/>
      <c r="B573" s="2"/>
      <c r="C573" s="3"/>
      <c r="D573" s="75"/>
      <c r="E573" s="95"/>
      <c r="F573" s="95"/>
      <c r="G573" s="2"/>
    </row>
    <row r="574" spans="1:7" x14ac:dyDescent="0.3">
      <c r="A574" s="2"/>
      <c r="B574" s="2"/>
      <c r="C574" s="3"/>
      <c r="D574" s="75"/>
      <c r="E574" s="95"/>
      <c r="F574" s="95"/>
      <c r="G574" s="2"/>
    </row>
    <row r="575" spans="1:7" x14ac:dyDescent="0.3">
      <c r="A575" s="2"/>
      <c r="B575" s="2"/>
      <c r="C575" s="3"/>
      <c r="D575" s="75"/>
      <c r="E575" s="95"/>
      <c r="F575" s="95"/>
      <c r="G575" s="2"/>
    </row>
    <row r="576" spans="1:7" x14ac:dyDescent="0.3">
      <c r="A576" s="2"/>
      <c r="B576" s="2"/>
      <c r="C576" s="3"/>
      <c r="D576" s="75"/>
      <c r="E576" s="95"/>
      <c r="F576" s="95"/>
      <c r="G576" s="2"/>
    </row>
    <row r="577" spans="1:7" x14ac:dyDescent="0.3">
      <c r="A577" s="2"/>
      <c r="B577" s="2"/>
      <c r="C577" s="3"/>
      <c r="D577" s="75"/>
      <c r="E577" s="95"/>
      <c r="F577" s="95"/>
      <c r="G577" s="2"/>
    </row>
    <row r="578" spans="1:7" x14ac:dyDescent="0.3">
      <c r="A578" s="2"/>
      <c r="B578" s="2"/>
      <c r="C578" s="3"/>
      <c r="D578" s="75"/>
      <c r="E578" s="95"/>
      <c r="F578" s="95"/>
      <c r="G578" s="2"/>
    </row>
    <row r="579" spans="1:7" x14ac:dyDescent="0.3">
      <c r="A579" s="2"/>
      <c r="B579" s="2"/>
      <c r="C579" s="3"/>
      <c r="D579" s="75"/>
      <c r="E579" s="95"/>
      <c r="F579" s="95"/>
      <c r="G579" s="2"/>
    </row>
    <row r="580" spans="1:7" x14ac:dyDescent="0.3">
      <c r="A580" s="2"/>
      <c r="B580" s="2"/>
      <c r="C580" s="3"/>
      <c r="D580" s="75"/>
      <c r="E580" s="95"/>
      <c r="F580" s="95"/>
      <c r="G580" s="2"/>
    </row>
    <row r="581" spans="1:7" x14ac:dyDescent="0.3">
      <c r="A581" s="2"/>
      <c r="B581" s="2"/>
      <c r="C581" s="3"/>
      <c r="D581" s="75"/>
      <c r="E581" s="95"/>
      <c r="F581" s="95"/>
      <c r="G581" s="2"/>
    </row>
    <row r="582" spans="1:7" x14ac:dyDescent="0.3">
      <c r="A582" s="2"/>
      <c r="B582" s="2"/>
      <c r="C582" s="3"/>
      <c r="D582" s="75"/>
      <c r="E582" s="95"/>
      <c r="F582" s="95"/>
      <c r="G582" s="2"/>
    </row>
    <row r="583" spans="1:7" x14ac:dyDescent="0.3">
      <c r="A583" s="2"/>
      <c r="B583" s="2"/>
      <c r="C583" s="3"/>
      <c r="D583" s="75"/>
      <c r="E583" s="95"/>
      <c r="F583" s="95"/>
      <c r="G583" s="2"/>
    </row>
    <row r="584" spans="1:7" x14ac:dyDescent="0.3">
      <c r="A584" s="2"/>
      <c r="B584" s="2"/>
      <c r="C584" s="3"/>
      <c r="D584" s="75"/>
      <c r="E584" s="95"/>
      <c r="F584" s="95"/>
      <c r="G584" s="2"/>
    </row>
    <row r="585" spans="1:7" x14ac:dyDescent="0.3">
      <c r="A585" s="2"/>
      <c r="B585" s="2"/>
      <c r="C585" s="3"/>
      <c r="D585" s="75"/>
      <c r="E585" s="95"/>
      <c r="F585" s="95"/>
      <c r="G585" s="2"/>
    </row>
    <row r="586" spans="1:7" x14ac:dyDescent="0.3">
      <c r="A586" s="2"/>
      <c r="B586" s="2"/>
      <c r="C586" s="3"/>
      <c r="D586" s="75"/>
      <c r="E586" s="95"/>
      <c r="F586" s="95"/>
      <c r="G586" s="2"/>
    </row>
    <row r="587" spans="1:7" x14ac:dyDescent="0.3">
      <c r="A587" s="2"/>
      <c r="B587" s="2"/>
      <c r="C587" s="3"/>
      <c r="D587" s="75"/>
      <c r="E587" s="95"/>
      <c r="F587" s="95"/>
      <c r="G587" s="2"/>
    </row>
    <row r="588" spans="1:7" x14ac:dyDescent="0.3">
      <c r="A588" s="2"/>
      <c r="B588" s="2"/>
      <c r="C588" s="3"/>
      <c r="D588" s="75"/>
      <c r="E588" s="95"/>
      <c r="F588" s="95"/>
      <c r="G588" s="2"/>
    </row>
    <row r="589" spans="1:7" x14ac:dyDescent="0.3">
      <c r="A589" s="2"/>
      <c r="B589" s="2"/>
      <c r="C589" s="3"/>
      <c r="D589" s="75"/>
      <c r="E589" s="95"/>
      <c r="F589" s="95"/>
      <c r="G589" s="2"/>
    </row>
    <row r="590" spans="1:7" x14ac:dyDescent="0.3">
      <c r="A590" s="2"/>
      <c r="B590" s="2"/>
      <c r="C590" s="3"/>
      <c r="D590" s="75"/>
      <c r="E590" s="95"/>
      <c r="F590" s="95"/>
      <c r="G590" s="2"/>
    </row>
    <row r="591" spans="1:7" x14ac:dyDescent="0.3">
      <c r="A591" s="2"/>
      <c r="B591" s="2"/>
      <c r="C591" s="3"/>
      <c r="D591" s="75"/>
      <c r="E591" s="95"/>
      <c r="F591" s="95"/>
      <c r="G591" s="2"/>
    </row>
    <row r="592" spans="1:7" x14ac:dyDescent="0.3">
      <c r="A592" s="2"/>
      <c r="B592" s="2"/>
      <c r="C592" s="3"/>
      <c r="D592" s="75"/>
      <c r="E592" s="95"/>
      <c r="F592" s="95"/>
      <c r="G592" s="2"/>
    </row>
    <row r="593" spans="1:7" x14ac:dyDescent="0.3">
      <c r="A593" s="2"/>
      <c r="B593" s="2"/>
      <c r="C593" s="3"/>
      <c r="D593" s="75"/>
      <c r="E593" s="95"/>
      <c r="F593" s="95"/>
      <c r="G593" s="2"/>
    </row>
    <row r="594" spans="1:7" x14ac:dyDescent="0.3">
      <c r="A594" s="2"/>
      <c r="B594" s="2"/>
      <c r="C594" s="3"/>
      <c r="D594" s="75"/>
      <c r="E594" s="95"/>
      <c r="F594" s="95"/>
      <c r="G594" s="2"/>
    </row>
    <row r="595" spans="1:7" x14ac:dyDescent="0.3">
      <c r="A595" s="2"/>
      <c r="B595" s="2"/>
      <c r="C595" s="3"/>
      <c r="D595" s="75"/>
      <c r="E595" s="95"/>
      <c r="F595" s="95"/>
      <c r="G595" s="2"/>
    </row>
    <row r="596" spans="1:7" x14ac:dyDescent="0.3">
      <c r="A596" s="2"/>
      <c r="B596" s="2"/>
      <c r="C596" s="3"/>
      <c r="D596" s="75"/>
      <c r="E596" s="95"/>
      <c r="F596" s="95"/>
      <c r="G596" s="2"/>
    </row>
    <row r="597" spans="1:7" x14ac:dyDescent="0.3">
      <c r="A597" s="2"/>
      <c r="B597" s="2"/>
      <c r="C597" s="3"/>
      <c r="D597" s="75"/>
      <c r="E597" s="95"/>
      <c r="F597" s="95"/>
      <c r="G597" s="2"/>
    </row>
    <row r="598" spans="1:7" x14ac:dyDescent="0.3">
      <c r="A598" s="2"/>
      <c r="B598" s="2"/>
      <c r="C598" s="3"/>
      <c r="D598" s="75"/>
      <c r="E598" s="95"/>
      <c r="F598" s="95"/>
      <c r="G598" s="2"/>
    </row>
    <row r="599" spans="1:7" x14ac:dyDescent="0.3">
      <c r="A599" s="2"/>
      <c r="B599" s="2"/>
      <c r="C599" s="3"/>
      <c r="D599" s="75"/>
      <c r="E599" s="95"/>
      <c r="F599" s="95"/>
      <c r="G599" s="2"/>
    </row>
    <row r="600" spans="1:7" x14ac:dyDescent="0.3">
      <c r="A600" s="2"/>
      <c r="B600" s="2"/>
      <c r="C600" s="3"/>
      <c r="D600" s="75"/>
      <c r="E600" s="95"/>
      <c r="F600" s="95"/>
      <c r="G600" s="2"/>
    </row>
    <row r="601" spans="1:7" x14ac:dyDescent="0.3">
      <c r="A601" s="2"/>
      <c r="B601" s="2"/>
      <c r="C601" s="3"/>
      <c r="D601" s="75"/>
      <c r="E601" s="95"/>
      <c r="F601" s="95"/>
      <c r="G601" s="2"/>
    </row>
    <row r="602" spans="1:7" x14ac:dyDescent="0.3">
      <c r="A602" s="2"/>
      <c r="B602" s="2"/>
      <c r="C602" s="3"/>
      <c r="D602" s="75"/>
      <c r="E602" s="95"/>
      <c r="F602" s="95"/>
      <c r="G602" s="2"/>
    </row>
    <row r="603" spans="1:7" x14ac:dyDescent="0.3">
      <c r="A603" s="2"/>
      <c r="B603" s="2"/>
      <c r="C603" s="3"/>
      <c r="D603" s="75"/>
      <c r="E603" s="95"/>
      <c r="F603" s="95"/>
      <c r="G603" s="2"/>
    </row>
    <row r="604" spans="1:7" x14ac:dyDescent="0.3">
      <c r="A604" s="2"/>
      <c r="B604" s="2"/>
      <c r="C604" s="3"/>
      <c r="D604" s="75"/>
      <c r="E604" s="95"/>
      <c r="F604" s="95"/>
      <c r="G604" s="2"/>
    </row>
    <row r="605" spans="1:7" x14ac:dyDescent="0.3">
      <c r="A605" s="2"/>
      <c r="B605" s="2"/>
      <c r="C605" s="3"/>
      <c r="D605" s="75"/>
      <c r="E605" s="95"/>
      <c r="F605" s="95"/>
      <c r="G605" s="2"/>
    </row>
    <row r="606" spans="1:7" x14ac:dyDescent="0.3">
      <c r="A606" s="2"/>
      <c r="B606" s="2"/>
      <c r="C606" s="3"/>
      <c r="D606" s="75"/>
      <c r="E606" s="95"/>
      <c r="F606" s="95"/>
      <c r="G606" s="2"/>
    </row>
    <row r="607" spans="1:7" x14ac:dyDescent="0.3">
      <c r="A607" s="2"/>
      <c r="B607" s="2"/>
      <c r="C607" s="3"/>
      <c r="D607" s="75"/>
      <c r="E607" s="95"/>
      <c r="F607" s="95"/>
      <c r="G607" s="2"/>
    </row>
    <row r="608" spans="1:7" x14ac:dyDescent="0.3">
      <c r="A608" s="2"/>
      <c r="B608" s="2"/>
      <c r="C608" s="3"/>
      <c r="D608" s="75"/>
      <c r="E608" s="95"/>
      <c r="F608" s="95"/>
      <c r="G608" s="2"/>
    </row>
    <row r="609" spans="1:7" x14ac:dyDescent="0.3">
      <c r="A609" s="2"/>
      <c r="B609" s="2"/>
      <c r="C609" s="3"/>
      <c r="D609" s="75"/>
      <c r="E609" s="95"/>
      <c r="F609" s="95"/>
      <c r="G609" s="2"/>
    </row>
    <row r="610" spans="1:7" x14ac:dyDescent="0.3">
      <c r="A610" s="2"/>
      <c r="B610" s="2"/>
      <c r="C610" s="3"/>
      <c r="D610" s="75"/>
      <c r="E610" s="95"/>
      <c r="F610" s="95"/>
      <c r="G610" s="2"/>
    </row>
    <row r="611" spans="1:7" x14ac:dyDescent="0.3">
      <c r="A611" s="2"/>
      <c r="B611" s="2"/>
      <c r="C611" s="3"/>
      <c r="D611" s="75"/>
      <c r="E611" s="95"/>
      <c r="F611" s="95"/>
      <c r="G611" s="2"/>
    </row>
    <row r="612" spans="1:7" x14ac:dyDescent="0.3">
      <c r="A612" s="2"/>
      <c r="B612" s="2"/>
      <c r="C612" s="3"/>
      <c r="D612" s="75"/>
      <c r="E612" s="95"/>
      <c r="F612" s="95"/>
      <c r="G612" s="2"/>
    </row>
    <row r="613" spans="1:7" x14ac:dyDescent="0.3">
      <c r="A613" s="2"/>
      <c r="B613" s="2"/>
      <c r="C613" s="3"/>
      <c r="D613" s="75"/>
      <c r="E613" s="95"/>
      <c r="F613" s="95"/>
      <c r="G613" s="2"/>
    </row>
    <row r="614" spans="1:7" x14ac:dyDescent="0.3">
      <c r="A614" s="2"/>
      <c r="B614" s="2"/>
      <c r="C614" s="3"/>
      <c r="D614" s="75"/>
      <c r="E614" s="95"/>
      <c r="F614" s="95"/>
      <c r="G614" s="2"/>
    </row>
    <row r="615" spans="1:7" x14ac:dyDescent="0.3">
      <c r="A615" s="2"/>
      <c r="B615" s="2"/>
      <c r="C615" s="3"/>
      <c r="D615" s="75"/>
      <c r="E615" s="95"/>
      <c r="F615" s="95"/>
      <c r="G615" s="2"/>
    </row>
    <row r="616" spans="1:7" x14ac:dyDescent="0.3">
      <c r="A616" s="2"/>
      <c r="B616" s="2"/>
      <c r="C616" s="3"/>
      <c r="D616" s="75"/>
      <c r="E616" s="95"/>
      <c r="F616" s="95"/>
      <c r="G616" s="2"/>
    </row>
    <row r="617" spans="1:7" x14ac:dyDescent="0.3">
      <c r="A617" s="2"/>
      <c r="B617" s="2"/>
      <c r="C617" s="3"/>
      <c r="D617" s="75"/>
      <c r="E617" s="95"/>
      <c r="F617" s="95"/>
      <c r="G617" s="2"/>
    </row>
    <row r="618" spans="1:7" x14ac:dyDescent="0.3">
      <c r="A618" s="2"/>
      <c r="B618" s="2"/>
      <c r="C618" s="3"/>
      <c r="D618" s="75"/>
      <c r="E618" s="95"/>
      <c r="F618" s="95"/>
      <c r="G618" s="2"/>
    </row>
    <row r="619" spans="1:7" x14ac:dyDescent="0.3">
      <c r="A619" s="2"/>
      <c r="B619" s="2"/>
      <c r="C619" s="3"/>
      <c r="D619" s="75"/>
      <c r="E619" s="95"/>
      <c r="F619" s="95"/>
      <c r="G619" s="2"/>
    </row>
    <row r="620" spans="1:7" x14ac:dyDescent="0.3">
      <c r="A620" s="2"/>
      <c r="B620" s="2"/>
      <c r="C620" s="3"/>
      <c r="D620" s="75"/>
      <c r="E620" s="95"/>
      <c r="F620" s="95"/>
      <c r="G620" s="2"/>
    </row>
    <row r="621" spans="1:7" x14ac:dyDescent="0.3">
      <c r="A621" s="2"/>
      <c r="B621" s="2"/>
      <c r="C621" s="3"/>
      <c r="D621" s="75"/>
      <c r="E621" s="95"/>
      <c r="F621" s="95"/>
      <c r="G621" s="2"/>
    </row>
    <row r="622" spans="1:7" x14ac:dyDescent="0.3">
      <c r="A622" s="2"/>
      <c r="B622" s="2"/>
      <c r="C622" s="3"/>
      <c r="D622" s="75"/>
      <c r="E622" s="95"/>
      <c r="F622" s="95"/>
      <c r="G622" s="2"/>
    </row>
    <row r="623" spans="1:7" x14ac:dyDescent="0.3">
      <c r="A623" s="2"/>
      <c r="B623" s="2"/>
      <c r="C623" s="3"/>
      <c r="D623" s="75"/>
      <c r="E623" s="95"/>
      <c r="F623" s="95"/>
      <c r="G623" s="2"/>
    </row>
    <row r="624" spans="1:7" x14ac:dyDescent="0.3">
      <c r="A624" s="2"/>
      <c r="B624" s="2"/>
      <c r="C624" s="3"/>
      <c r="D624" s="75"/>
      <c r="E624" s="95"/>
      <c r="F624" s="95"/>
      <c r="G624" s="2"/>
    </row>
    <row r="625" spans="1:7" x14ac:dyDescent="0.3">
      <c r="A625" s="2"/>
      <c r="B625" s="2"/>
      <c r="C625" s="3"/>
      <c r="D625" s="75"/>
      <c r="E625" s="95"/>
      <c r="F625" s="95"/>
      <c r="G625" s="2"/>
    </row>
    <row r="626" spans="1:7" x14ac:dyDescent="0.3">
      <c r="A626" s="2"/>
      <c r="B626" s="2"/>
      <c r="C626" s="3"/>
      <c r="D626" s="75"/>
      <c r="E626" s="95"/>
      <c r="F626" s="95"/>
      <c r="G626" s="2"/>
    </row>
    <row r="627" spans="1:7" x14ac:dyDescent="0.3">
      <c r="A627" s="2"/>
      <c r="B627" s="2"/>
      <c r="C627" s="3"/>
      <c r="D627" s="75"/>
      <c r="E627" s="95"/>
      <c r="F627" s="95"/>
      <c r="G627" s="2"/>
    </row>
    <row r="628" spans="1:7" x14ac:dyDescent="0.3">
      <c r="A628" s="2"/>
      <c r="B628" s="2"/>
      <c r="C628" s="3"/>
      <c r="D628" s="75"/>
      <c r="E628" s="95"/>
      <c r="F628" s="95"/>
      <c r="G628" s="2"/>
    </row>
    <row r="629" spans="1:7" x14ac:dyDescent="0.3">
      <c r="A629" s="2"/>
      <c r="B629" s="2"/>
      <c r="C629" s="3"/>
      <c r="D629" s="75"/>
      <c r="E629" s="95"/>
      <c r="F629" s="95"/>
      <c r="G629" s="2"/>
    </row>
    <row r="630" spans="1:7" x14ac:dyDescent="0.3">
      <c r="A630" s="2"/>
      <c r="B630" s="2"/>
      <c r="C630" s="3"/>
      <c r="D630" s="75"/>
      <c r="E630" s="95"/>
      <c r="F630" s="95"/>
      <c r="G630" s="2"/>
    </row>
    <row r="631" spans="1:7" x14ac:dyDescent="0.3">
      <c r="A631" s="2"/>
      <c r="B631" s="2"/>
      <c r="C631" s="3"/>
      <c r="D631" s="75"/>
      <c r="E631" s="95"/>
      <c r="F631" s="95"/>
      <c r="G631" s="2"/>
    </row>
    <row r="632" spans="1:7" x14ac:dyDescent="0.3">
      <c r="A632" s="2"/>
      <c r="B632" s="2"/>
      <c r="C632" s="3"/>
      <c r="D632" s="75"/>
      <c r="E632" s="95"/>
      <c r="F632" s="95"/>
      <c r="G632" s="2"/>
    </row>
    <row r="633" spans="1:7" x14ac:dyDescent="0.3">
      <c r="A633" s="2"/>
      <c r="B633" s="2"/>
      <c r="C633" s="3"/>
      <c r="D633" s="75"/>
      <c r="E633" s="95"/>
      <c r="F633" s="95"/>
      <c r="G633" s="2"/>
    </row>
    <row r="634" spans="1:7" x14ac:dyDescent="0.3">
      <c r="A634" s="2"/>
      <c r="B634" s="2"/>
      <c r="C634" s="3"/>
      <c r="D634" s="75"/>
      <c r="E634" s="95"/>
      <c r="F634" s="95"/>
      <c r="G634" s="2"/>
    </row>
    <row r="635" spans="1:7" x14ac:dyDescent="0.3">
      <c r="A635" s="2"/>
      <c r="B635" s="2"/>
      <c r="C635" s="3"/>
      <c r="D635" s="75"/>
      <c r="E635" s="95"/>
      <c r="F635" s="95"/>
      <c r="G635" s="2"/>
    </row>
    <row r="636" spans="1:7" x14ac:dyDescent="0.3">
      <c r="A636" s="2"/>
      <c r="B636" s="2"/>
      <c r="C636" s="3"/>
      <c r="D636" s="75"/>
      <c r="E636" s="95"/>
      <c r="F636" s="95"/>
      <c r="G636" s="2"/>
    </row>
    <row r="637" spans="1:7" x14ac:dyDescent="0.3">
      <c r="A637" s="2"/>
      <c r="B637" s="2"/>
      <c r="C637" s="3"/>
      <c r="D637" s="75"/>
      <c r="E637" s="95"/>
      <c r="F637" s="95"/>
      <c r="G637" s="2"/>
    </row>
    <row r="638" spans="1:7" x14ac:dyDescent="0.3">
      <c r="A638" s="2"/>
      <c r="B638" s="2"/>
      <c r="C638" s="3"/>
      <c r="D638" s="75"/>
      <c r="E638" s="95"/>
      <c r="F638" s="95"/>
      <c r="G638" s="2"/>
    </row>
    <row r="639" spans="1:7" x14ac:dyDescent="0.3">
      <c r="A639" s="2"/>
      <c r="B639" s="2"/>
      <c r="C639" s="3"/>
      <c r="D639" s="75"/>
      <c r="E639" s="95"/>
      <c r="F639" s="95"/>
      <c r="G639" s="2"/>
    </row>
    <row r="640" spans="1:7" x14ac:dyDescent="0.3">
      <c r="A640" s="2"/>
      <c r="B640" s="2"/>
      <c r="C640" s="3"/>
      <c r="D640" s="75"/>
      <c r="E640" s="95"/>
      <c r="F640" s="95"/>
      <c r="G640" s="2"/>
    </row>
    <row r="641" spans="1:7" x14ac:dyDescent="0.3">
      <c r="A641" s="2"/>
      <c r="B641" s="2"/>
      <c r="C641" s="3"/>
      <c r="D641" s="75"/>
      <c r="E641" s="95"/>
      <c r="F641" s="95"/>
      <c r="G641" s="2"/>
    </row>
    <row r="642" spans="1:7" x14ac:dyDescent="0.3">
      <c r="A642" s="2"/>
      <c r="B642" s="2"/>
      <c r="C642" s="3"/>
      <c r="D642" s="75"/>
      <c r="E642" s="95"/>
      <c r="F642" s="95"/>
      <c r="G642" s="2"/>
    </row>
    <row r="643" spans="1:7" x14ac:dyDescent="0.3">
      <c r="A643" s="2"/>
      <c r="B643" s="2"/>
      <c r="C643" s="3"/>
      <c r="D643" s="75"/>
      <c r="E643" s="95"/>
      <c r="F643" s="95"/>
      <c r="G643" s="2"/>
    </row>
    <row r="644" spans="1:7" x14ac:dyDescent="0.3">
      <c r="A644" s="2"/>
      <c r="B644" s="2"/>
      <c r="C644" s="3"/>
      <c r="D644" s="75"/>
      <c r="E644" s="95"/>
      <c r="F644" s="95"/>
      <c r="G644" s="2"/>
    </row>
    <row r="645" spans="1:7" x14ac:dyDescent="0.3">
      <c r="A645" s="2"/>
      <c r="B645" s="2"/>
      <c r="C645" s="3"/>
      <c r="D645" s="75"/>
      <c r="E645" s="95"/>
      <c r="F645" s="95"/>
      <c r="G645" s="2"/>
    </row>
    <row r="646" spans="1:7" x14ac:dyDescent="0.3">
      <c r="A646" s="2"/>
      <c r="B646" s="2"/>
      <c r="C646" s="3"/>
      <c r="D646" s="75"/>
      <c r="E646" s="95"/>
      <c r="F646" s="95"/>
      <c r="G646" s="2"/>
    </row>
    <row r="647" spans="1:7" x14ac:dyDescent="0.3">
      <c r="A647" s="2"/>
      <c r="B647" s="2"/>
      <c r="C647" s="3"/>
      <c r="D647" s="75"/>
      <c r="E647" s="95"/>
      <c r="F647" s="95"/>
      <c r="G647" s="2"/>
    </row>
    <row r="648" spans="1:7" x14ac:dyDescent="0.3">
      <c r="A648" s="2"/>
      <c r="B648" s="2"/>
      <c r="C648" s="3"/>
      <c r="D648" s="75"/>
      <c r="E648" s="95"/>
      <c r="F648" s="95"/>
      <c r="G648" s="2"/>
    </row>
    <row r="649" spans="1:7" x14ac:dyDescent="0.3">
      <c r="A649" s="2"/>
      <c r="B649" s="2"/>
      <c r="C649" s="3"/>
      <c r="D649" s="75"/>
      <c r="E649" s="95"/>
      <c r="F649" s="95"/>
      <c r="G649" s="2"/>
    </row>
    <row r="650" spans="1:7" x14ac:dyDescent="0.3">
      <c r="A650" s="2"/>
      <c r="B650" s="2"/>
      <c r="C650" s="3"/>
      <c r="D650" s="75"/>
      <c r="E650" s="95"/>
      <c r="F650" s="95"/>
      <c r="G650" s="2"/>
    </row>
    <row r="651" spans="1:7" x14ac:dyDescent="0.3">
      <c r="A651" s="2"/>
      <c r="B651" s="2"/>
      <c r="C651" s="3"/>
      <c r="D651" s="75"/>
      <c r="E651" s="95"/>
      <c r="F651" s="95"/>
      <c r="G651" s="2"/>
    </row>
    <row r="652" spans="1:7" x14ac:dyDescent="0.3">
      <c r="A652" s="2"/>
      <c r="B652" s="2"/>
      <c r="C652" s="3"/>
      <c r="D652" s="75"/>
      <c r="E652" s="95"/>
      <c r="F652" s="95"/>
      <c r="G652" s="2"/>
    </row>
    <row r="653" spans="1:7" x14ac:dyDescent="0.3">
      <c r="A653" s="2"/>
      <c r="B653" s="2"/>
      <c r="C653" s="3"/>
      <c r="D653" s="75"/>
      <c r="E653" s="95"/>
      <c r="F653" s="95"/>
      <c r="G653" s="2"/>
    </row>
    <row r="654" spans="1:7" x14ac:dyDescent="0.3">
      <c r="A654" s="2"/>
      <c r="B654" s="2"/>
      <c r="C654" s="3"/>
      <c r="D654" s="75"/>
      <c r="E654" s="95"/>
      <c r="F654" s="95"/>
      <c r="G654" s="2"/>
    </row>
    <row r="655" spans="1:7" x14ac:dyDescent="0.3">
      <c r="A655" s="2"/>
      <c r="B655" s="2"/>
      <c r="C655" s="3"/>
      <c r="D655" s="75"/>
      <c r="E655" s="95"/>
      <c r="F655" s="95"/>
      <c r="G655" s="2"/>
    </row>
    <row r="656" spans="1:7" x14ac:dyDescent="0.3">
      <c r="A656" s="2"/>
      <c r="B656" s="2"/>
      <c r="C656" s="3"/>
      <c r="D656" s="75"/>
      <c r="E656" s="95"/>
      <c r="F656" s="95"/>
      <c r="G656" s="2"/>
    </row>
    <row r="657" spans="1:7" x14ac:dyDescent="0.3">
      <c r="A657" s="2"/>
      <c r="B657" s="2"/>
      <c r="C657" s="3"/>
      <c r="D657" s="75"/>
      <c r="E657" s="95"/>
      <c r="F657" s="95"/>
      <c r="G657" s="2"/>
    </row>
    <row r="658" spans="1:7" x14ac:dyDescent="0.3">
      <c r="A658" s="2"/>
      <c r="B658" s="2"/>
      <c r="C658" s="3"/>
      <c r="D658" s="75"/>
      <c r="E658" s="95"/>
      <c r="F658" s="95"/>
      <c r="G658" s="2"/>
    </row>
    <row r="659" spans="1:7" x14ac:dyDescent="0.3">
      <c r="A659" s="2"/>
      <c r="B659" s="2"/>
      <c r="C659" s="3"/>
      <c r="D659" s="75"/>
      <c r="E659" s="95"/>
      <c r="F659" s="95"/>
      <c r="G659" s="2"/>
    </row>
    <row r="660" spans="1:7" x14ac:dyDescent="0.3">
      <c r="A660" s="2"/>
      <c r="B660" s="2"/>
      <c r="C660" s="3"/>
      <c r="D660" s="75"/>
      <c r="E660" s="95"/>
      <c r="F660" s="95"/>
      <c r="G660" s="2"/>
    </row>
    <row r="661" spans="1:7" x14ac:dyDescent="0.3">
      <c r="A661" s="2"/>
      <c r="B661" s="2"/>
      <c r="C661" s="3"/>
      <c r="D661" s="75"/>
      <c r="E661" s="95"/>
      <c r="F661" s="95"/>
      <c r="G661" s="2"/>
    </row>
    <row r="662" spans="1:7" x14ac:dyDescent="0.3">
      <c r="A662" s="2"/>
      <c r="B662" s="2"/>
      <c r="C662" s="3"/>
      <c r="D662" s="75"/>
      <c r="E662" s="95"/>
      <c r="F662" s="95"/>
      <c r="G662" s="2"/>
    </row>
    <row r="663" spans="1:7" x14ac:dyDescent="0.3">
      <c r="A663" s="2"/>
      <c r="B663" s="2"/>
      <c r="C663" s="3"/>
      <c r="D663" s="75"/>
      <c r="E663" s="95"/>
      <c r="F663" s="95"/>
      <c r="G663" s="2"/>
    </row>
    <row r="664" spans="1:7" x14ac:dyDescent="0.3">
      <c r="A664" s="2"/>
      <c r="B664" s="2"/>
      <c r="C664" s="3"/>
      <c r="D664" s="75"/>
      <c r="E664" s="95"/>
      <c r="F664" s="95"/>
      <c r="G664" s="2"/>
    </row>
    <row r="665" spans="1:7" x14ac:dyDescent="0.3">
      <c r="A665" s="2"/>
      <c r="B665" s="2"/>
      <c r="C665" s="3"/>
      <c r="D665" s="75"/>
      <c r="E665" s="95"/>
      <c r="F665" s="95"/>
      <c r="G665" s="2"/>
    </row>
    <row r="666" spans="1:7" x14ac:dyDescent="0.3">
      <c r="A666" s="2"/>
      <c r="B666" s="2"/>
      <c r="C666" s="3"/>
      <c r="D666" s="75"/>
      <c r="E666" s="95"/>
      <c r="F666" s="95"/>
      <c r="G666" s="2"/>
    </row>
    <row r="667" spans="1:7" x14ac:dyDescent="0.3">
      <c r="A667" s="2"/>
      <c r="B667" s="2"/>
      <c r="C667" s="3"/>
      <c r="D667" s="75"/>
      <c r="E667" s="95"/>
      <c r="F667" s="95"/>
      <c r="G667" s="2"/>
    </row>
    <row r="668" spans="1:7" x14ac:dyDescent="0.3">
      <c r="A668" s="2"/>
      <c r="B668" s="2"/>
      <c r="C668" s="3"/>
      <c r="D668" s="75"/>
      <c r="E668" s="95"/>
      <c r="F668" s="95"/>
      <c r="G668" s="2"/>
    </row>
  </sheetData>
  <mergeCells count="3">
    <mergeCell ref="A1:G1"/>
    <mergeCell ref="A3:G3"/>
    <mergeCell ref="A2:G2"/>
  </mergeCells>
  <pageMargins left="0.25" right="0.25" top="0.75" bottom="0.75" header="0.3" footer="0.3"/>
  <pageSetup paperSize="9" scale="70" fitToHeight="0" orientation="portrait" r:id="rId1"/>
  <rowBreaks count="3" manualBreakCount="3">
    <brk id="27" max="6" man="1"/>
    <brk id="53" max="6" man="1"/>
    <brk id="75" max="6" man="1"/>
  </rowBreaks>
  <ignoredErrors>
    <ignoredError sqref="F47 F52 F57 F64 F6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4975-393C-4ED4-9420-0DF4B20CDE7C}">
  <sheetPr>
    <pageSetUpPr fitToPage="1"/>
  </sheetPr>
  <dimension ref="A1:L660"/>
  <sheetViews>
    <sheetView showGridLines="0" view="pageBreakPreview" zoomScale="99" zoomScaleNormal="96" zoomScaleSheetLayoutView="99" workbookViewId="0">
      <selection activeCell="A3" sqref="A3:G3"/>
    </sheetView>
  </sheetViews>
  <sheetFormatPr defaultColWidth="8.88671875" defaultRowHeight="14.4" x14ac:dyDescent="0.3"/>
  <cols>
    <col min="1" max="1" width="6.109375" style="5" customWidth="1"/>
    <col min="2" max="2" width="104.88671875" style="5" customWidth="1"/>
    <col min="3" max="3" width="8.88671875" style="6"/>
    <col min="4" max="4" width="9.33203125" style="74" bestFit="1" customWidth="1"/>
    <col min="5" max="5" width="12.6640625" style="92" bestFit="1" customWidth="1"/>
    <col min="6" max="6" width="13.109375" style="92" customWidth="1"/>
    <col min="7" max="7" width="11.33203125" style="5" bestFit="1" customWidth="1"/>
    <col min="8" max="8" width="10.33203125" style="2" bestFit="1" customWidth="1"/>
    <col min="9" max="16384" width="8.88671875" style="2"/>
  </cols>
  <sheetData>
    <row r="1" spans="1:12" x14ac:dyDescent="0.3">
      <c r="A1" s="256" t="s">
        <v>63</v>
      </c>
      <c r="B1" s="256"/>
      <c r="C1" s="256"/>
      <c r="D1" s="256"/>
      <c r="E1" s="256"/>
      <c r="F1" s="256"/>
      <c r="G1" s="256"/>
      <c r="H1" s="1"/>
      <c r="I1" s="1"/>
      <c r="J1" s="1"/>
      <c r="K1" s="1"/>
      <c r="L1" s="1"/>
    </row>
    <row r="2" spans="1:12" x14ac:dyDescent="0.3">
      <c r="A2" s="256" t="s">
        <v>273</v>
      </c>
      <c r="B2" s="256"/>
      <c r="C2" s="256"/>
      <c r="D2" s="256"/>
      <c r="E2" s="256"/>
      <c r="F2" s="256"/>
      <c r="G2" s="256"/>
      <c r="H2" s="1"/>
      <c r="I2" s="1"/>
      <c r="J2" s="1"/>
      <c r="K2" s="1"/>
      <c r="L2" s="1"/>
    </row>
    <row r="3" spans="1:12" x14ac:dyDescent="0.3">
      <c r="A3" s="256" t="s">
        <v>196</v>
      </c>
      <c r="B3" s="256"/>
      <c r="C3" s="256"/>
      <c r="D3" s="256"/>
      <c r="E3" s="256"/>
      <c r="F3" s="256"/>
      <c r="G3" s="256"/>
      <c r="H3" s="1"/>
      <c r="I3" s="1"/>
      <c r="J3" s="1"/>
      <c r="K3" s="1"/>
      <c r="L3" s="1"/>
    </row>
    <row r="4" spans="1:12" ht="15" thickBot="1" x14ac:dyDescent="0.35">
      <c r="A4" s="144"/>
      <c r="B4" s="144"/>
      <c r="C4" s="144"/>
      <c r="D4" s="144"/>
      <c r="E4" s="144"/>
      <c r="F4" s="144"/>
      <c r="G4" s="144"/>
      <c r="H4" s="1"/>
      <c r="I4" s="1"/>
      <c r="J4" s="1"/>
      <c r="K4" s="1"/>
      <c r="L4" s="1"/>
    </row>
    <row r="5" spans="1:12" x14ac:dyDescent="0.3">
      <c r="A5" s="112" t="s">
        <v>65</v>
      </c>
      <c r="B5" s="145" t="s">
        <v>66</v>
      </c>
      <c r="C5" s="113" t="s">
        <v>67</v>
      </c>
      <c r="D5" s="178" t="s">
        <v>68</v>
      </c>
      <c r="E5" s="146" t="s">
        <v>271</v>
      </c>
      <c r="F5" s="146" t="s">
        <v>272</v>
      </c>
      <c r="G5" s="148" t="s">
        <v>69</v>
      </c>
    </row>
    <row r="6" spans="1:12" x14ac:dyDescent="0.3">
      <c r="A6" s="122" t="s">
        <v>70</v>
      </c>
      <c r="D6" s="73"/>
      <c r="F6" s="92">
        <f t="shared" ref="F6:F73" si="0">E6*D6</f>
        <v>0</v>
      </c>
      <c r="G6" s="103"/>
    </row>
    <row r="7" spans="1:12" ht="57.6" x14ac:dyDescent="0.3">
      <c r="A7" s="102">
        <v>1.1000000000000001</v>
      </c>
      <c r="B7" s="9" t="s">
        <v>197</v>
      </c>
      <c r="C7" s="6" t="s">
        <v>72</v>
      </c>
      <c r="D7" s="73">
        <f>56.73*1.5*1.1</f>
        <v>93.604500000000002</v>
      </c>
      <c r="F7" s="92">
        <f t="shared" si="0"/>
        <v>0</v>
      </c>
      <c r="G7" s="103"/>
    </row>
    <row r="8" spans="1:12" ht="28.8" x14ac:dyDescent="0.3">
      <c r="A8" s="102">
        <v>1.2</v>
      </c>
      <c r="B8" s="9" t="s">
        <v>73</v>
      </c>
      <c r="C8" s="6" t="s">
        <v>72</v>
      </c>
      <c r="D8" s="73">
        <f>56.73*0.15*1.1</f>
        <v>9.3604500000000002</v>
      </c>
      <c r="F8" s="92">
        <f t="shared" si="0"/>
        <v>0</v>
      </c>
      <c r="G8" s="103"/>
    </row>
    <row r="9" spans="1:12" ht="43.2" x14ac:dyDescent="0.3">
      <c r="A9" s="102">
        <v>1.3</v>
      </c>
      <c r="B9" s="9" t="s">
        <v>74</v>
      </c>
      <c r="C9" s="6" t="s">
        <v>72</v>
      </c>
      <c r="D9" s="73">
        <f>28.77*1.5*1.1</f>
        <v>47.470500000000008</v>
      </c>
      <c r="F9" s="92">
        <f t="shared" si="0"/>
        <v>0</v>
      </c>
      <c r="G9" s="103"/>
    </row>
    <row r="10" spans="1:12" ht="43.2" x14ac:dyDescent="0.3">
      <c r="A10" s="102">
        <v>1.4</v>
      </c>
      <c r="B10" s="9" t="s">
        <v>75</v>
      </c>
      <c r="C10" s="6" t="s">
        <v>72</v>
      </c>
      <c r="D10" s="73">
        <f>(56.73-28.77)*1.5*1.3</f>
        <v>54.521999999999998</v>
      </c>
      <c r="F10" s="92">
        <f t="shared" si="0"/>
        <v>0</v>
      </c>
      <c r="G10" s="103"/>
    </row>
    <row r="11" spans="1:12" ht="28.8" x14ac:dyDescent="0.3">
      <c r="A11" s="102">
        <v>1.5</v>
      </c>
      <c r="B11" s="9" t="s">
        <v>76</v>
      </c>
      <c r="C11" s="6" t="s">
        <v>72</v>
      </c>
      <c r="D11" s="73">
        <f>172.98*0.3*1.1</f>
        <v>57.083400000000005</v>
      </c>
      <c r="F11" s="92">
        <f t="shared" si="0"/>
        <v>0</v>
      </c>
      <c r="G11" s="103"/>
    </row>
    <row r="12" spans="1:12" ht="28.8" x14ac:dyDescent="0.3">
      <c r="A12" s="102">
        <v>1.6</v>
      </c>
      <c r="B12" s="9" t="s">
        <v>77</v>
      </c>
      <c r="C12" s="6" t="s">
        <v>78</v>
      </c>
      <c r="D12" s="73">
        <f>172.98</f>
        <v>172.98</v>
      </c>
      <c r="F12" s="92">
        <f t="shared" si="0"/>
        <v>0</v>
      </c>
      <c r="G12" s="103"/>
    </row>
    <row r="13" spans="1:12" ht="28.8" x14ac:dyDescent="0.3">
      <c r="A13" s="102">
        <v>1.7</v>
      </c>
      <c r="B13" s="9" t="s">
        <v>79</v>
      </c>
      <c r="C13" s="6" t="s">
        <v>78</v>
      </c>
      <c r="D13" s="73">
        <f>D12</f>
        <v>172.98</v>
      </c>
      <c r="F13" s="92">
        <f t="shared" si="0"/>
        <v>0</v>
      </c>
      <c r="G13" s="103"/>
    </row>
    <row r="14" spans="1:12" ht="57.6" x14ac:dyDescent="0.3">
      <c r="A14" s="102">
        <v>1.8</v>
      </c>
      <c r="B14" s="9" t="s">
        <v>198</v>
      </c>
      <c r="C14" s="6" t="s">
        <v>72</v>
      </c>
      <c r="D14" s="73">
        <f>D13*0.1*1.1</f>
        <v>19.027799999999999</v>
      </c>
      <c r="F14" s="92">
        <f t="shared" si="0"/>
        <v>0</v>
      </c>
      <c r="G14" s="103"/>
    </row>
    <row r="15" spans="1:12" x14ac:dyDescent="0.3">
      <c r="A15" s="122" t="s">
        <v>172</v>
      </c>
      <c r="B15" s="9"/>
      <c r="D15" s="73"/>
      <c r="F15" s="93">
        <f>SUM(F7:F14)</f>
        <v>0</v>
      </c>
      <c r="G15" s="103"/>
    </row>
    <row r="16" spans="1:12" x14ac:dyDescent="0.3">
      <c r="A16" s="149"/>
      <c r="D16" s="73"/>
      <c r="G16" s="103"/>
    </row>
    <row r="17" spans="1:7" x14ac:dyDescent="0.3">
      <c r="A17" s="122" t="s">
        <v>81</v>
      </c>
      <c r="D17" s="73"/>
      <c r="G17" s="103"/>
    </row>
    <row r="18" spans="1:7" ht="43.2" x14ac:dyDescent="0.3">
      <c r="A18" s="102">
        <v>2.1</v>
      </c>
      <c r="B18" s="9" t="s">
        <v>82</v>
      </c>
      <c r="C18" s="6" t="s">
        <v>78</v>
      </c>
      <c r="D18" s="73">
        <f>27.95*3.5+9.34*2-(1.5*2.5+2.5*0.9)</f>
        <v>110.505</v>
      </c>
      <c r="F18" s="92">
        <f t="shared" si="0"/>
        <v>0</v>
      </c>
      <c r="G18" s="103"/>
    </row>
    <row r="19" spans="1:7" ht="57.6" x14ac:dyDescent="0.3">
      <c r="A19" s="102">
        <v>2.2000000000000002</v>
      </c>
      <c r="B19" s="9" t="s">
        <v>199</v>
      </c>
      <c r="C19" s="6" t="s">
        <v>72</v>
      </c>
      <c r="D19" s="73">
        <f>0.4*0.4*1.5*7*1.1</f>
        <v>1.8480000000000005</v>
      </c>
      <c r="F19" s="92">
        <f t="shared" si="0"/>
        <v>0</v>
      </c>
      <c r="G19" s="103"/>
    </row>
    <row r="20" spans="1:7" ht="57.6" x14ac:dyDescent="0.3">
      <c r="A20" s="102">
        <v>2.2999999999999998</v>
      </c>
      <c r="B20" s="9" t="s">
        <v>200</v>
      </c>
      <c r="C20" s="6" t="s">
        <v>98</v>
      </c>
      <c r="D20" s="73">
        <v>7</v>
      </c>
      <c r="F20" s="92">
        <f t="shared" si="0"/>
        <v>0</v>
      </c>
      <c r="G20" s="103"/>
    </row>
    <row r="21" spans="1:7" ht="57.6" x14ac:dyDescent="0.3">
      <c r="A21" s="102">
        <v>2.4</v>
      </c>
      <c r="B21" s="9" t="s">
        <v>201</v>
      </c>
      <c r="C21" s="6" t="s">
        <v>90</v>
      </c>
      <c r="D21" s="73">
        <f>9.65*2+11.775</f>
        <v>31.075000000000003</v>
      </c>
      <c r="F21" s="92">
        <f t="shared" si="0"/>
        <v>0</v>
      </c>
      <c r="G21" s="103"/>
    </row>
    <row r="22" spans="1:7" x14ac:dyDescent="0.3">
      <c r="A22" s="122" t="s">
        <v>173</v>
      </c>
      <c r="B22" s="9"/>
      <c r="D22" s="73"/>
      <c r="F22" s="93">
        <f>SUM(F18:F21)</f>
        <v>0</v>
      </c>
      <c r="G22" s="103"/>
    </row>
    <row r="23" spans="1:7" x14ac:dyDescent="0.3">
      <c r="A23" s="149"/>
      <c r="D23" s="73"/>
      <c r="G23" s="103"/>
    </row>
    <row r="24" spans="1:7" x14ac:dyDescent="0.3">
      <c r="A24" s="122" t="s">
        <v>86</v>
      </c>
      <c r="D24" s="73"/>
      <c r="G24" s="103"/>
    </row>
    <row r="25" spans="1:7" ht="72" x14ac:dyDescent="0.3">
      <c r="A25" s="102">
        <v>3.1</v>
      </c>
      <c r="B25" s="9" t="s">
        <v>84</v>
      </c>
      <c r="C25" s="6" t="s">
        <v>72</v>
      </c>
      <c r="D25" s="73">
        <f>(4.85*3+9.075*2)*0.15*0.23*1.1</f>
        <v>1.2409650000000001</v>
      </c>
      <c r="F25" s="92">
        <f t="shared" si="0"/>
        <v>0</v>
      </c>
      <c r="G25" s="103"/>
    </row>
    <row r="26" spans="1:7" ht="28.8" x14ac:dyDescent="0.3">
      <c r="A26" s="102">
        <v>3.2</v>
      </c>
      <c r="B26" s="9" t="s">
        <v>87</v>
      </c>
      <c r="C26" s="6" t="s">
        <v>78</v>
      </c>
      <c r="D26" s="73">
        <f>189.73</f>
        <v>189.73</v>
      </c>
      <c r="F26" s="92">
        <f t="shared" si="0"/>
        <v>0</v>
      </c>
      <c r="G26" s="103"/>
    </row>
    <row r="27" spans="1:7" ht="28.8" x14ac:dyDescent="0.3">
      <c r="A27" s="102">
        <v>3.3</v>
      </c>
      <c r="B27" s="9" t="s">
        <v>88</v>
      </c>
      <c r="C27" s="6" t="s">
        <v>78</v>
      </c>
      <c r="D27" s="73">
        <f>D26</f>
        <v>189.73</v>
      </c>
      <c r="F27" s="92">
        <f t="shared" si="0"/>
        <v>0</v>
      </c>
      <c r="G27" s="103"/>
    </row>
    <row r="28" spans="1:7" ht="28.8" x14ac:dyDescent="0.3">
      <c r="A28" s="102">
        <v>3.4</v>
      </c>
      <c r="B28" s="9" t="s">
        <v>89</v>
      </c>
      <c r="C28" s="6" t="s">
        <v>90</v>
      </c>
      <c r="D28" s="73">
        <f>15.5*3+10.75</f>
        <v>57.25</v>
      </c>
      <c r="F28" s="92">
        <f t="shared" si="0"/>
        <v>0</v>
      </c>
      <c r="G28" s="103"/>
    </row>
    <row r="29" spans="1:7" x14ac:dyDescent="0.3">
      <c r="A29" s="122" t="s">
        <v>175</v>
      </c>
      <c r="B29" s="9"/>
      <c r="D29" s="73"/>
      <c r="F29" s="93">
        <f>SUM(F25:F28)</f>
        <v>0</v>
      </c>
      <c r="G29" s="103"/>
    </row>
    <row r="30" spans="1:7" x14ac:dyDescent="0.3">
      <c r="A30" s="149"/>
      <c r="D30" s="73"/>
      <c r="G30" s="103"/>
    </row>
    <row r="31" spans="1:7" x14ac:dyDescent="0.3">
      <c r="A31" s="122" t="s">
        <v>176</v>
      </c>
      <c r="D31" s="73"/>
      <c r="G31" s="103"/>
    </row>
    <row r="32" spans="1:7" ht="72" x14ac:dyDescent="0.3">
      <c r="A32" s="149"/>
      <c r="B32" s="9" t="s">
        <v>202</v>
      </c>
      <c r="D32" s="73"/>
      <c r="G32" s="103"/>
    </row>
    <row r="33" spans="1:7" x14ac:dyDescent="0.3">
      <c r="A33" s="102">
        <v>4.0999999999999996</v>
      </c>
      <c r="B33" s="17" t="s">
        <v>203</v>
      </c>
      <c r="C33" s="6" t="s">
        <v>95</v>
      </c>
      <c r="D33" s="73">
        <v>3</v>
      </c>
      <c r="F33" s="92">
        <f t="shared" si="0"/>
        <v>0</v>
      </c>
      <c r="G33" s="103"/>
    </row>
    <row r="34" spans="1:7" x14ac:dyDescent="0.3">
      <c r="A34" s="102">
        <v>4.2</v>
      </c>
      <c r="B34" s="17" t="s">
        <v>204</v>
      </c>
      <c r="C34" s="6" t="s">
        <v>95</v>
      </c>
      <c r="D34" s="73">
        <v>4</v>
      </c>
      <c r="F34" s="92">
        <f t="shared" si="0"/>
        <v>0</v>
      </c>
      <c r="G34" s="103"/>
    </row>
    <row r="35" spans="1:7" ht="43.2" x14ac:dyDescent="0.3">
      <c r="A35" s="102"/>
      <c r="B35" s="9" t="s">
        <v>205</v>
      </c>
      <c r="D35" s="73"/>
      <c r="F35" s="92">
        <f t="shared" si="0"/>
        <v>0</v>
      </c>
      <c r="G35" s="103"/>
    </row>
    <row r="36" spans="1:7" x14ac:dyDescent="0.3">
      <c r="A36" s="102">
        <v>4.3</v>
      </c>
      <c r="B36" s="17" t="s">
        <v>206</v>
      </c>
      <c r="C36" s="6" t="s">
        <v>98</v>
      </c>
      <c r="D36" s="73">
        <v>1</v>
      </c>
      <c r="F36" s="92">
        <f t="shared" si="0"/>
        <v>0</v>
      </c>
      <c r="G36" s="103"/>
    </row>
    <row r="37" spans="1:7" x14ac:dyDescent="0.3">
      <c r="A37" s="102">
        <v>4.4000000000000004</v>
      </c>
      <c r="B37" s="17" t="s">
        <v>207</v>
      </c>
      <c r="C37" s="6" t="s">
        <v>98</v>
      </c>
      <c r="D37" s="73">
        <v>1</v>
      </c>
      <c r="F37" s="92">
        <f t="shared" si="0"/>
        <v>0</v>
      </c>
      <c r="G37" s="103"/>
    </row>
    <row r="38" spans="1:7" ht="57.6" x14ac:dyDescent="0.3">
      <c r="A38" s="102"/>
      <c r="B38" s="9" t="s">
        <v>208</v>
      </c>
      <c r="D38" s="73"/>
      <c r="G38" s="103"/>
    </row>
    <row r="39" spans="1:7" x14ac:dyDescent="0.3">
      <c r="A39" s="102">
        <v>4.5</v>
      </c>
      <c r="B39" s="16" t="s">
        <v>209</v>
      </c>
      <c r="C39" s="6" t="s">
        <v>98</v>
      </c>
      <c r="D39" s="73">
        <v>1</v>
      </c>
      <c r="F39" s="92">
        <f t="shared" si="0"/>
        <v>0</v>
      </c>
      <c r="G39" s="103"/>
    </row>
    <row r="40" spans="1:7" ht="100.8" x14ac:dyDescent="0.3">
      <c r="A40" s="102"/>
      <c r="B40" s="18" t="s">
        <v>210</v>
      </c>
      <c r="D40" s="73"/>
      <c r="G40" s="103"/>
    </row>
    <row r="41" spans="1:7" x14ac:dyDescent="0.3">
      <c r="A41" s="102">
        <v>4.5999999999999996</v>
      </c>
      <c r="B41" s="17" t="s">
        <v>211</v>
      </c>
      <c r="C41" s="6" t="s">
        <v>98</v>
      </c>
      <c r="D41" s="73">
        <v>1</v>
      </c>
      <c r="F41" s="92">
        <f t="shared" si="0"/>
        <v>0</v>
      </c>
      <c r="G41" s="103"/>
    </row>
    <row r="42" spans="1:7" ht="86.4" x14ac:dyDescent="0.3">
      <c r="A42" s="102"/>
      <c r="B42" s="18" t="s">
        <v>212</v>
      </c>
      <c r="D42" s="73"/>
      <c r="G42" s="103"/>
    </row>
    <row r="43" spans="1:7" x14ac:dyDescent="0.3">
      <c r="A43" s="102">
        <v>4.7</v>
      </c>
      <c r="B43" s="16" t="s">
        <v>213</v>
      </c>
      <c r="C43" s="6" t="s">
        <v>98</v>
      </c>
      <c r="D43" s="73">
        <v>1</v>
      </c>
      <c r="F43" s="92">
        <f t="shared" si="0"/>
        <v>0</v>
      </c>
      <c r="G43" s="103"/>
    </row>
    <row r="44" spans="1:7" x14ac:dyDescent="0.3">
      <c r="A44" s="122" t="s">
        <v>178</v>
      </c>
      <c r="B44" s="16"/>
      <c r="D44" s="73"/>
      <c r="F44" s="93">
        <f>SUM(F33:F43)</f>
        <v>0</v>
      </c>
      <c r="G44" s="103"/>
    </row>
    <row r="45" spans="1:7" x14ac:dyDescent="0.3">
      <c r="A45" s="149"/>
      <c r="B45" s="16"/>
      <c r="D45" s="73"/>
      <c r="G45" s="103"/>
    </row>
    <row r="46" spans="1:7" x14ac:dyDescent="0.3">
      <c r="A46" s="122" t="s">
        <v>107</v>
      </c>
      <c r="D46" s="73"/>
      <c r="F46" s="92">
        <f t="shared" si="0"/>
        <v>0</v>
      </c>
      <c r="G46" s="103"/>
    </row>
    <row r="47" spans="1:7" ht="28.8" x14ac:dyDescent="0.3">
      <c r="A47" s="102">
        <v>5.0999999999999996</v>
      </c>
      <c r="B47" s="9" t="s">
        <v>214</v>
      </c>
      <c r="C47" s="6" t="s">
        <v>78</v>
      </c>
      <c r="D47" s="73">
        <f>D18*2</f>
        <v>221.01</v>
      </c>
      <c r="F47" s="92">
        <f>E47*D47</f>
        <v>0</v>
      </c>
      <c r="G47" s="103"/>
    </row>
    <row r="48" spans="1:7" ht="28.8" x14ac:dyDescent="0.3">
      <c r="A48" s="102">
        <v>5.2</v>
      </c>
      <c r="B48" s="9" t="s">
        <v>110</v>
      </c>
      <c r="C48" s="6" t="s">
        <v>78</v>
      </c>
      <c r="D48" s="73">
        <f>D47</f>
        <v>221.01</v>
      </c>
      <c r="F48" s="92">
        <f t="shared" si="0"/>
        <v>0</v>
      </c>
      <c r="G48" s="103"/>
    </row>
    <row r="49" spans="1:7" x14ac:dyDescent="0.3">
      <c r="A49" s="122" t="s">
        <v>179</v>
      </c>
      <c r="B49" s="9"/>
      <c r="D49" s="73"/>
      <c r="F49" s="93">
        <f>SUM(F47:F48)</f>
        <v>0</v>
      </c>
      <c r="G49" s="103"/>
    </row>
    <row r="50" spans="1:7" x14ac:dyDescent="0.3">
      <c r="A50" s="149"/>
      <c r="D50" s="73"/>
      <c r="F50" s="92">
        <f t="shared" si="0"/>
        <v>0</v>
      </c>
      <c r="G50" s="103"/>
    </row>
    <row r="51" spans="1:7" x14ac:dyDescent="0.3">
      <c r="A51" s="122" t="s">
        <v>112</v>
      </c>
      <c r="D51" s="73"/>
      <c r="F51" s="92">
        <f t="shared" si="0"/>
        <v>0</v>
      </c>
      <c r="G51" s="103"/>
    </row>
    <row r="52" spans="1:7" ht="43.2" x14ac:dyDescent="0.3">
      <c r="A52" s="102">
        <v>6.1</v>
      </c>
      <c r="B52" s="9" t="s">
        <v>113</v>
      </c>
      <c r="C52" s="6" t="s">
        <v>78</v>
      </c>
      <c r="D52" s="73">
        <f>4.85*9.075*1.1</f>
        <v>48.415124999999996</v>
      </c>
      <c r="F52" s="92">
        <f t="shared" si="0"/>
        <v>0</v>
      </c>
      <c r="G52" s="103"/>
    </row>
    <row r="53" spans="1:7" ht="28.8" x14ac:dyDescent="0.3">
      <c r="A53" s="102">
        <v>6.2</v>
      </c>
      <c r="B53" s="9" t="s">
        <v>114</v>
      </c>
      <c r="C53" s="6" t="s">
        <v>98</v>
      </c>
      <c r="D53" s="73">
        <v>3</v>
      </c>
      <c r="F53" s="92">
        <f t="shared" si="0"/>
        <v>0</v>
      </c>
      <c r="G53" s="103"/>
    </row>
    <row r="54" spans="1:7" ht="57.6" x14ac:dyDescent="0.3">
      <c r="A54" s="102">
        <v>6.3</v>
      </c>
      <c r="B54" s="9" t="s">
        <v>215</v>
      </c>
      <c r="C54" s="6" t="s">
        <v>98</v>
      </c>
      <c r="D54" s="73">
        <v>6</v>
      </c>
      <c r="F54" s="92">
        <f t="shared" si="0"/>
        <v>0</v>
      </c>
      <c r="G54" s="103"/>
    </row>
    <row r="55" spans="1:7" x14ac:dyDescent="0.3">
      <c r="A55" s="122" t="s">
        <v>180</v>
      </c>
      <c r="B55" s="9"/>
      <c r="D55" s="73"/>
      <c r="F55" s="93">
        <f>SUM(F52:F54)</f>
        <v>0</v>
      </c>
      <c r="G55" s="103"/>
    </row>
    <row r="56" spans="1:7" x14ac:dyDescent="0.3">
      <c r="A56" s="149"/>
      <c r="D56" s="73"/>
      <c r="F56" s="92">
        <f t="shared" si="0"/>
        <v>0</v>
      </c>
      <c r="G56" s="103"/>
    </row>
    <row r="57" spans="1:7" x14ac:dyDescent="0.3">
      <c r="A57" s="122" t="s">
        <v>216</v>
      </c>
      <c r="D57" s="73"/>
      <c r="F57" s="92">
        <f t="shared" si="0"/>
        <v>0</v>
      </c>
      <c r="G57" s="103"/>
    </row>
    <row r="58" spans="1:7" ht="72.75" customHeight="1" x14ac:dyDescent="0.3">
      <c r="A58" s="102">
        <v>7.1</v>
      </c>
      <c r="B58" s="9" t="s">
        <v>217</v>
      </c>
      <c r="C58" s="6" t="s">
        <v>98</v>
      </c>
      <c r="D58" s="73">
        <v>2</v>
      </c>
      <c r="F58" s="92">
        <f t="shared" si="0"/>
        <v>0</v>
      </c>
      <c r="G58" s="103"/>
    </row>
    <row r="59" spans="1:7" ht="79.5" customHeight="1" x14ac:dyDescent="0.3">
      <c r="A59" s="102">
        <v>7.2</v>
      </c>
      <c r="B59" s="9" t="s">
        <v>218</v>
      </c>
      <c r="C59" s="6" t="s">
        <v>48</v>
      </c>
      <c r="D59" s="73">
        <v>1</v>
      </c>
      <c r="F59" s="92">
        <f t="shared" si="0"/>
        <v>0</v>
      </c>
      <c r="G59" s="103"/>
    </row>
    <row r="60" spans="1:7" ht="74.25" customHeight="1" x14ac:dyDescent="0.3">
      <c r="A60" s="102">
        <v>7.3</v>
      </c>
      <c r="B60" s="9" t="s">
        <v>219</v>
      </c>
      <c r="C60" s="6" t="s">
        <v>48</v>
      </c>
      <c r="D60" s="73">
        <v>1</v>
      </c>
      <c r="F60" s="92">
        <f t="shared" si="0"/>
        <v>0</v>
      </c>
      <c r="G60" s="103"/>
    </row>
    <row r="61" spans="1:7" x14ac:dyDescent="0.3">
      <c r="A61" s="122" t="s">
        <v>181</v>
      </c>
      <c r="B61" s="9"/>
      <c r="D61" s="73"/>
      <c r="F61" s="93">
        <f>SUM(F58:F60)</f>
        <v>0</v>
      </c>
      <c r="G61" s="103"/>
    </row>
    <row r="62" spans="1:7" x14ac:dyDescent="0.3">
      <c r="A62" s="122"/>
      <c r="B62" s="9"/>
      <c r="D62" s="73"/>
      <c r="G62" s="103"/>
    </row>
    <row r="63" spans="1:7" x14ac:dyDescent="0.3">
      <c r="A63" s="122" t="s">
        <v>220</v>
      </c>
      <c r="D63" s="73"/>
      <c r="G63" s="103"/>
    </row>
    <row r="64" spans="1:7" ht="123.75" customHeight="1" x14ac:dyDescent="0.3">
      <c r="A64" s="102">
        <v>8.1</v>
      </c>
      <c r="B64" s="9" t="s">
        <v>221</v>
      </c>
      <c r="C64" s="6" t="s">
        <v>48</v>
      </c>
      <c r="D64" s="73">
        <v>1</v>
      </c>
      <c r="F64" s="92">
        <f t="shared" si="0"/>
        <v>0</v>
      </c>
      <c r="G64" s="103"/>
    </row>
    <row r="65" spans="1:8" ht="99" customHeight="1" x14ac:dyDescent="0.3">
      <c r="A65" s="102">
        <v>8.1999999999999993</v>
      </c>
      <c r="B65" s="9" t="s">
        <v>222</v>
      </c>
      <c r="C65" s="6" t="s">
        <v>48</v>
      </c>
      <c r="D65" s="73">
        <v>1</v>
      </c>
      <c r="F65" s="92">
        <f t="shared" si="0"/>
        <v>0</v>
      </c>
      <c r="G65" s="103"/>
    </row>
    <row r="66" spans="1:8" ht="91.5" customHeight="1" x14ac:dyDescent="0.3">
      <c r="A66" s="102">
        <v>8.3000000000000007</v>
      </c>
      <c r="B66" s="9" t="s">
        <v>223</v>
      </c>
      <c r="C66" s="6" t="s">
        <v>48</v>
      </c>
      <c r="D66" s="73">
        <v>1</v>
      </c>
      <c r="F66" s="92">
        <f t="shared" si="0"/>
        <v>0</v>
      </c>
      <c r="G66" s="103"/>
    </row>
    <row r="67" spans="1:8" ht="57.6" x14ac:dyDescent="0.3">
      <c r="A67" s="102">
        <v>8.4</v>
      </c>
      <c r="B67" s="9" t="s">
        <v>224</v>
      </c>
      <c r="C67" s="6" t="s">
        <v>48</v>
      </c>
      <c r="D67" s="73">
        <v>1</v>
      </c>
      <c r="F67" s="92">
        <f t="shared" si="0"/>
        <v>0</v>
      </c>
      <c r="G67" s="103"/>
    </row>
    <row r="68" spans="1:8" x14ac:dyDescent="0.3">
      <c r="A68" s="122" t="s">
        <v>186</v>
      </c>
      <c r="B68" s="9"/>
      <c r="D68" s="73"/>
      <c r="F68" s="93">
        <f>SUM(F64:F67)</f>
        <v>0</v>
      </c>
      <c r="G68" s="103"/>
    </row>
    <row r="69" spans="1:8" x14ac:dyDescent="0.3">
      <c r="A69" s="149"/>
      <c r="B69" s="9"/>
      <c r="D69" s="73"/>
      <c r="G69" s="103"/>
    </row>
    <row r="70" spans="1:8" x14ac:dyDescent="0.3">
      <c r="A70" s="122" t="s">
        <v>225</v>
      </c>
      <c r="B70" s="9"/>
      <c r="D70" s="73"/>
      <c r="G70" s="103"/>
    </row>
    <row r="71" spans="1:8" ht="72" x14ac:dyDescent="0.3">
      <c r="A71" s="118">
        <v>9.1</v>
      </c>
      <c r="B71" s="9" t="s">
        <v>226</v>
      </c>
      <c r="C71" s="6" t="s">
        <v>65</v>
      </c>
      <c r="D71" s="73">
        <v>1</v>
      </c>
      <c r="F71" s="92">
        <f t="shared" si="0"/>
        <v>0</v>
      </c>
      <c r="G71" s="103"/>
    </row>
    <row r="72" spans="1:8" ht="43.2" x14ac:dyDescent="0.3">
      <c r="A72" s="118">
        <v>9.1999999999999993</v>
      </c>
      <c r="B72" s="9" t="s">
        <v>227</v>
      </c>
      <c r="C72" s="6" t="s">
        <v>98</v>
      </c>
      <c r="D72" s="73">
        <v>1</v>
      </c>
      <c r="F72" s="92">
        <f t="shared" si="0"/>
        <v>0</v>
      </c>
      <c r="G72" s="103"/>
    </row>
    <row r="73" spans="1:8" ht="43.2" x14ac:dyDescent="0.3">
      <c r="A73" s="118">
        <v>9.3000000000000007</v>
      </c>
      <c r="B73" s="9" t="s">
        <v>228</v>
      </c>
      <c r="C73" s="6" t="s">
        <v>98</v>
      </c>
      <c r="D73" s="73">
        <v>8</v>
      </c>
      <c r="F73" s="92">
        <f t="shared" si="0"/>
        <v>0</v>
      </c>
      <c r="G73" s="103"/>
    </row>
    <row r="74" spans="1:8" x14ac:dyDescent="0.3">
      <c r="A74" s="122" t="s">
        <v>189</v>
      </c>
      <c r="B74" s="9"/>
      <c r="D74" s="73"/>
      <c r="F74" s="93">
        <f>SUM(F71:F73)</f>
        <v>0</v>
      </c>
      <c r="G74" s="103"/>
    </row>
    <row r="75" spans="1:8" x14ac:dyDescent="0.3">
      <c r="A75" s="149"/>
      <c r="B75" s="9"/>
      <c r="D75" s="73"/>
      <c r="G75" s="103"/>
    </row>
    <row r="76" spans="1:8" x14ac:dyDescent="0.3">
      <c r="A76" s="122" t="s">
        <v>229</v>
      </c>
      <c r="D76" s="73"/>
      <c r="F76" s="92">
        <f t="shared" ref="F76:F77" si="1">E76*D76</f>
        <v>0</v>
      </c>
      <c r="G76" s="103"/>
    </row>
    <row r="77" spans="1:8" ht="72" x14ac:dyDescent="0.3">
      <c r="A77" s="118">
        <v>10.1</v>
      </c>
      <c r="B77" s="9" t="s">
        <v>148</v>
      </c>
      <c r="C77" s="6" t="s">
        <v>98</v>
      </c>
      <c r="D77" s="73">
        <v>4</v>
      </c>
      <c r="F77" s="92">
        <f t="shared" si="1"/>
        <v>0</v>
      </c>
      <c r="G77" s="103"/>
    </row>
    <row r="78" spans="1:8" x14ac:dyDescent="0.3">
      <c r="A78" s="122" t="s">
        <v>138</v>
      </c>
      <c r="E78" s="94"/>
      <c r="F78" s="93">
        <f>SUM(F77)</f>
        <v>0</v>
      </c>
      <c r="G78" s="157"/>
      <c r="H78" s="14"/>
    </row>
    <row r="79" spans="1:8" x14ac:dyDescent="0.3">
      <c r="A79" s="122"/>
      <c r="E79" s="94"/>
      <c r="F79" s="93"/>
      <c r="G79" s="157"/>
    </row>
    <row r="80" spans="1:8" x14ac:dyDescent="0.3">
      <c r="A80" s="122"/>
      <c r="B80" s="5" t="str">
        <f>A6</f>
        <v>BILL No. 01: EARTHWORKS AND FOUNDATIONS</v>
      </c>
      <c r="E80" s="94"/>
      <c r="F80" s="93">
        <f>F15</f>
        <v>0</v>
      </c>
      <c r="G80" s="157"/>
    </row>
    <row r="81" spans="1:8" x14ac:dyDescent="0.3">
      <c r="A81" s="122"/>
      <c r="B81" s="5" t="str">
        <f>A17</f>
        <v>BILL No. 02: WALLING</v>
      </c>
      <c r="E81" s="94"/>
      <c r="F81" s="93">
        <f>F22</f>
        <v>0</v>
      </c>
      <c r="G81" s="157"/>
    </row>
    <row r="82" spans="1:8" x14ac:dyDescent="0.3">
      <c r="A82" s="122"/>
      <c r="B82" s="5" t="str">
        <f>A24</f>
        <v>BILL No. 03: ROOFING WORKS</v>
      </c>
      <c r="E82" s="94"/>
      <c r="F82" s="93">
        <f>F29</f>
        <v>0</v>
      </c>
      <c r="G82" s="157"/>
    </row>
    <row r="83" spans="1:8" x14ac:dyDescent="0.3">
      <c r="A83" s="122"/>
      <c r="B83" s="5" t="str">
        <f>A31</f>
        <v>BILL No. 04: WINDOWS AND EXTERNAL DOORS</v>
      </c>
      <c r="E83" s="94"/>
      <c r="F83" s="93">
        <f>F44</f>
        <v>0</v>
      </c>
      <c r="G83" s="157"/>
    </row>
    <row r="84" spans="1:8" x14ac:dyDescent="0.3">
      <c r="A84" s="122"/>
      <c r="B84" s="5" t="str">
        <f>A46</f>
        <v>BILL No. 05: WALL FINISHES</v>
      </c>
      <c r="E84" s="94"/>
      <c r="F84" s="93">
        <f>F49</f>
        <v>0</v>
      </c>
      <c r="G84" s="157"/>
    </row>
    <row r="85" spans="1:8" x14ac:dyDescent="0.3">
      <c r="A85" s="122"/>
      <c r="B85" s="5" t="str">
        <f>A51</f>
        <v>BILL No. 06: CEILING WORKS</v>
      </c>
      <c r="E85" s="94"/>
      <c r="F85" s="93">
        <f>F55</f>
        <v>0</v>
      </c>
      <c r="G85" s="157"/>
    </row>
    <row r="86" spans="1:8" x14ac:dyDescent="0.3">
      <c r="A86" s="122"/>
      <c r="B86" s="5" t="str">
        <f>A57</f>
        <v>BILL No. 07: PLUMBING AND SANITARY WORKS</v>
      </c>
      <c r="E86" s="94"/>
      <c r="F86" s="93">
        <f>F61</f>
        <v>0</v>
      </c>
      <c r="G86" s="157"/>
    </row>
    <row r="87" spans="1:8" x14ac:dyDescent="0.3">
      <c r="A87" s="122"/>
      <c r="B87" s="5" t="str">
        <f>A63</f>
        <v>BILL No. 08: ELECTRICAL WORKS (POWER &amp; LIGHTING)</v>
      </c>
      <c r="E87" s="94"/>
      <c r="F87" s="93">
        <f>F68</f>
        <v>0</v>
      </c>
      <c r="G87" s="157"/>
    </row>
    <row r="88" spans="1:8" x14ac:dyDescent="0.3">
      <c r="A88" s="122"/>
      <c r="B88" s="5" t="str">
        <f>A70</f>
        <v>BILL No. 09: FURNITURE</v>
      </c>
      <c r="E88" s="94"/>
      <c r="F88" s="93">
        <f>F74</f>
        <v>0</v>
      </c>
      <c r="G88" s="157"/>
    </row>
    <row r="89" spans="1:8" x14ac:dyDescent="0.3">
      <c r="A89" s="122"/>
      <c r="B89" s="5" t="str">
        <f>A76</f>
        <v>BILL No. 10: EXTERNAL WORKS</v>
      </c>
      <c r="E89" s="94"/>
      <c r="F89" s="93">
        <f>F78</f>
        <v>0</v>
      </c>
      <c r="G89" s="157"/>
    </row>
    <row r="90" spans="1:8" ht="15" thickBot="1" x14ac:dyDescent="0.35">
      <c r="A90" s="123"/>
      <c r="B90" s="159" t="s">
        <v>62</v>
      </c>
      <c r="C90" s="106"/>
      <c r="D90" s="181"/>
      <c r="E90" s="182"/>
      <c r="F90" s="171">
        <f>SUM(F80:F89)</f>
        <v>0</v>
      </c>
      <c r="G90" s="172"/>
      <c r="H90" s="35"/>
    </row>
    <row r="91" spans="1:8" x14ac:dyDescent="0.3">
      <c r="A91" s="89"/>
      <c r="B91" s="89"/>
      <c r="C91" s="83"/>
      <c r="D91" s="138"/>
      <c r="E91" s="99"/>
      <c r="F91" s="99"/>
      <c r="G91" s="89"/>
    </row>
    <row r="97" spans="1:7" x14ac:dyDescent="0.3">
      <c r="A97" s="2"/>
      <c r="B97" s="2"/>
      <c r="C97" s="3"/>
      <c r="D97" s="75"/>
      <c r="E97" s="95"/>
      <c r="F97" s="95"/>
      <c r="G97" s="2"/>
    </row>
    <row r="98" spans="1:7" x14ac:dyDescent="0.3">
      <c r="A98" s="2"/>
      <c r="B98" s="2"/>
      <c r="C98" s="3"/>
      <c r="D98" s="75"/>
      <c r="E98" s="95"/>
      <c r="F98" s="95"/>
      <c r="G98" s="2"/>
    </row>
    <row r="99" spans="1:7" x14ac:dyDescent="0.3">
      <c r="A99" s="2"/>
      <c r="B99" s="2"/>
      <c r="C99" s="3"/>
      <c r="D99" s="75"/>
      <c r="E99" s="95"/>
      <c r="F99" s="95"/>
      <c r="G99" s="2"/>
    </row>
    <row r="100" spans="1:7" x14ac:dyDescent="0.3">
      <c r="A100" s="2"/>
      <c r="B100" s="2"/>
      <c r="C100" s="3"/>
      <c r="D100" s="75"/>
      <c r="E100" s="95"/>
      <c r="F100" s="95"/>
      <c r="G100" s="2"/>
    </row>
    <row r="101" spans="1:7" x14ac:dyDescent="0.3">
      <c r="A101" s="2"/>
      <c r="B101" s="2"/>
      <c r="C101" s="3"/>
      <c r="D101" s="75"/>
      <c r="E101" s="95"/>
      <c r="F101" s="95"/>
      <c r="G101" s="2"/>
    </row>
    <row r="102" spans="1:7" x14ac:dyDescent="0.3">
      <c r="A102" s="2"/>
      <c r="B102" s="2"/>
      <c r="C102" s="3"/>
      <c r="D102" s="75"/>
      <c r="E102" s="95"/>
      <c r="F102" s="95"/>
      <c r="G102" s="2"/>
    </row>
    <row r="103" spans="1:7" x14ac:dyDescent="0.3">
      <c r="A103" s="2"/>
      <c r="B103" s="2"/>
      <c r="C103" s="3"/>
      <c r="D103" s="75"/>
      <c r="E103" s="95"/>
      <c r="F103" s="95"/>
      <c r="G103" s="2"/>
    </row>
    <row r="104" spans="1:7" x14ac:dyDescent="0.3">
      <c r="A104" s="2"/>
      <c r="B104" s="2"/>
      <c r="C104" s="3"/>
      <c r="D104" s="75"/>
      <c r="E104" s="95"/>
      <c r="F104" s="95"/>
      <c r="G104" s="2"/>
    </row>
    <row r="105" spans="1:7" x14ac:dyDescent="0.3">
      <c r="A105" s="2"/>
      <c r="B105" s="2"/>
      <c r="C105" s="3"/>
      <c r="D105" s="75"/>
      <c r="E105" s="95"/>
      <c r="F105" s="95"/>
      <c r="G105" s="2"/>
    </row>
    <row r="106" spans="1:7" x14ac:dyDescent="0.3">
      <c r="A106" s="2"/>
      <c r="B106" s="2"/>
      <c r="C106" s="3"/>
      <c r="D106" s="75"/>
      <c r="E106" s="95"/>
      <c r="F106" s="95"/>
      <c r="G106" s="2"/>
    </row>
    <row r="107" spans="1:7" x14ac:dyDescent="0.3">
      <c r="A107" s="2"/>
      <c r="B107" s="2"/>
      <c r="C107" s="3"/>
      <c r="D107" s="75"/>
      <c r="E107" s="95"/>
      <c r="F107" s="95"/>
      <c r="G107" s="2"/>
    </row>
    <row r="108" spans="1:7" x14ac:dyDescent="0.3">
      <c r="A108" s="2"/>
      <c r="B108" s="2"/>
      <c r="C108" s="3"/>
      <c r="D108" s="75"/>
      <c r="E108" s="95"/>
      <c r="F108" s="95"/>
      <c r="G108" s="2"/>
    </row>
    <row r="109" spans="1:7" x14ac:dyDescent="0.3">
      <c r="A109" s="2"/>
      <c r="B109" s="2"/>
      <c r="C109" s="3"/>
      <c r="D109" s="75"/>
      <c r="E109" s="95"/>
      <c r="F109" s="95"/>
      <c r="G109" s="2"/>
    </row>
    <row r="110" spans="1:7" x14ac:dyDescent="0.3">
      <c r="A110" s="2"/>
      <c r="B110" s="2"/>
      <c r="C110" s="3"/>
      <c r="D110" s="75"/>
      <c r="E110" s="95"/>
      <c r="F110" s="95"/>
      <c r="G110" s="2"/>
    </row>
    <row r="111" spans="1:7" x14ac:dyDescent="0.3">
      <c r="A111" s="2"/>
      <c r="B111" s="2"/>
      <c r="C111" s="3"/>
      <c r="D111" s="75"/>
      <c r="E111" s="95"/>
      <c r="F111" s="95"/>
      <c r="G111" s="2"/>
    </row>
    <row r="112" spans="1:7" x14ac:dyDescent="0.3">
      <c r="A112" s="2"/>
      <c r="B112" s="2"/>
      <c r="C112" s="3"/>
      <c r="D112" s="75"/>
      <c r="E112" s="95"/>
      <c r="F112" s="95"/>
      <c r="G112" s="2"/>
    </row>
    <row r="113" spans="1:7" x14ac:dyDescent="0.3">
      <c r="A113" s="2"/>
      <c r="B113" s="2"/>
      <c r="C113" s="3"/>
      <c r="D113" s="75"/>
      <c r="E113" s="95"/>
      <c r="F113" s="95"/>
      <c r="G113" s="2"/>
    </row>
    <row r="114" spans="1:7" x14ac:dyDescent="0.3">
      <c r="A114" s="2"/>
      <c r="B114" s="2"/>
      <c r="C114" s="3"/>
      <c r="D114" s="75"/>
      <c r="E114" s="95"/>
      <c r="F114" s="95"/>
      <c r="G114" s="2"/>
    </row>
    <row r="115" spans="1:7" x14ac:dyDescent="0.3">
      <c r="A115" s="2"/>
      <c r="B115" s="2"/>
      <c r="C115" s="3"/>
      <c r="D115" s="75"/>
      <c r="E115" s="95"/>
      <c r="F115" s="95"/>
      <c r="G115" s="2"/>
    </row>
    <row r="116" spans="1:7" x14ac:dyDescent="0.3">
      <c r="A116" s="2"/>
      <c r="B116" s="2"/>
      <c r="C116" s="3"/>
      <c r="D116" s="75"/>
      <c r="E116" s="95"/>
      <c r="F116" s="95"/>
      <c r="G116" s="2"/>
    </row>
    <row r="117" spans="1:7" x14ac:dyDescent="0.3">
      <c r="A117" s="2"/>
      <c r="B117" s="2"/>
      <c r="C117" s="3"/>
      <c r="D117" s="75"/>
      <c r="E117" s="95"/>
      <c r="F117" s="95"/>
      <c r="G117" s="2"/>
    </row>
    <row r="118" spans="1:7" x14ac:dyDescent="0.3">
      <c r="A118" s="2"/>
      <c r="B118" s="2"/>
      <c r="C118" s="3"/>
      <c r="D118" s="75"/>
      <c r="E118" s="95"/>
      <c r="F118" s="95"/>
      <c r="G118" s="2"/>
    </row>
    <row r="119" spans="1:7" x14ac:dyDescent="0.3">
      <c r="A119" s="2"/>
      <c r="B119" s="2"/>
      <c r="C119" s="3"/>
      <c r="D119" s="75"/>
      <c r="E119" s="95"/>
      <c r="F119" s="95"/>
      <c r="G119" s="2"/>
    </row>
    <row r="120" spans="1:7" x14ac:dyDescent="0.3">
      <c r="A120" s="2"/>
      <c r="B120" s="2"/>
      <c r="C120" s="3"/>
      <c r="D120" s="75"/>
      <c r="E120" s="95"/>
      <c r="F120" s="95"/>
      <c r="G120" s="2"/>
    </row>
    <row r="121" spans="1:7" x14ac:dyDescent="0.3">
      <c r="A121" s="2"/>
      <c r="B121" s="2"/>
      <c r="C121" s="3"/>
      <c r="D121" s="75"/>
      <c r="E121" s="95"/>
      <c r="F121" s="95"/>
      <c r="G121" s="2"/>
    </row>
    <row r="122" spans="1:7" x14ac:dyDescent="0.3">
      <c r="A122" s="2"/>
      <c r="B122" s="2"/>
      <c r="C122" s="3"/>
      <c r="D122" s="75"/>
      <c r="E122" s="95"/>
      <c r="F122" s="95"/>
      <c r="G122" s="2"/>
    </row>
    <row r="123" spans="1:7" x14ac:dyDescent="0.3">
      <c r="A123" s="2"/>
      <c r="B123" s="2"/>
      <c r="C123" s="3"/>
      <c r="D123" s="75"/>
      <c r="E123" s="95"/>
      <c r="F123" s="95"/>
      <c r="G123" s="2"/>
    </row>
    <row r="124" spans="1:7" x14ac:dyDescent="0.3">
      <c r="A124" s="2"/>
      <c r="B124" s="2"/>
      <c r="C124" s="3"/>
      <c r="D124" s="75"/>
      <c r="E124" s="95"/>
      <c r="F124" s="95"/>
      <c r="G124" s="2"/>
    </row>
    <row r="125" spans="1:7" x14ac:dyDescent="0.3">
      <c r="A125" s="2"/>
      <c r="B125" s="2"/>
      <c r="C125" s="3"/>
      <c r="D125" s="75"/>
      <c r="E125" s="95"/>
      <c r="F125" s="95"/>
      <c r="G125" s="2"/>
    </row>
    <row r="126" spans="1:7" x14ac:dyDescent="0.3">
      <c r="A126" s="2"/>
      <c r="B126" s="2"/>
      <c r="C126" s="3"/>
      <c r="D126" s="75"/>
      <c r="E126" s="95"/>
      <c r="F126" s="95"/>
      <c r="G126" s="2"/>
    </row>
    <row r="127" spans="1:7" x14ac:dyDescent="0.3">
      <c r="A127" s="2"/>
      <c r="B127" s="2"/>
      <c r="C127" s="3"/>
      <c r="D127" s="75"/>
      <c r="E127" s="95"/>
      <c r="F127" s="95"/>
      <c r="G127" s="2"/>
    </row>
    <row r="128" spans="1:7" x14ac:dyDescent="0.3">
      <c r="A128" s="2"/>
      <c r="B128" s="2"/>
      <c r="C128" s="3"/>
      <c r="D128" s="75"/>
      <c r="E128" s="95"/>
      <c r="F128" s="95"/>
      <c r="G128" s="2"/>
    </row>
    <row r="129" spans="1:7" x14ac:dyDescent="0.3">
      <c r="A129" s="2"/>
      <c r="B129" s="2"/>
      <c r="C129" s="3"/>
      <c r="D129" s="75"/>
      <c r="E129" s="95"/>
      <c r="F129" s="95"/>
      <c r="G129" s="2"/>
    </row>
    <row r="130" spans="1:7" x14ac:dyDescent="0.3">
      <c r="A130" s="2"/>
      <c r="B130" s="2"/>
      <c r="C130" s="3"/>
      <c r="D130" s="75"/>
      <c r="E130" s="95"/>
      <c r="F130" s="95"/>
      <c r="G130" s="2"/>
    </row>
    <row r="131" spans="1:7" x14ac:dyDescent="0.3">
      <c r="A131" s="2"/>
      <c r="B131" s="2"/>
      <c r="C131" s="3"/>
      <c r="D131" s="75"/>
      <c r="E131" s="95"/>
      <c r="F131" s="95"/>
      <c r="G131" s="2"/>
    </row>
    <row r="132" spans="1:7" x14ac:dyDescent="0.3">
      <c r="A132" s="2"/>
      <c r="B132" s="2"/>
      <c r="C132" s="3"/>
      <c r="D132" s="75"/>
      <c r="E132" s="95"/>
      <c r="F132" s="95"/>
      <c r="G132" s="2"/>
    </row>
    <row r="133" spans="1:7" x14ac:dyDescent="0.3">
      <c r="A133" s="2"/>
      <c r="B133" s="2"/>
      <c r="C133" s="3"/>
      <c r="D133" s="75"/>
      <c r="E133" s="95"/>
      <c r="F133" s="95"/>
      <c r="G133" s="2"/>
    </row>
    <row r="134" spans="1:7" x14ac:dyDescent="0.3">
      <c r="A134" s="2"/>
      <c r="B134" s="2"/>
      <c r="C134" s="3"/>
      <c r="D134" s="75"/>
      <c r="E134" s="95"/>
      <c r="F134" s="95"/>
      <c r="G134" s="2"/>
    </row>
    <row r="135" spans="1:7" x14ac:dyDescent="0.3">
      <c r="A135" s="2"/>
      <c r="B135" s="2"/>
      <c r="C135" s="3"/>
      <c r="D135" s="75"/>
      <c r="E135" s="95"/>
      <c r="F135" s="95"/>
      <c r="G135" s="2"/>
    </row>
    <row r="136" spans="1:7" x14ac:dyDescent="0.3">
      <c r="A136" s="2"/>
      <c r="B136" s="2"/>
      <c r="C136" s="3"/>
      <c r="D136" s="75"/>
      <c r="E136" s="95"/>
      <c r="F136" s="95"/>
      <c r="G136" s="2"/>
    </row>
    <row r="137" spans="1:7" x14ac:dyDescent="0.3">
      <c r="A137" s="2"/>
      <c r="B137" s="2"/>
      <c r="C137" s="3"/>
      <c r="D137" s="75"/>
      <c r="E137" s="95"/>
      <c r="F137" s="95"/>
      <c r="G137" s="2"/>
    </row>
    <row r="138" spans="1:7" x14ac:dyDescent="0.3">
      <c r="A138" s="2"/>
      <c r="B138" s="2"/>
      <c r="C138" s="3"/>
      <c r="D138" s="75"/>
      <c r="E138" s="95"/>
      <c r="F138" s="95"/>
      <c r="G138" s="2"/>
    </row>
    <row r="139" spans="1:7" x14ac:dyDescent="0.3">
      <c r="A139" s="2"/>
      <c r="B139" s="2"/>
      <c r="C139" s="3"/>
      <c r="D139" s="75"/>
      <c r="E139" s="95"/>
      <c r="F139" s="95"/>
      <c r="G139" s="2"/>
    </row>
    <row r="140" spans="1:7" x14ac:dyDescent="0.3">
      <c r="A140" s="2"/>
      <c r="B140" s="2"/>
      <c r="C140" s="3"/>
      <c r="D140" s="75"/>
      <c r="E140" s="95"/>
      <c r="F140" s="95"/>
      <c r="G140" s="2"/>
    </row>
    <row r="141" spans="1:7" x14ac:dyDescent="0.3">
      <c r="A141" s="2"/>
      <c r="B141" s="2"/>
      <c r="C141" s="3"/>
      <c r="D141" s="75"/>
      <c r="E141" s="95"/>
      <c r="F141" s="95"/>
      <c r="G141" s="2"/>
    </row>
    <row r="142" spans="1:7" x14ac:dyDescent="0.3">
      <c r="A142" s="2"/>
      <c r="B142" s="2"/>
      <c r="C142" s="3"/>
      <c r="D142" s="75"/>
      <c r="E142" s="95"/>
      <c r="F142" s="95"/>
      <c r="G142" s="2"/>
    </row>
    <row r="143" spans="1:7" x14ac:dyDescent="0.3">
      <c r="A143" s="2"/>
      <c r="B143" s="2"/>
      <c r="C143" s="3"/>
      <c r="D143" s="75"/>
      <c r="E143" s="95"/>
      <c r="F143" s="95"/>
      <c r="G143" s="2"/>
    </row>
    <row r="144" spans="1:7" x14ac:dyDescent="0.3">
      <c r="A144" s="2"/>
      <c r="B144" s="2"/>
      <c r="C144" s="3"/>
      <c r="D144" s="75"/>
      <c r="E144" s="95"/>
      <c r="F144" s="95"/>
      <c r="G144" s="2"/>
    </row>
    <row r="145" spans="1:7" x14ac:dyDescent="0.3">
      <c r="A145" s="2"/>
      <c r="B145" s="2"/>
      <c r="C145" s="3"/>
      <c r="D145" s="75"/>
      <c r="E145" s="95"/>
      <c r="F145" s="95"/>
      <c r="G145" s="2"/>
    </row>
    <row r="146" spans="1:7" x14ac:dyDescent="0.3">
      <c r="A146" s="2"/>
      <c r="B146" s="2"/>
      <c r="C146" s="3"/>
      <c r="D146" s="75"/>
      <c r="E146" s="95"/>
      <c r="F146" s="95"/>
      <c r="G146" s="2"/>
    </row>
    <row r="147" spans="1:7" x14ac:dyDescent="0.3">
      <c r="A147" s="2"/>
      <c r="B147" s="2"/>
      <c r="C147" s="3"/>
      <c r="D147" s="75"/>
      <c r="E147" s="95"/>
      <c r="F147" s="95"/>
      <c r="G147" s="2"/>
    </row>
    <row r="148" spans="1:7" x14ac:dyDescent="0.3">
      <c r="A148" s="2"/>
      <c r="B148" s="2"/>
      <c r="C148" s="3"/>
      <c r="D148" s="75"/>
      <c r="E148" s="95"/>
      <c r="F148" s="95"/>
      <c r="G148" s="2"/>
    </row>
    <row r="149" spans="1:7" x14ac:dyDescent="0.3">
      <c r="A149" s="2"/>
      <c r="B149" s="2"/>
      <c r="C149" s="3"/>
      <c r="D149" s="75"/>
      <c r="E149" s="95"/>
      <c r="F149" s="95"/>
      <c r="G149" s="2"/>
    </row>
    <row r="150" spans="1:7" x14ac:dyDescent="0.3">
      <c r="A150" s="2"/>
      <c r="B150" s="2"/>
      <c r="C150" s="3"/>
      <c r="D150" s="75"/>
      <c r="E150" s="95"/>
      <c r="F150" s="95"/>
      <c r="G150" s="2"/>
    </row>
    <row r="151" spans="1:7" x14ac:dyDescent="0.3">
      <c r="A151" s="2"/>
      <c r="B151" s="2"/>
      <c r="C151" s="3"/>
      <c r="D151" s="75"/>
      <c r="E151" s="95"/>
      <c r="F151" s="95"/>
      <c r="G151" s="2"/>
    </row>
    <row r="152" spans="1:7" x14ac:dyDescent="0.3">
      <c r="A152" s="2"/>
      <c r="B152" s="2"/>
      <c r="C152" s="3"/>
      <c r="D152" s="75"/>
      <c r="E152" s="95"/>
      <c r="F152" s="95"/>
      <c r="G152" s="2"/>
    </row>
    <row r="153" spans="1:7" x14ac:dyDescent="0.3">
      <c r="A153" s="2"/>
      <c r="B153" s="2"/>
      <c r="C153" s="3"/>
      <c r="D153" s="75"/>
      <c r="E153" s="95"/>
      <c r="F153" s="95"/>
      <c r="G153" s="2"/>
    </row>
    <row r="154" spans="1:7" x14ac:dyDescent="0.3">
      <c r="A154" s="2"/>
      <c r="B154" s="2"/>
      <c r="C154" s="3"/>
      <c r="D154" s="75"/>
      <c r="E154" s="95"/>
      <c r="F154" s="95"/>
      <c r="G154" s="2"/>
    </row>
    <row r="155" spans="1:7" x14ac:dyDescent="0.3">
      <c r="A155" s="2"/>
      <c r="B155" s="2"/>
      <c r="C155" s="3"/>
      <c r="D155" s="75"/>
      <c r="E155" s="95"/>
      <c r="F155" s="95"/>
      <c r="G155" s="2"/>
    </row>
    <row r="156" spans="1:7" x14ac:dyDescent="0.3">
      <c r="A156" s="2"/>
      <c r="B156" s="2"/>
      <c r="C156" s="3"/>
      <c r="D156" s="75"/>
      <c r="E156" s="95"/>
      <c r="F156" s="95"/>
      <c r="G156" s="2"/>
    </row>
    <row r="157" spans="1:7" x14ac:dyDescent="0.3">
      <c r="A157" s="2"/>
      <c r="B157" s="2"/>
      <c r="C157" s="3"/>
      <c r="D157" s="75"/>
      <c r="E157" s="95"/>
      <c r="F157" s="95"/>
      <c r="G157" s="2"/>
    </row>
    <row r="158" spans="1:7" x14ac:dyDescent="0.3">
      <c r="A158" s="2"/>
      <c r="B158" s="2"/>
      <c r="C158" s="3"/>
      <c r="D158" s="75"/>
      <c r="E158" s="95"/>
      <c r="F158" s="95"/>
      <c r="G158" s="2"/>
    </row>
    <row r="159" spans="1:7" x14ac:dyDescent="0.3">
      <c r="A159" s="2"/>
      <c r="B159" s="2"/>
      <c r="C159" s="3"/>
      <c r="D159" s="75"/>
      <c r="E159" s="95"/>
      <c r="F159" s="95"/>
      <c r="G159" s="2"/>
    </row>
    <row r="160" spans="1:7" x14ac:dyDescent="0.3">
      <c r="A160" s="2"/>
      <c r="B160" s="2"/>
      <c r="C160" s="3"/>
      <c r="D160" s="75"/>
      <c r="E160" s="95"/>
      <c r="F160" s="95"/>
      <c r="G160" s="2"/>
    </row>
    <row r="161" spans="1:7" x14ac:dyDescent="0.3">
      <c r="A161" s="2"/>
      <c r="B161" s="2"/>
      <c r="C161" s="3"/>
      <c r="D161" s="75"/>
      <c r="E161" s="95"/>
      <c r="F161" s="95"/>
      <c r="G161" s="2"/>
    </row>
    <row r="162" spans="1:7" x14ac:dyDescent="0.3">
      <c r="A162" s="2"/>
      <c r="B162" s="2"/>
      <c r="C162" s="3"/>
      <c r="D162" s="75"/>
      <c r="E162" s="95"/>
      <c r="F162" s="95"/>
      <c r="G162" s="2"/>
    </row>
    <row r="163" spans="1:7" x14ac:dyDescent="0.3">
      <c r="A163" s="2"/>
      <c r="B163" s="2"/>
      <c r="C163" s="3"/>
      <c r="D163" s="75"/>
      <c r="E163" s="95"/>
      <c r="F163" s="95"/>
      <c r="G163" s="2"/>
    </row>
    <row r="164" spans="1:7" x14ac:dyDescent="0.3">
      <c r="A164" s="2"/>
      <c r="B164" s="2"/>
      <c r="C164" s="3"/>
      <c r="D164" s="75"/>
      <c r="E164" s="95"/>
      <c r="F164" s="95"/>
      <c r="G164" s="2"/>
    </row>
    <row r="165" spans="1:7" x14ac:dyDescent="0.3">
      <c r="A165" s="2"/>
      <c r="B165" s="2"/>
      <c r="C165" s="3"/>
      <c r="D165" s="75"/>
      <c r="E165" s="95"/>
      <c r="F165" s="95"/>
      <c r="G165" s="2"/>
    </row>
    <row r="166" spans="1:7" x14ac:dyDescent="0.3">
      <c r="A166" s="2"/>
      <c r="B166" s="2"/>
      <c r="C166" s="3"/>
      <c r="D166" s="75"/>
      <c r="E166" s="95"/>
      <c r="F166" s="95"/>
      <c r="G166" s="2"/>
    </row>
    <row r="167" spans="1:7" x14ac:dyDescent="0.3">
      <c r="A167" s="2"/>
      <c r="B167" s="2"/>
      <c r="C167" s="3"/>
      <c r="D167" s="75"/>
      <c r="E167" s="95"/>
      <c r="F167" s="95"/>
      <c r="G167" s="2"/>
    </row>
    <row r="168" spans="1:7" x14ac:dyDescent="0.3">
      <c r="A168" s="2"/>
      <c r="B168" s="2"/>
      <c r="C168" s="3"/>
      <c r="D168" s="75"/>
      <c r="E168" s="95"/>
      <c r="F168" s="95"/>
      <c r="G168" s="2"/>
    </row>
    <row r="169" spans="1:7" x14ac:dyDescent="0.3">
      <c r="A169" s="2"/>
      <c r="B169" s="2"/>
      <c r="C169" s="3"/>
      <c r="D169" s="75"/>
      <c r="E169" s="95"/>
      <c r="F169" s="95"/>
      <c r="G169" s="2"/>
    </row>
    <row r="170" spans="1:7" x14ac:dyDescent="0.3">
      <c r="A170" s="2"/>
      <c r="B170" s="2"/>
      <c r="C170" s="3"/>
      <c r="D170" s="75"/>
      <c r="E170" s="95"/>
      <c r="F170" s="95"/>
      <c r="G170" s="2"/>
    </row>
    <row r="171" spans="1:7" x14ac:dyDescent="0.3">
      <c r="A171" s="2"/>
      <c r="B171" s="2"/>
      <c r="C171" s="3"/>
      <c r="D171" s="75"/>
      <c r="E171" s="95"/>
      <c r="F171" s="95"/>
      <c r="G171" s="2"/>
    </row>
    <row r="172" spans="1:7" x14ac:dyDescent="0.3">
      <c r="A172" s="2"/>
      <c r="B172" s="2"/>
      <c r="C172" s="3"/>
      <c r="D172" s="75"/>
      <c r="E172" s="95"/>
      <c r="F172" s="95"/>
      <c r="G172" s="2"/>
    </row>
    <row r="173" spans="1:7" x14ac:dyDescent="0.3">
      <c r="A173" s="2"/>
      <c r="B173" s="2"/>
      <c r="C173" s="3"/>
      <c r="D173" s="75"/>
      <c r="E173" s="95"/>
      <c r="F173" s="95"/>
      <c r="G173" s="2"/>
    </row>
    <row r="174" spans="1:7" x14ac:dyDescent="0.3">
      <c r="A174" s="2"/>
      <c r="B174" s="2"/>
      <c r="C174" s="3"/>
      <c r="D174" s="75"/>
      <c r="E174" s="95"/>
      <c r="F174" s="95"/>
      <c r="G174" s="2"/>
    </row>
    <row r="175" spans="1:7" x14ac:dyDescent="0.3">
      <c r="A175" s="2"/>
      <c r="B175" s="2"/>
      <c r="C175" s="3"/>
      <c r="D175" s="75"/>
      <c r="E175" s="95"/>
      <c r="F175" s="95"/>
      <c r="G175" s="2"/>
    </row>
    <row r="176" spans="1:7" x14ac:dyDescent="0.3">
      <c r="A176" s="2"/>
      <c r="B176" s="2"/>
      <c r="C176" s="3"/>
      <c r="D176" s="75"/>
      <c r="E176" s="95"/>
      <c r="F176" s="95"/>
      <c r="G176" s="2"/>
    </row>
    <row r="177" spans="1:7" x14ac:dyDescent="0.3">
      <c r="A177" s="2"/>
      <c r="B177" s="2"/>
      <c r="C177" s="3"/>
      <c r="D177" s="75"/>
      <c r="E177" s="95"/>
      <c r="F177" s="95"/>
      <c r="G177" s="2"/>
    </row>
    <row r="178" spans="1:7" x14ac:dyDescent="0.3">
      <c r="A178" s="2"/>
      <c r="B178" s="2"/>
      <c r="C178" s="3"/>
      <c r="D178" s="75"/>
      <c r="E178" s="95"/>
      <c r="F178" s="95"/>
      <c r="G178" s="2"/>
    </row>
    <row r="179" spans="1:7" x14ac:dyDescent="0.3">
      <c r="A179" s="2"/>
      <c r="B179" s="2"/>
      <c r="C179" s="3"/>
      <c r="D179" s="75"/>
      <c r="E179" s="95"/>
      <c r="F179" s="95"/>
      <c r="G179" s="2"/>
    </row>
    <row r="180" spans="1:7" x14ac:dyDescent="0.3">
      <c r="A180" s="2"/>
      <c r="B180" s="2"/>
      <c r="C180" s="3"/>
      <c r="D180" s="75"/>
      <c r="E180" s="95"/>
      <c r="F180" s="95"/>
      <c r="G180" s="2"/>
    </row>
    <row r="181" spans="1:7" x14ac:dyDescent="0.3">
      <c r="A181" s="2"/>
      <c r="B181" s="2"/>
      <c r="C181" s="3"/>
      <c r="D181" s="75"/>
      <c r="E181" s="95"/>
      <c r="F181" s="95"/>
      <c r="G181" s="2"/>
    </row>
    <row r="182" spans="1:7" x14ac:dyDescent="0.3">
      <c r="A182" s="2"/>
      <c r="B182" s="2"/>
      <c r="C182" s="3"/>
      <c r="D182" s="75"/>
      <c r="E182" s="95"/>
      <c r="F182" s="95"/>
      <c r="G182" s="2"/>
    </row>
    <row r="183" spans="1:7" x14ac:dyDescent="0.3">
      <c r="A183" s="2"/>
      <c r="B183" s="2"/>
      <c r="C183" s="3"/>
      <c r="D183" s="75"/>
      <c r="E183" s="95"/>
      <c r="F183" s="95"/>
      <c r="G183" s="2"/>
    </row>
    <row r="184" spans="1:7" x14ac:dyDescent="0.3">
      <c r="A184" s="2"/>
      <c r="B184" s="2"/>
      <c r="C184" s="3"/>
      <c r="D184" s="75"/>
      <c r="E184" s="95"/>
      <c r="F184" s="95"/>
      <c r="G184" s="2"/>
    </row>
    <row r="185" spans="1:7" x14ac:dyDescent="0.3">
      <c r="A185" s="2"/>
      <c r="B185" s="2"/>
      <c r="C185" s="3"/>
      <c r="D185" s="75"/>
      <c r="E185" s="95"/>
      <c r="F185" s="95"/>
      <c r="G185" s="2"/>
    </row>
    <row r="186" spans="1:7" x14ac:dyDescent="0.3">
      <c r="A186" s="2"/>
      <c r="B186" s="2"/>
      <c r="C186" s="3"/>
      <c r="D186" s="75"/>
      <c r="E186" s="95"/>
      <c r="F186" s="95"/>
      <c r="G186" s="2"/>
    </row>
    <row r="187" spans="1:7" x14ac:dyDescent="0.3">
      <c r="A187" s="2"/>
      <c r="B187" s="2"/>
      <c r="C187" s="3"/>
      <c r="D187" s="75"/>
      <c r="E187" s="95"/>
      <c r="F187" s="95"/>
      <c r="G187" s="2"/>
    </row>
    <row r="188" spans="1:7" x14ac:dyDescent="0.3">
      <c r="A188" s="2"/>
      <c r="B188" s="2"/>
      <c r="C188" s="3"/>
      <c r="D188" s="75"/>
      <c r="E188" s="95"/>
      <c r="F188" s="95"/>
      <c r="G188" s="2"/>
    </row>
    <row r="189" spans="1:7" x14ac:dyDescent="0.3">
      <c r="A189" s="2"/>
      <c r="B189" s="2"/>
      <c r="C189" s="3"/>
      <c r="D189" s="75"/>
      <c r="E189" s="95"/>
      <c r="F189" s="95"/>
      <c r="G189" s="2"/>
    </row>
    <row r="190" spans="1:7" x14ac:dyDescent="0.3">
      <c r="A190" s="2"/>
      <c r="B190" s="2"/>
      <c r="C190" s="3"/>
      <c r="D190" s="75"/>
      <c r="E190" s="95"/>
      <c r="F190" s="95"/>
      <c r="G190" s="2"/>
    </row>
    <row r="191" spans="1:7" x14ac:dyDescent="0.3">
      <c r="A191" s="2"/>
      <c r="B191" s="2"/>
      <c r="C191" s="3"/>
      <c r="D191" s="75"/>
      <c r="E191" s="95"/>
      <c r="F191" s="95"/>
      <c r="G191" s="2"/>
    </row>
    <row r="192" spans="1:7" x14ac:dyDescent="0.3">
      <c r="A192" s="2"/>
      <c r="B192" s="2"/>
      <c r="C192" s="3"/>
      <c r="D192" s="75"/>
      <c r="E192" s="95"/>
      <c r="F192" s="95"/>
      <c r="G192" s="2"/>
    </row>
    <row r="193" spans="1:7" x14ac:dyDescent="0.3">
      <c r="A193" s="2"/>
      <c r="B193" s="2"/>
      <c r="C193" s="3"/>
      <c r="D193" s="75"/>
      <c r="E193" s="95"/>
      <c r="F193" s="95"/>
      <c r="G193" s="2"/>
    </row>
    <row r="194" spans="1:7" x14ac:dyDescent="0.3">
      <c r="A194" s="2"/>
      <c r="B194" s="2"/>
      <c r="C194" s="3"/>
      <c r="D194" s="75"/>
      <c r="E194" s="95"/>
      <c r="F194" s="95"/>
      <c r="G194" s="2"/>
    </row>
    <row r="195" spans="1:7" x14ac:dyDescent="0.3">
      <c r="A195" s="2"/>
      <c r="B195" s="2"/>
      <c r="C195" s="3"/>
      <c r="D195" s="75"/>
      <c r="E195" s="95"/>
      <c r="F195" s="95"/>
      <c r="G195" s="2"/>
    </row>
    <row r="196" spans="1:7" x14ac:dyDescent="0.3">
      <c r="A196" s="2"/>
      <c r="B196" s="2"/>
      <c r="C196" s="3"/>
      <c r="D196" s="75"/>
      <c r="E196" s="95"/>
      <c r="F196" s="95"/>
      <c r="G196" s="2"/>
    </row>
    <row r="197" spans="1:7" x14ac:dyDescent="0.3">
      <c r="A197" s="2"/>
      <c r="B197" s="2"/>
      <c r="C197" s="3"/>
      <c r="D197" s="75"/>
      <c r="E197" s="95"/>
      <c r="F197" s="95"/>
      <c r="G197" s="2"/>
    </row>
    <row r="198" spans="1:7" x14ac:dyDescent="0.3">
      <c r="A198" s="2"/>
      <c r="B198" s="2"/>
      <c r="C198" s="3"/>
      <c r="D198" s="75"/>
      <c r="E198" s="95"/>
      <c r="F198" s="95"/>
      <c r="G198" s="2"/>
    </row>
    <row r="199" spans="1:7" x14ac:dyDescent="0.3">
      <c r="A199" s="2"/>
      <c r="B199" s="2"/>
      <c r="C199" s="3"/>
      <c r="D199" s="75"/>
      <c r="E199" s="95"/>
      <c r="F199" s="95"/>
      <c r="G199" s="2"/>
    </row>
    <row r="200" spans="1:7" x14ac:dyDescent="0.3">
      <c r="A200" s="2"/>
      <c r="B200" s="2"/>
      <c r="C200" s="3"/>
      <c r="D200" s="75"/>
      <c r="E200" s="95"/>
      <c r="F200" s="95"/>
      <c r="G200" s="2"/>
    </row>
    <row r="201" spans="1:7" x14ac:dyDescent="0.3">
      <c r="A201" s="2"/>
      <c r="B201" s="2"/>
      <c r="C201" s="3"/>
      <c r="D201" s="75"/>
      <c r="E201" s="95"/>
      <c r="F201" s="95"/>
      <c r="G201" s="2"/>
    </row>
    <row r="202" spans="1:7" x14ac:dyDescent="0.3">
      <c r="A202" s="2"/>
      <c r="B202" s="2"/>
      <c r="C202" s="3"/>
      <c r="D202" s="75"/>
      <c r="E202" s="95"/>
      <c r="F202" s="95"/>
      <c r="G202" s="2"/>
    </row>
    <row r="203" spans="1:7" x14ac:dyDescent="0.3">
      <c r="A203" s="2"/>
      <c r="B203" s="2"/>
      <c r="C203" s="3"/>
      <c r="D203" s="75"/>
      <c r="E203" s="95"/>
      <c r="F203" s="95"/>
      <c r="G203" s="2"/>
    </row>
    <row r="204" spans="1:7" x14ac:dyDescent="0.3">
      <c r="A204" s="2"/>
      <c r="B204" s="2"/>
      <c r="C204" s="3"/>
      <c r="D204" s="75"/>
      <c r="E204" s="95"/>
      <c r="F204" s="95"/>
      <c r="G204" s="2"/>
    </row>
    <row r="205" spans="1:7" x14ac:dyDescent="0.3">
      <c r="A205" s="2"/>
      <c r="B205" s="2"/>
      <c r="C205" s="3"/>
      <c r="D205" s="75"/>
      <c r="E205" s="95"/>
      <c r="F205" s="95"/>
      <c r="G205" s="2"/>
    </row>
    <row r="206" spans="1:7" x14ac:dyDescent="0.3">
      <c r="A206" s="2"/>
      <c r="B206" s="2"/>
      <c r="C206" s="3"/>
      <c r="D206" s="75"/>
      <c r="E206" s="95"/>
      <c r="F206" s="95"/>
      <c r="G206" s="2"/>
    </row>
    <row r="207" spans="1:7" x14ac:dyDescent="0.3">
      <c r="A207" s="2"/>
      <c r="B207" s="2"/>
      <c r="C207" s="3"/>
      <c r="D207" s="75"/>
      <c r="E207" s="95"/>
      <c r="F207" s="95"/>
      <c r="G207" s="2"/>
    </row>
    <row r="208" spans="1:7" x14ac:dyDescent="0.3">
      <c r="A208" s="2"/>
      <c r="B208" s="2"/>
      <c r="C208" s="3"/>
      <c r="D208" s="75"/>
      <c r="E208" s="95"/>
      <c r="F208" s="95"/>
      <c r="G208" s="2"/>
    </row>
    <row r="209" spans="1:7" x14ac:dyDescent="0.3">
      <c r="A209" s="2"/>
      <c r="B209" s="2"/>
      <c r="C209" s="3"/>
      <c r="D209" s="75"/>
      <c r="E209" s="95"/>
      <c r="F209" s="95"/>
      <c r="G209" s="2"/>
    </row>
    <row r="210" spans="1:7" x14ac:dyDescent="0.3">
      <c r="A210" s="2"/>
      <c r="B210" s="2"/>
      <c r="C210" s="3"/>
      <c r="D210" s="75"/>
      <c r="E210" s="95"/>
      <c r="F210" s="95"/>
      <c r="G210" s="2"/>
    </row>
    <row r="211" spans="1:7" x14ac:dyDescent="0.3">
      <c r="A211" s="2"/>
      <c r="B211" s="2"/>
      <c r="C211" s="3"/>
      <c r="D211" s="75"/>
      <c r="E211" s="95"/>
      <c r="F211" s="95"/>
      <c r="G211" s="2"/>
    </row>
    <row r="212" spans="1:7" x14ac:dyDescent="0.3">
      <c r="A212" s="2"/>
      <c r="B212" s="2"/>
      <c r="C212" s="3"/>
      <c r="D212" s="75"/>
      <c r="E212" s="95"/>
      <c r="F212" s="95"/>
      <c r="G212" s="2"/>
    </row>
    <row r="213" spans="1:7" x14ac:dyDescent="0.3">
      <c r="A213" s="2"/>
      <c r="B213" s="2"/>
      <c r="C213" s="3"/>
      <c r="D213" s="75"/>
      <c r="E213" s="95"/>
      <c r="F213" s="95"/>
      <c r="G213" s="2"/>
    </row>
    <row r="214" spans="1:7" x14ac:dyDescent="0.3">
      <c r="A214" s="2"/>
      <c r="B214" s="2"/>
      <c r="C214" s="3"/>
      <c r="D214" s="75"/>
      <c r="E214" s="95"/>
      <c r="F214" s="95"/>
      <c r="G214" s="2"/>
    </row>
    <row r="215" spans="1:7" x14ac:dyDescent="0.3">
      <c r="A215" s="2"/>
      <c r="B215" s="2"/>
      <c r="C215" s="3"/>
      <c r="D215" s="75"/>
      <c r="E215" s="95"/>
      <c r="F215" s="95"/>
      <c r="G215" s="2"/>
    </row>
    <row r="216" spans="1:7" x14ac:dyDescent="0.3">
      <c r="A216" s="2"/>
      <c r="B216" s="2"/>
      <c r="C216" s="3"/>
      <c r="D216" s="75"/>
      <c r="E216" s="95"/>
      <c r="F216" s="95"/>
      <c r="G216" s="2"/>
    </row>
    <row r="217" spans="1:7" x14ac:dyDescent="0.3">
      <c r="A217" s="2"/>
      <c r="B217" s="2"/>
      <c r="C217" s="3"/>
      <c r="D217" s="75"/>
      <c r="E217" s="95"/>
      <c r="F217" s="95"/>
      <c r="G217" s="2"/>
    </row>
    <row r="218" spans="1:7" x14ac:dyDescent="0.3">
      <c r="A218" s="2"/>
      <c r="B218" s="2"/>
      <c r="C218" s="3"/>
      <c r="D218" s="75"/>
      <c r="E218" s="95"/>
      <c r="F218" s="95"/>
      <c r="G218" s="2"/>
    </row>
    <row r="219" spans="1:7" x14ac:dyDescent="0.3">
      <c r="A219" s="2"/>
      <c r="B219" s="2"/>
      <c r="C219" s="3"/>
      <c r="D219" s="75"/>
      <c r="E219" s="95"/>
      <c r="F219" s="95"/>
      <c r="G219" s="2"/>
    </row>
    <row r="220" spans="1:7" x14ac:dyDescent="0.3">
      <c r="A220" s="2"/>
      <c r="B220" s="2"/>
      <c r="C220" s="3"/>
      <c r="D220" s="75"/>
      <c r="E220" s="95"/>
      <c r="F220" s="95"/>
      <c r="G220" s="2"/>
    </row>
    <row r="221" spans="1:7" x14ac:dyDescent="0.3">
      <c r="A221" s="2"/>
      <c r="B221" s="2"/>
      <c r="C221" s="3"/>
      <c r="D221" s="75"/>
      <c r="E221" s="95"/>
      <c r="F221" s="95"/>
      <c r="G221" s="2"/>
    </row>
    <row r="222" spans="1:7" x14ac:dyDescent="0.3">
      <c r="A222" s="2"/>
      <c r="B222" s="2"/>
      <c r="C222" s="3"/>
      <c r="D222" s="75"/>
      <c r="E222" s="95"/>
      <c r="F222" s="95"/>
      <c r="G222" s="2"/>
    </row>
    <row r="223" spans="1:7" x14ac:dyDescent="0.3">
      <c r="A223" s="2"/>
      <c r="B223" s="2"/>
      <c r="C223" s="3"/>
      <c r="D223" s="75"/>
      <c r="E223" s="95"/>
      <c r="F223" s="95"/>
      <c r="G223" s="2"/>
    </row>
    <row r="224" spans="1:7" x14ac:dyDescent="0.3">
      <c r="A224" s="2"/>
      <c r="B224" s="2"/>
      <c r="C224" s="3"/>
      <c r="D224" s="75"/>
      <c r="E224" s="95"/>
      <c r="F224" s="95"/>
      <c r="G224" s="2"/>
    </row>
    <row r="225" spans="1:7" x14ac:dyDescent="0.3">
      <c r="A225" s="2"/>
      <c r="B225" s="2"/>
      <c r="C225" s="3"/>
      <c r="D225" s="75"/>
      <c r="E225" s="95"/>
      <c r="F225" s="95"/>
      <c r="G225" s="2"/>
    </row>
    <row r="226" spans="1:7" x14ac:dyDescent="0.3">
      <c r="A226" s="2"/>
      <c r="B226" s="2"/>
      <c r="C226" s="3"/>
      <c r="D226" s="75"/>
      <c r="E226" s="95"/>
      <c r="F226" s="95"/>
      <c r="G226" s="2"/>
    </row>
    <row r="227" spans="1:7" x14ac:dyDescent="0.3">
      <c r="A227" s="2"/>
      <c r="B227" s="2"/>
      <c r="C227" s="3"/>
      <c r="D227" s="75"/>
      <c r="E227" s="95"/>
      <c r="F227" s="95"/>
      <c r="G227" s="2"/>
    </row>
    <row r="228" spans="1:7" x14ac:dyDescent="0.3">
      <c r="A228" s="2"/>
      <c r="B228" s="2"/>
      <c r="C228" s="3"/>
      <c r="D228" s="75"/>
      <c r="E228" s="95"/>
      <c r="F228" s="95"/>
      <c r="G228" s="2"/>
    </row>
    <row r="229" spans="1:7" x14ac:dyDescent="0.3">
      <c r="A229" s="2"/>
      <c r="B229" s="2"/>
      <c r="C229" s="3"/>
      <c r="D229" s="75"/>
      <c r="E229" s="95"/>
      <c r="F229" s="95"/>
      <c r="G229" s="2"/>
    </row>
    <row r="230" spans="1:7" x14ac:dyDescent="0.3">
      <c r="A230" s="2"/>
      <c r="B230" s="2"/>
      <c r="C230" s="3"/>
      <c r="D230" s="75"/>
      <c r="E230" s="95"/>
      <c r="F230" s="95"/>
      <c r="G230" s="2"/>
    </row>
    <row r="231" spans="1:7" x14ac:dyDescent="0.3">
      <c r="A231" s="2"/>
      <c r="B231" s="2"/>
      <c r="C231" s="3"/>
      <c r="D231" s="75"/>
      <c r="E231" s="95"/>
      <c r="F231" s="95"/>
      <c r="G231" s="2"/>
    </row>
    <row r="232" spans="1:7" x14ac:dyDescent="0.3">
      <c r="A232" s="2"/>
      <c r="B232" s="2"/>
      <c r="C232" s="3"/>
      <c r="D232" s="75"/>
      <c r="E232" s="95"/>
      <c r="F232" s="95"/>
      <c r="G232" s="2"/>
    </row>
    <row r="233" spans="1:7" x14ac:dyDescent="0.3">
      <c r="A233" s="2"/>
      <c r="B233" s="2"/>
      <c r="C233" s="3"/>
      <c r="D233" s="75"/>
      <c r="E233" s="95"/>
      <c r="F233" s="95"/>
      <c r="G233" s="2"/>
    </row>
    <row r="234" spans="1:7" x14ac:dyDescent="0.3">
      <c r="A234" s="2"/>
      <c r="B234" s="2"/>
      <c r="C234" s="3"/>
      <c r="D234" s="75"/>
      <c r="E234" s="95"/>
      <c r="F234" s="95"/>
      <c r="G234" s="2"/>
    </row>
    <row r="235" spans="1:7" x14ac:dyDescent="0.3">
      <c r="A235" s="2"/>
      <c r="B235" s="2"/>
      <c r="C235" s="3"/>
      <c r="D235" s="75"/>
      <c r="E235" s="95"/>
      <c r="F235" s="95"/>
      <c r="G235" s="2"/>
    </row>
    <row r="236" spans="1:7" x14ac:dyDescent="0.3">
      <c r="A236" s="2"/>
      <c r="B236" s="2"/>
      <c r="C236" s="3"/>
      <c r="D236" s="75"/>
      <c r="E236" s="95"/>
      <c r="F236" s="95"/>
      <c r="G236" s="2"/>
    </row>
    <row r="237" spans="1:7" x14ac:dyDescent="0.3">
      <c r="A237" s="2"/>
      <c r="B237" s="2"/>
      <c r="C237" s="3"/>
      <c r="D237" s="75"/>
      <c r="E237" s="95"/>
      <c r="F237" s="95"/>
      <c r="G237" s="2"/>
    </row>
    <row r="238" spans="1:7" x14ac:dyDescent="0.3">
      <c r="A238" s="2"/>
      <c r="B238" s="2"/>
      <c r="C238" s="3"/>
      <c r="D238" s="75"/>
      <c r="E238" s="95"/>
      <c r="F238" s="95"/>
      <c r="G238" s="2"/>
    </row>
    <row r="239" spans="1:7" x14ac:dyDescent="0.3">
      <c r="A239" s="2"/>
      <c r="B239" s="2"/>
      <c r="C239" s="3"/>
      <c r="D239" s="75"/>
      <c r="E239" s="95"/>
      <c r="F239" s="95"/>
      <c r="G239" s="2"/>
    </row>
    <row r="240" spans="1:7" x14ac:dyDescent="0.3">
      <c r="A240" s="2"/>
      <c r="B240" s="2"/>
      <c r="C240" s="3"/>
      <c r="D240" s="75"/>
      <c r="E240" s="95"/>
      <c r="F240" s="95"/>
      <c r="G240" s="2"/>
    </row>
    <row r="241" spans="1:7" x14ac:dyDescent="0.3">
      <c r="A241" s="2"/>
      <c r="B241" s="2"/>
      <c r="C241" s="3"/>
      <c r="D241" s="75"/>
      <c r="E241" s="95"/>
      <c r="F241" s="95"/>
      <c r="G241" s="2"/>
    </row>
    <row r="242" spans="1:7" x14ac:dyDescent="0.3">
      <c r="A242" s="2"/>
      <c r="B242" s="2"/>
      <c r="C242" s="3"/>
      <c r="D242" s="75"/>
      <c r="E242" s="95"/>
      <c r="F242" s="95"/>
      <c r="G242" s="2"/>
    </row>
    <row r="243" spans="1:7" x14ac:dyDescent="0.3">
      <c r="A243" s="2"/>
      <c r="B243" s="2"/>
      <c r="C243" s="3"/>
      <c r="D243" s="75"/>
      <c r="E243" s="95"/>
      <c r="F243" s="95"/>
      <c r="G243" s="2"/>
    </row>
    <row r="244" spans="1:7" x14ac:dyDescent="0.3">
      <c r="A244" s="2"/>
      <c r="B244" s="2"/>
      <c r="C244" s="3"/>
      <c r="D244" s="75"/>
      <c r="E244" s="95"/>
      <c r="F244" s="95"/>
      <c r="G244" s="2"/>
    </row>
    <row r="245" spans="1:7" x14ac:dyDescent="0.3">
      <c r="A245" s="2"/>
      <c r="B245" s="2"/>
      <c r="C245" s="3"/>
      <c r="D245" s="75"/>
      <c r="E245" s="95"/>
      <c r="F245" s="95"/>
      <c r="G245" s="2"/>
    </row>
    <row r="246" spans="1:7" x14ac:dyDescent="0.3">
      <c r="A246" s="2"/>
      <c r="B246" s="2"/>
      <c r="C246" s="3"/>
      <c r="D246" s="75"/>
      <c r="E246" s="95"/>
      <c r="F246" s="95"/>
      <c r="G246" s="2"/>
    </row>
    <row r="247" spans="1:7" x14ac:dyDescent="0.3">
      <c r="A247" s="2"/>
      <c r="B247" s="2"/>
      <c r="C247" s="3"/>
      <c r="D247" s="75"/>
      <c r="E247" s="95"/>
      <c r="F247" s="95"/>
      <c r="G247" s="2"/>
    </row>
    <row r="248" spans="1:7" x14ac:dyDescent="0.3">
      <c r="A248" s="2"/>
      <c r="B248" s="2"/>
      <c r="C248" s="3"/>
      <c r="D248" s="75"/>
      <c r="E248" s="95"/>
      <c r="F248" s="95"/>
      <c r="G248" s="2"/>
    </row>
    <row r="249" spans="1:7" x14ac:dyDescent="0.3">
      <c r="A249" s="2"/>
      <c r="B249" s="2"/>
      <c r="C249" s="3"/>
      <c r="D249" s="75"/>
      <c r="E249" s="95"/>
      <c r="F249" s="95"/>
      <c r="G249" s="2"/>
    </row>
    <row r="250" spans="1:7" x14ac:dyDescent="0.3">
      <c r="A250" s="2"/>
      <c r="B250" s="2"/>
      <c r="C250" s="3"/>
      <c r="D250" s="75"/>
      <c r="E250" s="95"/>
      <c r="F250" s="95"/>
      <c r="G250" s="2"/>
    </row>
    <row r="251" spans="1:7" x14ac:dyDescent="0.3">
      <c r="A251" s="2"/>
      <c r="B251" s="2"/>
      <c r="C251" s="3"/>
      <c r="D251" s="75"/>
      <c r="E251" s="95"/>
      <c r="F251" s="95"/>
      <c r="G251" s="2"/>
    </row>
    <row r="252" spans="1:7" x14ac:dyDescent="0.3">
      <c r="A252" s="2"/>
      <c r="B252" s="2"/>
      <c r="C252" s="3"/>
      <c r="D252" s="75"/>
      <c r="E252" s="95"/>
      <c r="F252" s="95"/>
      <c r="G252" s="2"/>
    </row>
    <row r="253" spans="1:7" x14ac:dyDescent="0.3">
      <c r="A253" s="2"/>
      <c r="B253" s="2"/>
      <c r="C253" s="3"/>
      <c r="D253" s="75"/>
      <c r="E253" s="95"/>
      <c r="F253" s="95"/>
      <c r="G253" s="2"/>
    </row>
    <row r="254" spans="1:7" x14ac:dyDescent="0.3">
      <c r="A254" s="2"/>
      <c r="B254" s="2"/>
      <c r="C254" s="3"/>
      <c r="D254" s="75"/>
      <c r="E254" s="95"/>
      <c r="F254" s="95"/>
      <c r="G254" s="2"/>
    </row>
    <row r="255" spans="1:7" x14ac:dyDescent="0.3">
      <c r="A255" s="2"/>
      <c r="B255" s="2"/>
      <c r="C255" s="3"/>
      <c r="D255" s="75"/>
      <c r="E255" s="95"/>
      <c r="F255" s="95"/>
      <c r="G255" s="2"/>
    </row>
    <row r="256" spans="1:7" x14ac:dyDescent="0.3">
      <c r="A256" s="2"/>
      <c r="B256" s="2"/>
      <c r="C256" s="3"/>
      <c r="D256" s="75"/>
      <c r="E256" s="95"/>
      <c r="F256" s="95"/>
      <c r="G256" s="2"/>
    </row>
    <row r="257" spans="1:7" x14ac:dyDescent="0.3">
      <c r="A257" s="2"/>
      <c r="B257" s="2"/>
      <c r="C257" s="3"/>
      <c r="D257" s="75"/>
      <c r="E257" s="95"/>
      <c r="F257" s="95"/>
      <c r="G257" s="2"/>
    </row>
    <row r="258" spans="1:7" x14ac:dyDescent="0.3">
      <c r="A258" s="2"/>
      <c r="B258" s="2"/>
      <c r="C258" s="3"/>
      <c r="D258" s="75"/>
      <c r="E258" s="95"/>
      <c r="F258" s="95"/>
      <c r="G258" s="2"/>
    </row>
    <row r="259" spans="1:7" x14ac:dyDescent="0.3">
      <c r="A259" s="2"/>
      <c r="B259" s="2"/>
      <c r="C259" s="3"/>
      <c r="D259" s="75"/>
      <c r="E259" s="95"/>
      <c r="F259" s="95"/>
      <c r="G259" s="2"/>
    </row>
    <row r="260" spans="1:7" x14ac:dyDescent="0.3">
      <c r="A260" s="2"/>
      <c r="B260" s="2"/>
      <c r="C260" s="3"/>
      <c r="D260" s="75"/>
      <c r="E260" s="95"/>
      <c r="F260" s="95"/>
      <c r="G260" s="2"/>
    </row>
    <row r="261" spans="1:7" x14ac:dyDescent="0.3">
      <c r="A261" s="2"/>
      <c r="B261" s="2"/>
      <c r="C261" s="3"/>
      <c r="D261" s="75"/>
      <c r="E261" s="95"/>
      <c r="F261" s="95"/>
      <c r="G261" s="2"/>
    </row>
    <row r="262" spans="1:7" x14ac:dyDescent="0.3">
      <c r="A262" s="2"/>
      <c r="B262" s="2"/>
      <c r="C262" s="3"/>
      <c r="D262" s="75"/>
      <c r="E262" s="95"/>
      <c r="F262" s="95"/>
      <c r="G262" s="2"/>
    </row>
    <row r="263" spans="1:7" x14ac:dyDescent="0.3">
      <c r="A263" s="2"/>
      <c r="B263" s="2"/>
      <c r="C263" s="3"/>
      <c r="D263" s="75"/>
      <c r="E263" s="95"/>
      <c r="F263" s="95"/>
      <c r="G263" s="2"/>
    </row>
    <row r="264" spans="1:7" x14ac:dyDescent="0.3">
      <c r="A264" s="2"/>
      <c r="B264" s="2"/>
      <c r="C264" s="3"/>
      <c r="D264" s="75"/>
      <c r="E264" s="95"/>
      <c r="F264" s="95"/>
      <c r="G264" s="2"/>
    </row>
    <row r="265" spans="1:7" x14ac:dyDescent="0.3">
      <c r="A265" s="2"/>
      <c r="B265" s="2"/>
      <c r="C265" s="3"/>
      <c r="D265" s="75"/>
      <c r="E265" s="95"/>
      <c r="F265" s="95"/>
      <c r="G265" s="2"/>
    </row>
    <row r="266" spans="1:7" x14ac:dyDescent="0.3">
      <c r="A266" s="2"/>
      <c r="B266" s="2"/>
      <c r="C266" s="3"/>
      <c r="D266" s="75"/>
      <c r="E266" s="95"/>
      <c r="F266" s="95"/>
      <c r="G266" s="2"/>
    </row>
    <row r="267" spans="1:7" x14ac:dyDescent="0.3">
      <c r="A267" s="2"/>
      <c r="B267" s="2"/>
      <c r="C267" s="3"/>
      <c r="D267" s="75"/>
      <c r="E267" s="95"/>
      <c r="F267" s="95"/>
      <c r="G267" s="2"/>
    </row>
    <row r="268" spans="1:7" x14ac:dyDescent="0.3">
      <c r="A268" s="2"/>
      <c r="B268" s="2"/>
      <c r="C268" s="3"/>
      <c r="D268" s="75"/>
      <c r="E268" s="95"/>
      <c r="F268" s="95"/>
      <c r="G268" s="2"/>
    </row>
    <row r="269" spans="1:7" x14ac:dyDescent="0.3">
      <c r="A269" s="2"/>
      <c r="B269" s="2"/>
      <c r="C269" s="3"/>
      <c r="D269" s="75"/>
      <c r="E269" s="95"/>
      <c r="F269" s="95"/>
      <c r="G269" s="2"/>
    </row>
    <row r="270" spans="1:7" x14ac:dyDescent="0.3">
      <c r="A270" s="2"/>
      <c r="B270" s="2"/>
      <c r="C270" s="3"/>
      <c r="D270" s="75"/>
      <c r="E270" s="95"/>
      <c r="F270" s="95"/>
      <c r="G270" s="2"/>
    </row>
    <row r="271" spans="1:7" x14ac:dyDescent="0.3">
      <c r="A271" s="2"/>
      <c r="B271" s="2"/>
      <c r="C271" s="3"/>
      <c r="D271" s="75"/>
      <c r="E271" s="95"/>
      <c r="F271" s="95"/>
      <c r="G271" s="2"/>
    </row>
    <row r="272" spans="1:7" x14ac:dyDescent="0.3">
      <c r="A272" s="2"/>
      <c r="B272" s="2"/>
      <c r="C272" s="3"/>
      <c r="D272" s="75"/>
      <c r="E272" s="95"/>
      <c r="F272" s="95"/>
      <c r="G272" s="2"/>
    </row>
    <row r="273" spans="1:7" x14ac:dyDescent="0.3">
      <c r="A273" s="2"/>
      <c r="B273" s="2"/>
      <c r="C273" s="3"/>
      <c r="D273" s="75"/>
      <c r="E273" s="95"/>
      <c r="F273" s="95"/>
      <c r="G273" s="2"/>
    </row>
    <row r="274" spans="1:7" x14ac:dyDescent="0.3">
      <c r="A274" s="2"/>
      <c r="B274" s="2"/>
      <c r="C274" s="3"/>
      <c r="D274" s="75"/>
      <c r="E274" s="95"/>
      <c r="F274" s="95"/>
      <c r="G274" s="2"/>
    </row>
    <row r="275" spans="1:7" x14ac:dyDescent="0.3">
      <c r="A275" s="2"/>
      <c r="B275" s="2"/>
      <c r="C275" s="3"/>
      <c r="D275" s="75"/>
      <c r="E275" s="95"/>
      <c r="F275" s="95"/>
      <c r="G275" s="2"/>
    </row>
    <row r="276" spans="1:7" x14ac:dyDescent="0.3">
      <c r="A276" s="2"/>
      <c r="B276" s="2"/>
      <c r="C276" s="3"/>
      <c r="D276" s="75"/>
      <c r="E276" s="95"/>
      <c r="F276" s="95"/>
      <c r="G276" s="2"/>
    </row>
    <row r="277" spans="1:7" x14ac:dyDescent="0.3">
      <c r="A277" s="2"/>
      <c r="B277" s="2"/>
      <c r="C277" s="3"/>
      <c r="D277" s="75"/>
      <c r="E277" s="95"/>
      <c r="F277" s="95"/>
      <c r="G277" s="2"/>
    </row>
    <row r="278" spans="1:7" x14ac:dyDescent="0.3">
      <c r="A278" s="2"/>
      <c r="B278" s="2"/>
      <c r="C278" s="3"/>
      <c r="D278" s="75"/>
      <c r="E278" s="95"/>
      <c r="F278" s="95"/>
      <c r="G278" s="2"/>
    </row>
    <row r="279" spans="1:7" x14ac:dyDescent="0.3">
      <c r="A279" s="2"/>
      <c r="B279" s="2"/>
      <c r="C279" s="3"/>
      <c r="D279" s="75"/>
      <c r="E279" s="95"/>
      <c r="F279" s="95"/>
      <c r="G279" s="2"/>
    </row>
    <row r="280" spans="1:7" x14ac:dyDescent="0.3">
      <c r="A280" s="2"/>
      <c r="B280" s="2"/>
      <c r="C280" s="3"/>
      <c r="D280" s="75"/>
      <c r="E280" s="95"/>
      <c r="F280" s="95"/>
      <c r="G280" s="2"/>
    </row>
    <row r="281" spans="1:7" x14ac:dyDescent="0.3">
      <c r="A281" s="2"/>
      <c r="B281" s="2"/>
      <c r="C281" s="3"/>
      <c r="D281" s="75"/>
      <c r="E281" s="95"/>
      <c r="F281" s="95"/>
      <c r="G281" s="2"/>
    </row>
    <row r="282" spans="1:7" x14ac:dyDescent="0.3">
      <c r="A282" s="2"/>
      <c r="B282" s="2"/>
      <c r="C282" s="3"/>
      <c r="D282" s="75"/>
      <c r="E282" s="95"/>
      <c r="F282" s="95"/>
      <c r="G282" s="2"/>
    </row>
    <row r="283" spans="1:7" x14ac:dyDescent="0.3">
      <c r="A283" s="2"/>
      <c r="B283" s="2"/>
      <c r="C283" s="3"/>
      <c r="D283" s="75"/>
      <c r="E283" s="95"/>
      <c r="F283" s="95"/>
      <c r="G283" s="2"/>
    </row>
    <row r="284" spans="1:7" x14ac:dyDescent="0.3">
      <c r="A284" s="2"/>
      <c r="B284" s="2"/>
      <c r="C284" s="3"/>
      <c r="D284" s="75"/>
      <c r="E284" s="95"/>
      <c r="F284" s="95"/>
      <c r="G284" s="2"/>
    </row>
    <row r="285" spans="1:7" x14ac:dyDescent="0.3">
      <c r="A285" s="2"/>
      <c r="B285" s="2"/>
      <c r="C285" s="3"/>
      <c r="D285" s="75"/>
      <c r="E285" s="95"/>
      <c r="F285" s="95"/>
      <c r="G285" s="2"/>
    </row>
    <row r="286" spans="1:7" x14ac:dyDescent="0.3">
      <c r="A286" s="2"/>
      <c r="B286" s="2"/>
      <c r="C286" s="3"/>
      <c r="D286" s="75"/>
      <c r="E286" s="95"/>
      <c r="F286" s="95"/>
      <c r="G286" s="2"/>
    </row>
    <row r="287" spans="1:7" x14ac:dyDescent="0.3">
      <c r="A287" s="2"/>
      <c r="B287" s="2"/>
      <c r="C287" s="3"/>
      <c r="D287" s="75"/>
      <c r="E287" s="95"/>
      <c r="F287" s="95"/>
      <c r="G287" s="2"/>
    </row>
    <row r="288" spans="1:7" x14ac:dyDescent="0.3">
      <c r="A288" s="2"/>
      <c r="B288" s="2"/>
      <c r="C288" s="3"/>
      <c r="D288" s="75"/>
      <c r="E288" s="95"/>
      <c r="F288" s="95"/>
      <c r="G288" s="2"/>
    </row>
    <row r="289" spans="1:7" x14ac:dyDescent="0.3">
      <c r="A289" s="2"/>
      <c r="B289" s="2"/>
      <c r="C289" s="3"/>
      <c r="D289" s="75"/>
      <c r="E289" s="95"/>
      <c r="F289" s="95"/>
      <c r="G289" s="2"/>
    </row>
    <row r="290" spans="1:7" x14ac:dyDescent="0.3">
      <c r="A290" s="2"/>
      <c r="B290" s="2"/>
      <c r="C290" s="3"/>
      <c r="D290" s="75"/>
      <c r="E290" s="95"/>
      <c r="F290" s="95"/>
      <c r="G290" s="2"/>
    </row>
    <row r="291" spans="1:7" x14ac:dyDescent="0.3">
      <c r="A291" s="2"/>
      <c r="B291" s="2"/>
      <c r="C291" s="3"/>
      <c r="D291" s="75"/>
      <c r="E291" s="95"/>
      <c r="F291" s="95"/>
      <c r="G291" s="2"/>
    </row>
    <row r="292" spans="1:7" x14ac:dyDescent="0.3">
      <c r="A292" s="2"/>
      <c r="B292" s="2"/>
      <c r="C292" s="3"/>
      <c r="D292" s="75"/>
      <c r="E292" s="95"/>
      <c r="F292" s="95"/>
      <c r="G292" s="2"/>
    </row>
    <row r="293" spans="1:7" x14ac:dyDescent="0.3">
      <c r="A293" s="2"/>
      <c r="B293" s="2"/>
      <c r="C293" s="3"/>
      <c r="D293" s="75"/>
      <c r="E293" s="95"/>
      <c r="F293" s="95"/>
      <c r="G293" s="2"/>
    </row>
    <row r="294" spans="1:7" x14ac:dyDescent="0.3">
      <c r="A294" s="2"/>
      <c r="B294" s="2"/>
      <c r="C294" s="3"/>
      <c r="D294" s="75"/>
      <c r="E294" s="95"/>
      <c r="F294" s="95"/>
      <c r="G294" s="2"/>
    </row>
    <row r="295" spans="1:7" x14ac:dyDescent="0.3">
      <c r="A295" s="2"/>
      <c r="B295" s="2"/>
      <c r="C295" s="3"/>
      <c r="D295" s="75"/>
      <c r="E295" s="95"/>
      <c r="F295" s="95"/>
      <c r="G295" s="2"/>
    </row>
    <row r="296" spans="1:7" x14ac:dyDescent="0.3">
      <c r="A296" s="2"/>
      <c r="B296" s="2"/>
      <c r="C296" s="3"/>
      <c r="D296" s="75"/>
      <c r="E296" s="95"/>
      <c r="F296" s="95"/>
      <c r="G296" s="2"/>
    </row>
    <row r="297" spans="1:7" x14ac:dyDescent="0.3">
      <c r="A297" s="2"/>
      <c r="B297" s="2"/>
      <c r="C297" s="3"/>
      <c r="D297" s="75"/>
      <c r="E297" s="95"/>
      <c r="F297" s="95"/>
      <c r="G297" s="2"/>
    </row>
    <row r="298" spans="1:7" x14ac:dyDescent="0.3">
      <c r="A298" s="2"/>
      <c r="B298" s="2"/>
      <c r="C298" s="3"/>
      <c r="D298" s="75"/>
      <c r="E298" s="95"/>
      <c r="F298" s="95"/>
      <c r="G298" s="2"/>
    </row>
    <row r="299" spans="1:7" x14ac:dyDescent="0.3">
      <c r="A299" s="2"/>
      <c r="B299" s="2"/>
      <c r="C299" s="3"/>
      <c r="D299" s="75"/>
      <c r="E299" s="95"/>
      <c r="F299" s="95"/>
      <c r="G299" s="2"/>
    </row>
    <row r="300" spans="1:7" x14ac:dyDescent="0.3">
      <c r="A300" s="2"/>
      <c r="B300" s="2"/>
      <c r="C300" s="3"/>
      <c r="D300" s="75"/>
      <c r="E300" s="95"/>
      <c r="F300" s="95"/>
      <c r="G300" s="2"/>
    </row>
    <row r="301" spans="1:7" x14ac:dyDescent="0.3">
      <c r="A301" s="2"/>
      <c r="B301" s="2"/>
      <c r="C301" s="3"/>
      <c r="D301" s="75"/>
      <c r="E301" s="95"/>
      <c r="F301" s="95"/>
      <c r="G301" s="2"/>
    </row>
    <row r="302" spans="1:7" x14ac:dyDescent="0.3">
      <c r="A302" s="2"/>
      <c r="B302" s="2"/>
      <c r="C302" s="3"/>
      <c r="D302" s="75"/>
      <c r="E302" s="95"/>
      <c r="F302" s="95"/>
      <c r="G302" s="2"/>
    </row>
    <row r="303" spans="1:7" x14ac:dyDescent="0.3">
      <c r="A303" s="2"/>
      <c r="B303" s="2"/>
      <c r="C303" s="3"/>
      <c r="D303" s="75"/>
      <c r="E303" s="95"/>
      <c r="F303" s="95"/>
      <c r="G303" s="2"/>
    </row>
    <row r="304" spans="1:7" x14ac:dyDescent="0.3">
      <c r="A304" s="2"/>
      <c r="B304" s="2"/>
      <c r="C304" s="3"/>
      <c r="D304" s="75"/>
      <c r="E304" s="95"/>
      <c r="F304" s="95"/>
      <c r="G304" s="2"/>
    </row>
    <row r="305" spans="1:7" x14ac:dyDescent="0.3">
      <c r="A305" s="2"/>
      <c r="B305" s="2"/>
      <c r="C305" s="3"/>
      <c r="D305" s="75"/>
      <c r="E305" s="95"/>
      <c r="F305" s="95"/>
      <c r="G305" s="2"/>
    </row>
    <row r="306" spans="1:7" x14ac:dyDescent="0.3">
      <c r="A306" s="2"/>
      <c r="B306" s="2"/>
      <c r="C306" s="3"/>
      <c r="D306" s="75"/>
      <c r="E306" s="95"/>
      <c r="F306" s="95"/>
      <c r="G306" s="2"/>
    </row>
    <row r="307" spans="1:7" x14ac:dyDescent="0.3">
      <c r="A307" s="2"/>
      <c r="B307" s="2"/>
      <c r="C307" s="3"/>
      <c r="D307" s="75"/>
      <c r="E307" s="95"/>
      <c r="F307" s="95"/>
      <c r="G307" s="2"/>
    </row>
    <row r="308" spans="1:7" x14ac:dyDescent="0.3">
      <c r="A308" s="2"/>
      <c r="B308" s="2"/>
      <c r="C308" s="3"/>
      <c r="D308" s="75"/>
      <c r="E308" s="95"/>
      <c r="F308" s="95"/>
      <c r="G308" s="2"/>
    </row>
    <row r="309" spans="1:7" x14ac:dyDescent="0.3">
      <c r="A309" s="2"/>
      <c r="B309" s="2"/>
      <c r="C309" s="3"/>
      <c r="D309" s="75"/>
      <c r="E309" s="95"/>
      <c r="F309" s="95"/>
      <c r="G309" s="2"/>
    </row>
    <row r="310" spans="1:7" x14ac:dyDescent="0.3">
      <c r="A310" s="2"/>
      <c r="B310" s="2"/>
      <c r="C310" s="3"/>
      <c r="D310" s="75"/>
      <c r="E310" s="95"/>
      <c r="F310" s="95"/>
      <c r="G310" s="2"/>
    </row>
    <row r="311" spans="1:7" x14ac:dyDescent="0.3">
      <c r="A311" s="2"/>
      <c r="B311" s="2"/>
      <c r="C311" s="3"/>
      <c r="D311" s="75"/>
      <c r="E311" s="95"/>
      <c r="F311" s="95"/>
      <c r="G311" s="2"/>
    </row>
    <row r="312" spans="1:7" x14ac:dyDescent="0.3">
      <c r="A312" s="2"/>
      <c r="B312" s="2"/>
      <c r="C312" s="3"/>
      <c r="D312" s="75"/>
      <c r="E312" s="95"/>
      <c r="F312" s="95"/>
      <c r="G312" s="2"/>
    </row>
    <row r="313" spans="1:7" x14ac:dyDescent="0.3">
      <c r="A313" s="2"/>
      <c r="B313" s="2"/>
      <c r="C313" s="3"/>
      <c r="D313" s="75"/>
      <c r="E313" s="95"/>
      <c r="F313" s="95"/>
      <c r="G313" s="2"/>
    </row>
    <row r="314" spans="1:7" x14ac:dyDescent="0.3">
      <c r="A314" s="2"/>
      <c r="B314" s="2"/>
      <c r="C314" s="3"/>
      <c r="D314" s="75"/>
      <c r="E314" s="95"/>
      <c r="F314" s="95"/>
      <c r="G314" s="2"/>
    </row>
    <row r="315" spans="1:7" x14ac:dyDescent="0.3">
      <c r="A315" s="2"/>
      <c r="B315" s="2"/>
      <c r="C315" s="3"/>
      <c r="D315" s="75"/>
      <c r="E315" s="95"/>
      <c r="F315" s="95"/>
      <c r="G315" s="2"/>
    </row>
    <row r="316" spans="1:7" x14ac:dyDescent="0.3">
      <c r="A316" s="2"/>
      <c r="B316" s="2"/>
      <c r="C316" s="3"/>
      <c r="D316" s="75"/>
      <c r="E316" s="95"/>
      <c r="F316" s="95"/>
      <c r="G316" s="2"/>
    </row>
    <row r="317" spans="1:7" x14ac:dyDescent="0.3">
      <c r="A317" s="2"/>
      <c r="B317" s="2"/>
      <c r="C317" s="3"/>
      <c r="D317" s="75"/>
      <c r="E317" s="95"/>
      <c r="F317" s="95"/>
      <c r="G317" s="2"/>
    </row>
    <row r="318" spans="1:7" x14ac:dyDescent="0.3">
      <c r="A318" s="2"/>
      <c r="B318" s="2"/>
      <c r="C318" s="3"/>
      <c r="D318" s="75"/>
      <c r="E318" s="95"/>
      <c r="F318" s="95"/>
      <c r="G318" s="2"/>
    </row>
    <row r="319" spans="1:7" x14ac:dyDescent="0.3">
      <c r="A319" s="2"/>
      <c r="B319" s="2"/>
      <c r="C319" s="3"/>
      <c r="D319" s="75"/>
      <c r="E319" s="95"/>
      <c r="F319" s="95"/>
      <c r="G319" s="2"/>
    </row>
    <row r="320" spans="1:7" x14ac:dyDescent="0.3">
      <c r="A320" s="2"/>
      <c r="B320" s="2"/>
      <c r="C320" s="3"/>
      <c r="D320" s="75"/>
      <c r="E320" s="95"/>
      <c r="F320" s="95"/>
      <c r="G320" s="2"/>
    </row>
    <row r="321" spans="1:7" x14ac:dyDescent="0.3">
      <c r="A321" s="2"/>
      <c r="B321" s="2"/>
      <c r="C321" s="3"/>
      <c r="D321" s="75"/>
      <c r="E321" s="95"/>
      <c r="F321" s="95"/>
      <c r="G321" s="2"/>
    </row>
    <row r="322" spans="1:7" x14ac:dyDescent="0.3">
      <c r="A322" s="2"/>
      <c r="B322" s="2"/>
      <c r="C322" s="3"/>
      <c r="D322" s="75"/>
      <c r="E322" s="95"/>
      <c r="F322" s="95"/>
      <c r="G322" s="2"/>
    </row>
    <row r="323" spans="1:7" x14ac:dyDescent="0.3">
      <c r="A323" s="2"/>
      <c r="B323" s="2"/>
      <c r="C323" s="3"/>
      <c r="D323" s="75"/>
      <c r="E323" s="95"/>
      <c r="F323" s="95"/>
      <c r="G323" s="2"/>
    </row>
    <row r="324" spans="1:7" x14ac:dyDescent="0.3">
      <c r="A324" s="2"/>
      <c r="B324" s="2"/>
      <c r="C324" s="3"/>
      <c r="D324" s="75"/>
      <c r="E324" s="95"/>
      <c r="F324" s="95"/>
      <c r="G324" s="2"/>
    </row>
    <row r="325" spans="1:7" x14ac:dyDescent="0.3">
      <c r="A325" s="2"/>
      <c r="B325" s="2"/>
      <c r="C325" s="3"/>
      <c r="D325" s="75"/>
      <c r="E325" s="95"/>
      <c r="F325" s="95"/>
      <c r="G325" s="2"/>
    </row>
    <row r="326" spans="1:7" x14ac:dyDescent="0.3">
      <c r="A326" s="2"/>
      <c r="B326" s="2"/>
      <c r="C326" s="3"/>
      <c r="D326" s="75"/>
      <c r="E326" s="95"/>
      <c r="F326" s="95"/>
      <c r="G326" s="2"/>
    </row>
    <row r="327" spans="1:7" x14ac:dyDescent="0.3">
      <c r="A327" s="2"/>
      <c r="B327" s="2"/>
      <c r="C327" s="3"/>
      <c r="D327" s="75"/>
      <c r="E327" s="95"/>
      <c r="F327" s="95"/>
      <c r="G327" s="2"/>
    </row>
    <row r="328" spans="1:7" x14ac:dyDescent="0.3">
      <c r="A328" s="2"/>
      <c r="B328" s="2"/>
      <c r="C328" s="3"/>
      <c r="D328" s="75"/>
      <c r="E328" s="95"/>
      <c r="F328" s="95"/>
      <c r="G328" s="2"/>
    </row>
    <row r="329" spans="1:7" x14ac:dyDescent="0.3">
      <c r="A329" s="2"/>
      <c r="B329" s="2"/>
      <c r="C329" s="3"/>
      <c r="D329" s="75"/>
      <c r="E329" s="95"/>
      <c r="F329" s="95"/>
      <c r="G329" s="2"/>
    </row>
    <row r="330" spans="1:7" x14ac:dyDescent="0.3">
      <c r="A330" s="2"/>
      <c r="B330" s="2"/>
      <c r="C330" s="3"/>
      <c r="D330" s="75"/>
      <c r="E330" s="95"/>
      <c r="F330" s="95"/>
      <c r="G330" s="2"/>
    </row>
    <row r="331" spans="1:7" x14ac:dyDescent="0.3">
      <c r="A331" s="2"/>
      <c r="B331" s="2"/>
      <c r="C331" s="3"/>
      <c r="D331" s="75"/>
      <c r="E331" s="95"/>
      <c r="F331" s="95"/>
      <c r="G331" s="2"/>
    </row>
    <row r="332" spans="1:7" x14ac:dyDescent="0.3">
      <c r="A332" s="2"/>
      <c r="B332" s="2"/>
      <c r="C332" s="3"/>
      <c r="D332" s="75"/>
      <c r="E332" s="95"/>
      <c r="F332" s="95"/>
      <c r="G332" s="2"/>
    </row>
    <row r="333" spans="1:7" x14ac:dyDescent="0.3">
      <c r="A333" s="2"/>
      <c r="B333" s="2"/>
      <c r="C333" s="3"/>
      <c r="D333" s="75"/>
      <c r="E333" s="95"/>
      <c r="F333" s="95"/>
      <c r="G333" s="2"/>
    </row>
    <row r="334" spans="1:7" x14ac:dyDescent="0.3">
      <c r="A334" s="2"/>
      <c r="B334" s="2"/>
      <c r="C334" s="3"/>
      <c r="D334" s="75"/>
      <c r="E334" s="95"/>
      <c r="F334" s="95"/>
      <c r="G334" s="2"/>
    </row>
    <row r="335" spans="1:7" x14ac:dyDescent="0.3">
      <c r="A335" s="2"/>
      <c r="B335" s="2"/>
      <c r="C335" s="3"/>
      <c r="D335" s="75"/>
      <c r="E335" s="95"/>
      <c r="F335" s="95"/>
      <c r="G335" s="2"/>
    </row>
    <row r="336" spans="1:7" x14ac:dyDescent="0.3">
      <c r="A336" s="2"/>
      <c r="B336" s="2"/>
      <c r="C336" s="3"/>
      <c r="D336" s="75"/>
      <c r="E336" s="95"/>
      <c r="F336" s="95"/>
      <c r="G336" s="2"/>
    </row>
    <row r="337" spans="1:7" x14ac:dyDescent="0.3">
      <c r="A337" s="2"/>
      <c r="B337" s="2"/>
      <c r="C337" s="3"/>
      <c r="D337" s="75"/>
      <c r="E337" s="95"/>
      <c r="F337" s="95"/>
      <c r="G337" s="2"/>
    </row>
    <row r="338" spans="1:7" x14ac:dyDescent="0.3">
      <c r="A338" s="2"/>
      <c r="B338" s="2"/>
      <c r="C338" s="3"/>
      <c r="D338" s="75"/>
      <c r="E338" s="95"/>
      <c r="F338" s="95"/>
      <c r="G338" s="2"/>
    </row>
    <row r="339" spans="1:7" x14ac:dyDescent="0.3">
      <c r="A339" s="2"/>
      <c r="B339" s="2"/>
      <c r="C339" s="3"/>
      <c r="D339" s="75"/>
      <c r="E339" s="95"/>
      <c r="F339" s="95"/>
      <c r="G339" s="2"/>
    </row>
    <row r="340" spans="1:7" x14ac:dyDescent="0.3">
      <c r="A340" s="2"/>
      <c r="B340" s="2"/>
      <c r="C340" s="3"/>
      <c r="D340" s="75"/>
      <c r="E340" s="95"/>
      <c r="F340" s="95"/>
      <c r="G340" s="2"/>
    </row>
    <row r="341" spans="1:7" x14ac:dyDescent="0.3">
      <c r="A341" s="2"/>
      <c r="B341" s="2"/>
      <c r="C341" s="3"/>
      <c r="D341" s="75"/>
      <c r="E341" s="95"/>
      <c r="F341" s="95"/>
      <c r="G341" s="2"/>
    </row>
    <row r="342" spans="1:7" x14ac:dyDescent="0.3">
      <c r="A342" s="2"/>
      <c r="B342" s="2"/>
      <c r="C342" s="3"/>
      <c r="D342" s="75"/>
      <c r="E342" s="95"/>
      <c r="F342" s="95"/>
      <c r="G342" s="2"/>
    </row>
    <row r="343" spans="1:7" x14ac:dyDescent="0.3">
      <c r="A343" s="2"/>
      <c r="B343" s="2"/>
      <c r="C343" s="3"/>
      <c r="D343" s="75"/>
      <c r="E343" s="95"/>
      <c r="F343" s="95"/>
      <c r="G343" s="2"/>
    </row>
    <row r="344" spans="1:7" x14ac:dyDescent="0.3">
      <c r="A344" s="2"/>
      <c r="B344" s="2"/>
      <c r="C344" s="3"/>
      <c r="D344" s="75"/>
      <c r="E344" s="95"/>
      <c r="F344" s="95"/>
      <c r="G344" s="2"/>
    </row>
    <row r="345" spans="1:7" x14ac:dyDescent="0.3">
      <c r="A345" s="2"/>
      <c r="B345" s="2"/>
      <c r="C345" s="3"/>
      <c r="D345" s="75"/>
      <c r="E345" s="95"/>
      <c r="F345" s="95"/>
      <c r="G345" s="2"/>
    </row>
    <row r="346" spans="1:7" x14ac:dyDescent="0.3">
      <c r="A346" s="2"/>
      <c r="B346" s="2"/>
      <c r="C346" s="3"/>
      <c r="D346" s="75"/>
      <c r="E346" s="95"/>
      <c r="F346" s="95"/>
      <c r="G346" s="2"/>
    </row>
    <row r="347" spans="1:7" x14ac:dyDescent="0.3">
      <c r="A347" s="2"/>
      <c r="B347" s="2"/>
      <c r="C347" s="3"/>
      <c r="D347" s="75"/>
      <c r="E347" s="95"/>
      <c r="F347" s="95"/>
      <c r="G347" s="2"/>
    </row>
    <row r="348" spans="1:7" x14ac:dyDescent="0.3">
      <c r="A348" s="2"/>
      <c r="B348" s="2"/>
      <c r="C348" s="3"/>
      <c r="D348" s="75"/>
      <c r="E348" s="95"/>
      <c r="F348" s="95"/>
      <c r="G348" s="2"/>
    </row>
    <row r="349" spans="1:7" x14ac:dyDescent="0.3">
      <c r="A349" s="2"/>
      <c r="B349" s="2"/>
      <c r="C349" s="3"/>
      <c r="D349" s="75"/>
      <c r="E349" s="95"/>
      <c r="F349" s="95"/>
      <c r="G349" s="2"/>
    </row>
    <row r="350" spans="1:7" x14ac:dyDescent="0.3">
      <c r="A350" s="2"/>
      <c r="B350" s="2"/>
      <c r="C350" s="3"/>
      <c r="D350" s="75"/>
      <c r="E350" s="95"/>
      <c r="F350" s="95"/>
      <c r="G350" s="2"/>
    </row>
    <row r="351" spans="1:7" x14ac:dyDescent="0.3">
      <c r="A351" s="2"/>
      <c r="B351" s="2"/>
      <c r="C351" s="3"/>
      <c r="D351" s="75"/>
      <c r="E351" s="95"/>
      <c r="F351" s="95"/>
      <c r="G351" s="2"/>
    </row>
    <row r="352" spans="1:7" x14ac:dyDescent="0.3">
      <c r="A352" s="2"/>
      <c r="B352" s="2"/>
      <c r="C352" s="3"/>
      <c r="D352" s="75"/>
      <c r="E352" s="95"/>
      <c r="F352" s="95"/>
      <c r="G352" s="2"/>
    </row>
    <row r="353" spans="1:7" x14ac:dyDescent="0.3">
      <c r="A353" s="2"/>
      <c r="B353" s="2"/>
      <c r="C353" s="3"/>
      <c r="D353" s="75"/>
      <c r="E353" s="95"/>
      <c r="F353" s="95"/>
      <c r="G353" s="2"/>
    </row>
    <row r="354" spans="1:7" x14ac:dyDescent="0.3">
      <c r="A354" s="2"/>
      <c r="B354" s="2"/>
      <c r="C354" s="3"/>
      <c r="D354" s="75"/>
      <c r="E354" s="95"/>
      <c r="F354" s="95"/>
      <c r="G354" s="2"/>
    </row>
    <row r="355" spans="1:7" x14ac:dyDescent="0.3">
      <c r="A355" s="2"/>
      <c r="B355" s="2"/>
      <c r="C355" s="3"/>
      <c r="D355" s="75"/>
      <c r="E355" s="95"/>
      <c r="F355" s="95"/>
      <c r="G355" s="2"/>
    </row>
    <row r="356" spans="1:7" x14ac:dyDescent="0.3">
      <c r="A356" s="2"/>
      <c r="B356" s="2"/>
      <c r="C356" s="3"/>
      <c r="D356" s="75"/>
      <c r="E356" s="95"/>
      <c r="F356" s="95"/>
      <c r="G356" s="2"/>
    </row>
    <row r="357" spans="1:7" x14ac:dyDescent="0.3">
      <c r="A357" s="2"/>
      <c r="B357" s="2"/>
      <c r="C357" s="3"/>
      <c r="D357" s="75"/>
      <c r="E357" s="95"/>
      <c r="F357" s="95"/>
      <c r="G357" s="2"/>
    </row>
    <row r="358" spans="1:7" x14ac:dyDescent="0.3">
      <c r="A358" s="2"/>
      <c r="B358" s="2"/>
      <c r="C358" s="3"/>
      <c r="D358" s="75"/>
      <c r="E358" s="95"/>
      <c r="F358" s="95"/>
      <c r="G358" s="2"/>
    </row>
    <row r="359" spans="1:7" x14ac:dyDescent="0.3">
      <c r="A359" s="2"/>
      <c r="B359" s="2"/>
      <c r="C359" s="3"/>
      <c r="D359" s="75"/>
      <c r="E359" s="95"/>
      <c r="F359" s="95"/>
      <c r="G359" s="2"/>
    </row>
    <row r="360" spans="1:7" x14ac:dyDescent="0.3">
      <c r="A360" s="2"/>
      <c r="B360" s="2"/>
      <c r="C360" s="3"/>
      <c r="D360" s="75"/>
      <c r="E360" s="95"/>
      <c r="F360" s="95"/>
      <c r="G360" s="2"/>
    </row>
    <row r="361" spans="1:7" x14ac:dyDescent="0.3">
      <c r="A361" s="2"/>
      <c r="B361" s="2"/>
      <c r="C361" s="3"/>
      <c r="D361" s="75"/>
      <c r="E361" s="95"/>
      <c r="F361" s="95"/>
      <c r="G361" s="2"/>
    </row>
    <row r="362" spans="1:7" x14ac:dyDescent="0.3">
      <c r="A362" s="2"/>
      <c r="B362" s="2"/>
      <c r="C362" s="3"/>
      <c r="D362" s="75"/>
      <c r="E362" s="95"/>
      <c r="F362" s="95"/>
      <c r="G362" s="2"/>
    </row>
    <row r="363" spans="1:7" x14ac:dyDescent="0.3">
      <c r="A363" s="2"/>
      <c r="B363" s="2"/>
      <c r="C363" s="3"/>
      <c r="D363" s="75"/>
      <c r="E363" s="95"/>
      <c r="F363" s="95"/>
      <c r="G363" s="2"/>
    </row>
    <row r="364" spans="1:7" x14ac:dyDescent="0.3">
      <c r="A364" s="2"/>
      <c r="B364" s="2"/>
      <c r="C364" s="3"/>
      <c r="D364" s="75"/>
      <c r="E364" s="95"/>
      <c r="F364" s="95"/>
      <c r="G364" s="2"/>
    </row>
    <row r="365" spans="1:7" x14ac:dyDescent="0.3">
      <c r="A365" s="2"/>
      <c r="B365" s="2"/>
      <c r="C365" s="3"/>
      <c r="D365" s="75"/>
      <c r="E365" s="95"/>
      <c r="F365" s="95"/>
      <c r="G365" s="2"/>
    </row>
    <row r="366" spans="1:7" x14ac:dyDescent="0.3">
      <c r="A366" s="2"/>
      <c r="B366" s="2"/>
      <c r="C366" s="3"/>
      <c r="D366" s="75"/>
      <c r="E366" s="95"/>
      <c r="F366" s="95"/>
      <c r="G366" s="2"/>
    </row>
    <row r="367" spans="1:7" x14ac:dyDescent="0.3">
      <c r="A367" s="2"/>
      <c r="B367" s="2"/>
      <c r="C367" s="3"/>
      <c r="D367" s="75"/>
      <c r="E367" s="95"/>
      <c r="F367" s="95"/>
      <c r="G367" s="2"/>
    </row>
    <row r="368" spans="1:7" x14ac:dyDescent="0.3">
      <c r="A368" s="2"/>
      <c r="B368" s="2"/>
      <c r="C368" s="3"/>
      <c r="D368" s="75"/>
      <c r="E368" s="95"/>
      <c r="F368" s="95"/>
      <c r="G368" s="2"/>
    </row>
    <row r="369" spans="1:7" x14ac:dyDescent="0.3">
      <c r="A369" s="2"/>
      <c r="B369" s="2"/>
      <c r="C369" s="3"/>
      <c r="D369" s="75"/>
      <c r="E369" s="95"/>
      <c r="F369" s="95"/>
      <c r="G369" s="2"/>
    </row>
    <row r="370" spans="1:7" x14ac:dyDescent="0.3">
      <c r="A370" s="2"/>
      <c r="B370" s="2"/>
      <c r="C370" s="3"/>
      <c r="D370" s="75"/>
      <c r="E370" s="95"/>
      <c r="F370" s="95"/>
      <c r="G370" s="2"/>
    </row>
    <row r="371" spans="1:7" x14ac:dyDescent="0.3">
      <c r="A371" s="2"/>
      <c r="B371" s="2"/>
      <c r="C371" s="3"/>
      <c r="D371" s="75"/>
      <c r="E371" s="95"/>
      <c r="F371" s="95"/>
      <c r="G371" s="2"/>
    </row>
    <row r="372" spans="1:7" x14ac:dyDescent="0.3">
      <c r="A372" s="2"/>
      <c r="B372" s="2"/>
      <c r="C372" s="3"/>
      <c r="D372" s="75"/>
      <c r="E372" s="95"/>
      <c r="F372" s="95"/>
      <c r="G372" s="2"/>
    </row>
    <row r="373" spans="1:7" x14ac:dyDescent="0.3">
      <c r="A373" s="2"/>
      <c r="B373" s="2"/>
      <c r="C373" s="3"/>
      <c r="D373" s="75"/>
      <c r="E373" s="95"/>
      <c r="F373" s="95"/>
      <c r="G373" s="2"/>
    </row>
    <row r="374" spans="1:7" x14ac:dyDescent="0.3">
      <c r="A374" s="2"/>
      <c r="B374" s="2"/>
      <c r="C374" s="3"/>
      <c r="D374" s="75"/>
      <c r="E374" s="95"/>
      <c r="F374" s="95"/>
      <c r="G374" s="2"/>
    </row>
    <row r="375" spans="1:7" x14ac:dyDescent="0.3">
      <c r="A375" s="2"/>
      <c r="B375" s="2"/>
      <c r="C375" s="3"/>
      <c r="D375" s="75"/>
      <c r="E375" s="95"/>
      <c r="F375" s="95"/>
      <c r="G375" s="2"/>
    </row>
    <row r="376" spans="1:7" x14ac:dyDescent="0.3">
      <c r="A376" s="2"/>
      <c r="B376" s="2"/>
      <c r="C376" s="3"/>
      <c r="D376" s="75"/>
      <c r="E376" s="95"/>
      <c r="F376" s="95"/>
      <c r="G376" s="2"/>
    </row>
    <row r="377" spans="1:7" x14ac:dyDescent="0.3">
      <c r="A377" s="2"/>
      <c r="B377" s="2"/>
      <c r="C377" s="3"/>
      <c r="D377" s="75"/>
      <c r="E377" s="95"/>
      <c r="F377" s="95"/>
      <c r="G377" s="2"/>
    </row>
    <row r="378" spans="1:7" x14ac:dyDescent="0.3">
      <c r="A378" s="2"/>
      <c r="B378" s="2"/>
      <c r="C378" s="3"/>
      <c r="D378" s="75"/>
      <c r="E378" s="95"/>
      <c r="F378" s="95"/>
      <c r="G378" s="2"/>
    </row>
    <row r="379" spans="1:7" x14ac:dyDescent="0.3">
      <c r="A379" s="2"/>
      <c r="B379" s="2"/>
      <c r="C379" s="3"/>
      <c r="D379" s="75"/>
      <c r="E379" s="95"/>
      <c r="F379" s="95"/>
      <c r="G379" s="2"/>
    </row>
    <row r="380" spans="1:7" x14ac:dyDescent="0.3">
      <c r="A380" s="2"/>
      <c r="B380" s="2"/>
      <c r="C380" s="3"/>
      <c r="D380" s="75"/>
      <c r="E380" s="95"/>
      <c r="F380" s="95"/>
      <c r="G380" s="2"/>
    </row>
    <row r="381" spans="1:7" x14ac:dyDescent="0.3">
      <c r="A381" s="2"/>
      <c r="B381" s="2"/>
      <c r="C381" s="3"/>
      <c r="D381" s="75"/>
      <c r="E381" s="95"/>
      <c r="F381" s="95"/>
      <c r="G381" s="2"/>
    </row>
    <row r="382" spans="1:7" x14ac:dyDescent="0.3">
      <c r="A382" s="2"/>
      <c r="B382" s="2"/>
      <c r="C382" s="3"/>
      <c r="D382" s="75"/>
      <c r="E382" s="95"/>
      <c r="F382" s="95"/>
      <c r="G382" s="2"/>
    </row>
    <row r="383" spans="1:7" x14ac:dyDescent="0.3">
      <c r="A383" s="2"/>
      <c r="B383" s="2"/>
      <c r="C383" s="3"/>
      <c r="D383" s="75"/>
      <c r="E383" s="95"/>
      <c r="F383" s="95"/>
      <c r="G383" s="2"/>
    </row>
    <row r="384" spans="1:7" x14ac:dyDescent="0.3">
      <c r="A384" s="2"/>
      <c r="B384" s="2"/>
      <c r="C384" s="3"/>
      <c r="D384" s="75"/>
      <c r="E384" s="95"/>
      <c r="F384" s="95"/>
      <c r="G384" s="2"/>
    </row>
    <row r="385" spans="1:7" x14ac:dyDescent="0.3">
      <c r="A385" s="2"/>
      <c r="B385" s="2"/>
      <c r="C385" s="3"/>
      <c r="D385" s="75"/>
      <c r="E385" s="95"/>
      <c r="F385" s="95"/>
      <c r="G385" s="2"/>
    </row>
    <row r="386" spans="1:7" x14ac:dyDescent="0.3">
      <c r="A386" s="2"/>
      <c r="B386" s="2"/>
      <c r="C386" s="3"/>
      <c r="D386" s="75"/>
      <c r="E386" s="95"/>
      <c r="F386" s="95"/>
      <c r="G386" s="2"/>
    </row>
    <row r="387" spans="1:7" x14ac:dyDescent="0.3">
      <c r="A387" s="2"/>
      <c r="B387" s="2"/>
      <c r="C387" s="3"/>
      <c r="D387" s="75"/>
      <c r="E387" s="95"/>
      <c r="F387" s="95"/>
      <c r="G387" s="2"/>
    </row>
    <row r="388" spans="1:7" x14ac:dyDescent="0.3">
      <c r="A388" s="2"/>
      <c r="B388" s="2"/>
      <c r="C388" s="3"/>
      <c r="D388" s="75"/>
      <c r="E388" s="95"/>
      <c r="F388" s="95"/>
      <c r="G388" s="2"/>
    </row>
    <row r="389" spans="1:7" x14ac:dyDescent="0.3">
      <c r="A389" s="2"/>
      <c r="B389" s="2"/>
      <c r="C389" s="3"/>
      <c r="D389" s="75"/>
      <c r="E389" s="95"/>
      <c r="F389" s="95"/>
      <c r="G389" s="2"/>
    </row>
    <row r="390" spans="1:7" x14ac:dyDescent="0.3">
      <c r="A390" s="2"/>
      <c r="B390" s="2"/>
      <c r="C390" s="3"/>
      <c r="D390" s="75"/>
      <c r="E390" s="95"/>
      <c r="F390" s="95"/>
      <c r="G390" s="2"/>
    </row>
    <row r="391" spans="1:7" x14ac:dyDescent="0.3">
      <c r="A391" s="2"/>
      <c r="B391" s="2"/>
      <c r="C391" s="3"/>
      <c r="D391" s="75"/>
      <c r="E391" s="95"/>
      <c r="F391" s="95"/>
      <c r="G391" s="2"/>
    </row>
    <row r="392" spans="1:7" x14ac:dyDescent="0.3">
      <c r="A392" s="2"/>
      <c r="B392" s="2"/>
      <c r="C392" s="3"/>
      <c r="D392" s="75"/>
      <c r="E392" s="95"/>
      <c r="F392" s="95"/>
      <c r="G392" s="2"/>
    </row>
    <row r="393" spans="1:7" x14ac:dyDescent="0.3">
      <c r="A393" s="2"/>
      <c r="B393" s="2"/>
      <c r="C393" s="3"/>
      <c r="D393" s="75"/>
      <c r="E393" s="95"/>
      <c r="F393" s="95"/>
      <c r="G393" s="2"/>
    </row>
    <row r="394" spans="1:7" x14ac:dyDescent="0.3">
      <c r="A394" s="2"/>
      <c r="B394" s="2"/>
      <c r="C394" s="3"/>
      <c r="D394" s="75"/>
      <c r="E394" s="95"/>
      <c r="F394" s="95"/>
      <c r="G394" s="2"/>
    </row>
    <row r="395" spans="1:7" x14ac:dyDescent="0.3">
      <c r="A395" s="2"/>
      <c r="B395" s="2"/>
      <c r="C395" s="3"/>
      <c r="D395" s="75"/>
      <c r="E395" s="95"/>
      <c r="F395" s="95"/>
      <c r="G395" s="2"/>
    </row>
    <row r="396" spans="1:7" x14ac:dyDescent="0.3">
      <c r="A396" s="2"/>
      <c r="B396" s="2"/>
      <c r="C396" s="3"/>
      <c r="D396" s="75"/>
      <c r="E396" s="95"/>
      <c r="F396" s="95"/>
      <c r="G396" s="2"/>
    </row>
    <row r="397" spans="1:7" x14ac:dyDescent="0.3">
      <c r="A397" s="2"/>
      <c r="B397" s="2"/>
      <c r="C397" s="3"/>
      <c r="D397" s="75"/>
      <c r="E397" s="95"/>
      <c r="F397" s="95"/>
      <c r="G397" s="2"/>
    </row>
    <row r="398" spans="1:7" x14ac:dyDescent="0.3">
      <c r="A398" s="2"/>
      <c r="B398" s="2"/>
      <c r="C398" s="3"/>
      <c r="D398" s="75"/>
      <c r="E398" s="95"/>
      <c r="F398" s="95"/>
      <c r="G398" s="2"/>
    </row>
    <row r="399" spans="1:7" x14ac:dyDescent="0.3">
      <c r="A399" s="2"/>
      <c r="B399" s="2"/>
      <c r="C399" s="3"/>
      <c r="D399" s="75"/>
      <c r="E399" s="95"/>
      <c r="F399" s="95"/>
      <c r="G399" s="2"/>
    </row>
    <row r="400" spans="1:7" x14ac:dyDescent="0.3">
      <c r="A400" s="2"/>
      <c r="B400" s="2"/>
      <c r="C400" s="3"/>
      <c r="D400" s="75"/>
      <c r="E400" s="95"/>
      <c r="F400" s="95"/>
      <c r="G400" s="2"/>
    </row>
    <row r="401" spans="1:7" x14ac:dyDescent="0.3">
      <c r="A401" s="2"/>
      <c r="B401" s="2"/>
      <c r="C401" s="3"/>
      <c r="D401" s="75"/>
      <c r="E401" s="95"/>
      <c r="F401" s="95"/>
      <c r="G401" s="2"/>
    </row>
    <row r="402" spans="1:7" x14ac:dyDescent="0.3">
      <c r="A402" s="2"/>
      <c r="B402" s="2"/>
      <c r="C402" s="3"/>
      <c r="D402" s="75"/>
      <c r="E402" s="95"/>
      <c r="F402" s="95"/>
      <c r="G402" s="2"/>
    </row>
    <row r="403" spans="1:7" x14ac:dyDescent="0.3">
      <c r="A403" s="2"/>
      <c r="B403" s="2"/>
      <c r="C403" s="3"/>
      <c r="D403" s="75"/>
      <c r="E403" s="95"/>
      <c r="F403" s="95"/>
      <c r="G403" s="2"/>
    </row>
    <row r="404" spans="1:7" x14ac:dyDescent="0.3">
      <c r="A404" s="2"/>
      <c r="B404" s="2"/>
      <c r="C404" s="3"/>
      <c r="D404" s="75"/>
      <c r="E404" s="95"/>
      <c r="F404" s="95"/>
      <c r="G404" s="2"/>
    </row>
    <row r="405" spans="1:7" x14ac:dyDescent="0.3">
      <c r="A405" s="2"/>
      <c r="B405" s="2"/>
      <c r="C405" s="3"/>
      <c r="D405" s="75"/>
      <c r="E405" s="95"/>
      <c r="F405" s="95"/>
      <c r="G405" s="2"/>
    </row>
    <row r="406" spans="1:7" x14ac:dyDescent="0.3">
      <c r="A406" s="2"/>
      <c r="B406" s="2"/>
      <c r="C406" s="3"/>
      <c r="D406" s="75"/>
      <c r="E406" s="95"/>
      <c r="F406" s="95"/>
      <c r="G406" s="2"/>
    </row>
    <row r="407" spans="1:7" x14ac:dyDescent="0.3">
      <c r="A407" s="2"/>
      <c r="B407" s="2"/>
      <c r="C407" s="3"/>
      <c r="D407" s="75"/>
      <c r="E407" s="95"/>
      <c r="F407" s="95"/>
      <c r="G407" s="2"/>
    </row>
    <row r="408" spans="1:7" x14ac:dyDescent="0.3">
      <c r="A408" s="2"/>
      <c r="B408" s="2"/>
      <c r="C408" s="3"/>
      <c r="D408" s="75"/>
      <c r="E408" s="95"/>
      <c r="F408" s="95"/>
      <c r="G408" s="2"/>
    </row>
    <row r="409" spans="1:7" x14ac:dyDescent="0.3">
      <c r="A409" s="2"/>
      <c r="B409" s="2"/>
      <c r="C409" s="3"/>
      <c r="D409" s="75"/>
      <c r="E409" s="95"/>
      <c r="F409" s="95"/>
      <c r="G409" s="2"/>
    </row>
    <row r="410" spans="1:7" x14ac:dyDescent="0.3">
      <c r="A410" s="2"/>
      <c r="B410" s="2"/>
      <c r="C410" s="3"/>
      <c r="D410" s="75"/>
      <c r="E410" s="95"/>
      <c r="F410" s="95"/>
      <c r="G410" s="2"/>
    </row>
    <row r="411" spans="1:7" x14ac:dyDescent="0.3">
      <c r="A411" s="2"/>
      <c r="B411" s="2"/>
      <c r="C411" s="3"/>
      <c r="D411" s="75"/>
      <c r="E411" s="95"/>
      <c r="F411" s="95"/>
      <c r="G411" s="2"/>
    </row>
    <row r="412" spans="1:7" x14ac:dyDescent="0.3">
      <c r="A412" s="2"/>
      <c r="B412" s="2"/>
      <c r="C412" s="3"/>
      <c r="D412" s="75"/>
      <c r="E412" s="95"/>
      <c r="F412" s="95"/>
      <c r="G412" s="2"/>
    </row>
    <row r="413" spans="1:7" x14ac:dyDescent="0.3">
      <c r="A413" s="2"/>
      <c r="B413" s="2"/>
      <c r="C413" s="3"/>
      <c r="D413" s="75"/>
      <c r="E413" s="95"/>
      <c r="F413" s="95"/>
      <c r="G413" s="2"/>
    </row>
    <row r="414" spans="1:7" x14ac:dyDescent="0.3">
      <c r="A414" s="2"/>
      <c r="B414" s="2"/>
      <c r="C414" s="3"/>
      <c r="D414" s="75"/>
      <c r="E414" s="95"/>
      <c r="F414" s="95"/>
      <c r="G414" s="2"/>
    </row>
    <row r="415" spans="1:7" x14ac:dyDescent="0.3">
      <c r="A415" s="2"/>
      <c r="B415" s="2"/>
      <c r="C415" s="3"/>
      <c r="D415" s="75"/>
      <c r="E415" s="95"/>
      <c r="F415" s="95"/>
      <c r="G415" s="2"/>
    </row>
    <row r="416" spans="1:7" x14ac:dyDescent="0.3">
      <c r="A416" s="2"/>
      <c r="B416" s="2"/>
      <c r="C416" s="3"/>
      <c r="D416" s="75"/>
      <c r="E416" s="95"/>
      <c r="F416" s="95"/>
      <c r="G416" s="2"/>
    </row>
    <row r="417" spans="1:7" x14ac:dyDescent="0.3">
      <c r="A417" s="2"/>
      <c r="B417" s="2"/>
      <c r="C417" s="3"/>
      <c r="D417" s="75"/>
      <c r="E417" s="95"/>
      <c r="F417" s="95"/>
      <c r="G417" s="2"/>
    </row>
    <row r="418" spans="1:7" x14ac:dyDescent="0.3">
      <c r="A418" s="2"/>
      <c r="B418" s="2"/>
      <c r="C418" s="3"/>
      <c r="D418" s="75"/>
      <c r="E418" s="95"/>
      <c r="F418" s="95"/>
      <c r="G418" s="2"/>
    </row>
    <row r="419" spans="1:7" x14ac:dyDescent="0.3">
      <c r="A419" s="2"/>
      <c r="B419" s="2"/>
      <c r="C419" s="3"/>
      <c r="D419" s="75"/>
      <c r="E419" s="95"/>
      <c r="F419" s="95"/>
      <c r="G419" s="2"/>
    </row>
    <row r="420" spans="1:7" x14ac:dyDescent="0.3">
      <c r="A420" s="2"/>
      <c r="B420" s="2"/>
      <c r="C420" s="3"/>
      <c r="D420" s="75"/>
      <c r="E420" s="95"/>
      <c r="F420" s="95"/>
      <c r="G420" s="2"/>
    </row>
    <row r="421" spans="1:7" x14ac:dyDescent="0.3">
      <c r="A421" s="2"/>
      <c r="B421" s="2"/>
      <c r="C421" s="3"/>
      <c r="D421" s="75"/>
      <c r="E421" s="95"/>
      <c r="F421" s="95"/>
      <c r="G421" s="2"/>
    </row>
    <row r="422" spans="1:7" x14ac:dyDescent="0.3">
      <c r="A422" s="2"/>
      <c r="B422" s="2"/>
      <c r="C422" s="3"/>
      <c r="D422" s="75"/>
      <c r="E422" s="95"/>
      <c r="F422" s="95"/>
      <c r="G422" s="2"/>
    </row>
    <row r="423" spans="1:7" x14ac:dyDescent="0.3">
      <c r="A423" s="2"/>
      <c r="B423" s="2"/>
      <c r="C423" s="3"/>
      <c r="D423" s="75"/>
      <c r="E423" s="95"/>
      <c r="F423" s="95"/>
      <c r="G423" s="2"/>
    </row>
    <row r="424" spans="1:7" x14ac:dyDescent="0.3">
      <c r="A424" s="2"/>
      <c r="B424" s="2"/>
      <c r="C424" s="3"/>
      <c r="D424" s="75"/>
      <c r="E424" s="95"/>
      <c r="F424" s="95"/>
      <c r="G424" s="2"/>
    </row>
    <row r="425" spans="1:7" x14ac:dyDescent="0.3">
      <c r="A425" s="2"/>
      <c r="B425" s="2"/>
      <c r="C425" s="3"/>
      <c r="D425" s="75"/>
      <c r="E425" s="95"/>
      <c r="F425" s="95"/>
      <c r="G425" s="2"/>
    </row>
    <row r="426" spans="1:7" x14ac:dyDescent="0.3">
      <c r="A426" s="2"/>
      <c r="B426" s="2"/>
      <c r="C426" s="3"/>
      <c r="D426" s="75"/>
      <c r="E426" s="95"/>
      <c r="F426" s="95"/>
      <c r="G426" s="2"/>
    </row>
    <row r="427" spans="1:7" x14ac:dyDescent="0.3">
      <c r="A427" s="2"/>
      <c r="B427" s="2"/>
      <c r="C427" s="3"/>
      <c r="D427" s="75"/>
      <c r="E427" s="95"/>
      <c r="F427" s="95"/>
      <c r="G427" s="2"/>
    </row>
    <row r="428" spans="1:7" x14ac:dyDescent="0.3">
      <c r="A428" s="2"/>
      <c r="B428" s="2"/>
      <c r="C428" s="3"/>
      <c r="D428" s="75"/>
      <c r="E428" s="95"/>
      <c r="F428" s="95"/>
      <c r="G428" s="2"/>
    </row>
    <row r="429" spans="1:7" x14ac:dyDescent="0.3">
      <c r="A429" s="2"/>
      <c r="B429" s="2"/>
      <c r="C429" s="3"/>
      <c r="D429" s="75"/>
      <c r="E429" s="95"/>
      <c r="F429" s="95"/>
      <c r="G429" s="2"/>
    </row>
    <row r="430" spans="1:7" x14ac:dyDescent="0.3">
      <c r="A430" s="2"/>
      <c r="B430" s="2"/>
      <c r="C430" s="3"/>
      <c r="D430" s="75"/>
      <c r="E430" s="95"/>
      <c r="F430" s="95"/>
      <c r="G430" s="2"/>
    </row>
    <row r="431" spans="1:7" x14ac:dyDescent="0.3">
      <c r="A431" s="2"/>
      <c r="B431" s="2"/>
      <c r="C431" s="3"/>
      <c r="D431" s="75"/>
      <c r="E431" s="95"/>
      <c r="F431" s="95"/>
      <c r="G431" s="2"/>
    </row>
    <row r="432" spans="1:7" x14ac:dyDescent="0.3">
      <c r="A432" s="2"/>
      <c r="B432" s="2"/>
      <c r="C432" s="3"/>
      <c r="D432" s="75"/>
      <c r="E432" s="95"/>
      <c r="F432" s="95"/>
      <c r="G432" s="2"/>
    </row>
    <row r="433" spans="1:7" x14ac:dyDescent="0.3">
      <c r="A433" s="2"/>
      <c r="B433" s="2"/>
      <c r="C433" s="3"/>
      <c r="D433" s="75"/>
      <c r="E433" s="95"/>
      <c r="F433" s="95"/>
      <c r="G433" s="2"/>
    </row>
    <row r="434" spans="1:7" x14ac:dyDescent="0.3">
      <c r="A434" s="2"/>
      <c r="B434" s="2"/>
      <c r="C434" s="3"/>
      <c r="D434" s="75"/>
      <c r="E434" s="95"/>
      <c r="F434" s="95"/>
      <c r="G434" s="2"/>
    </row>
    <row r="435" spans="1:7" x14ac:dyDescent="0.3">
      <c r="A435" s="2"/>
      <c r="B435" s="2"/>
      <c r="C435" s="3"/>
      <c r="D435" s="75"/>
      <c r="E435" s="95"/>
      <c r="F435" s="95"/>
      <c r="G435" s="2"/>
    </row>
    <row r="436" spans="1:7" x14ac:dyDescent="0.3">
      <c r="A436" s="2"/>
      <c r="B436" s="2"/>
      <c r="C436" s="3"/>
      <c r="D436" s="75"/>
      <c r="E436" s="95"/>
      <c r="F436" s="95"/>
      <c r="G436" s="2"/>
    </row>
    <row r="437" spans="1:7" x14ac:dyDescent="0.3">
      <c r="A437" s="2"/>
      <c r="B437" s="2"/>
      <c r="C437" s="3"/>
      <c r="D437" s="75"/>
      <c r="E437" s="95"/>
      <c r="F437" s="95"/>
      <c r="G437" s="2"/>
    </row>
    <row r="438" spans="1:7" x14ac:dyDescent="0.3">
      <c r="A438" s="2"/>
      <c r="B438" s="2"/>
      <c r="C438" s="3"/>
      <c r="D438" s="75"/>
      <c r="E438" s="95"/>
      <c r="F438" s="95"/>
      <c r="G438" s="2"/>
    </row>
    <row r="439" spans="1:7" x14ac:dyDescent="0.3">
      <c r="A439" s="2"/>
      <c r="B439" s="2"/>
      <c r="C439" s="3"/>
      <c r="D439" s="75"/>
      <c r="E439" s="95"/>
      <c r="F439" s="95"/>
      <c r="G439" s="2"/>
    </row>
    <row r="440" spans="1:7" x14ac:dyDescent="0.3">
      <c r="A440" s="2"/>
      <c r="B440" s="2"/>
      <c r="C440" s="3"/>
      <c r="D440" s="75"/>
      <c r="E440" s="95"/>
      <c r="F440" s="95"/>
      <c r="G440" s="2"/>
    </row>
    <row r="441" spans="1:7" x14ac:dyDescent="0.3">
      <c r="A441" s="2"/>
      <c r="B441" s="2"/>
      <c r="C441" s="3"/>
      <c r="D441" s="75"/>
      <c r="E441" s="95"/>
      <c r="F441" s="95"/>
      <c r="G441" s="2"/>
    </row>
    <row r="442" spans="1:7" x14ac:dyDescent="0.3">
      <c r="A442" s="2"/>
      <c r="B442" s="2"/>
      <c r="C442" s="3"/>
      <c r="D442" s="75"/>
      <c r="E442" s="95"/>
      <c r="F442" s="95"/>
      <c r="G442" s="2"/>
    </row>
    <row r="443" spans="1:7" x14ac:dyDescent="0.3">
      <c r="A443" s="2"/>
      <c r="B443" s="2"/>
      <c r="C443" s="3"/>
      <c r="D443" s="75"/>
      <c r="E443" s="95"/>
      <c r="F443" s="95"/>
      <c r="G443" s="2"/>
    </row>
    <row r="444" spans="1:7" x14ac:dyDescent="0.3">
      <c r="A444" s="2"/>
      <c r="B444" s="2"/>
      <c r="C444" s="3"/>
      <c r="D444" s="75"/>
      <c r="E444" s="95"/>
      <c r="F444" s="95"/>
      <c r="G444" s="2"/>
    </row>
    <row r="445" spans="1:7" x14ac:dyDescent="0.3">
      <c r="A445" s="2"/>
      <c r="B445" s="2"/>
      <c r="C445" s="3"/>
      <c r="D445" s="75"/>
      <c r="E445" s="95"/>
      <c r="F445" s="95"/>
      <c r="G445" s="2"/>
    </row>
    <row r="446" spans="1:7" x14ac:dyDescent="0.3">
      <c r="A446" s="2"/>
      <c r="B446" s="2"/>
      <c r="C446" s="3"/>
      <c r="D446" s="75"/>
      <c r="E446" s="95"/>
      <c r="F446" s="95"/>
      <c r="G446" s="2"/>
    </row>
    <row r="447" spans="1:7" x14ac:dyDescent="0.3">
      <c r="A447" s="2"/>
      <c r="B447" s="2"/>
      <c r="C447" s="3"/>
      <c r="D447" s="75"/>
      <c r="E447" s="95"/>
      <c r="F447" s="95"/>
      <c r="G447" s="2"/>
    </row>
    <row r="448" spans="1:7" x14ac:dyDescent="0.3">
      <c r="A448" s="2"/>
      <c r="B448" s="2"/>
      <c r="C448" s="3"/>
      <c r="D448" s="75"/>
      <c r="E448" s="95"/>
      <c r="F448" s="95"/>
      <c r="G448" s="2"/>
    </row>
    <row r="449" spans="1:7" x14ac:dyDescent="0.3">
      <c r="A449" s="2"/>
      <c r="B449" s="2"/>
      <c r="C449" s="3"/>
      <c r="D449" s="75"/>
      <c r="E449" s="95"/>
      <c r="F449" s="95"/>
      <c r="G449" s="2"/>
    </row>
    <row r="450" spans="1:7" x14ac:dyDescent="0.3">
      <c r="A450" s="2"/>
      <c r="B450" s="2"/>
      <c r="C450" s="3"/>
      <c r="D450" s="75"/>
      <c r="E450" s="95"/>
      <c r="F450" s="95"/>
      <c r="G450" s="2"/>
    </row>
    <row r="451" spans="1:7" x14ac:dyDescent="0.3">
      <c r="A451" s="2"/>
      <c r="B451" s="2"/>
      <c r="C451" s="3"/>
      <c r="D451" s="75"/>
      <c r="E451" s="95"/>
      <c r="F451" s="95"/>
      <c r="G451" s="2"/>
    </row>
    <row r="452" spans="1:7" x14ac:dyDescent="0.3">
      <c r="A452" s="2"/>
      <c r="B452" s="2"/>
      <c r="C452" s="3"/>
      <c r="D452" s="75"/>
      <c r="E452" s="95"/>
      <c r="F452" s="95"/>
      <c r="G452" s="2"/>
    </row>
    <row r="453" spans="1:7" x14ac:dyDescent="0.3">
      <c r="A453" s="2"/>
      <c r="B453" s="2"/>
      <c r="C453" s="3"/>
      <c r="D453" s="75"/>
      <c r="E453" s="95"/>
      <c r="F453" s="95"/>
      <c r="G453" s="2"/>
    </row>
    <row r="454" spans="1:7" x14ac:dyDescent="0.3">
      <c r="A454" s="2"/>
      <c r="B454" s="2"/>
      <c r="C454" s="3"/>
      <c r="D454" s="75"/>
      <c r="E454" s="95"/>
      <c r="F454" s="95"/>
      <c r="G454" s="2"/>
    </row>
    <row r="455" spans="1:7" x14ac:dyDescent="0.3">
      <c r="A455" s="2"/>
      <c r="B455" s="2"/>
      <c r="C455" s="3"/>
      <c r="D455" s="75"/>
      <c r="E455" s="95"/>
      <c r="F455" s="95"/>
      <c r="G455" s="2"/>
    </row>
    <row r="456" spans="1:7" x14ac:dyDescent="0.3">
      <c r="A456" s="2"/>
      <c r="B456" s="2"/>
      <c r="C456" s="3"/>
      <c r="D456" s="75"/>
      <c r="E456" s="95"/>
      <c r="F456" s="95"/>
      <c r="G456" s="2"/>
    </row>
    <row r="457" spans="1:7" x14ac:dyDescent="0.3">
      <c r="A457" s="2"/>
      <c r="B457" s="2"/>
      <c r="C457" s="3"/>
      <c r="D457" s="75"/>
      <c r="E457" s="95"/>
      <c r="F457" s="95"/>
      <c r="G457" s="2"/>
    </row>
    <row r="458" spans="1:7" x14ac:dyDescent="0.3">
      <c r="A458" s="2"/>
      <c r="B458" s="2"/>
      <c r="C458" s="3"/>
      <c r="D458" s="75"/>
      <c r="E458" s="95"/>
      <c r="F458" s="95"/>
      <c r="G458" s="2"/>
    </row>
    <row r="459" spans="1:7" x14ac:dyDescent="0.3">
      <c r="A459" s="2"/>
      <c r="B459" s="2"/>
      <c r="C459" s="3"/>
      <c r="D459" s="75"/>
      <c r="E459" s="95"/>
      <c r="F459" s="95"/>
      <c r="G459" s="2"/>
    </row>
    <row r="460" spans="1:7" x14ac:dyDescent="0.3">
      <c r="A460" s="2"/>
      <c r="B460" s="2"/>
      <c r="C460" s="3"/>
      <c r="D460" s="75"/>
      <c r="E460" s="95"/>
      <c r="F460" s="95"/>
      <c r="G460" s="2"/>
    </row>
    <row r="461" spans="1:7" x14ac:dyDescent="0.3">
      <c r="A461" s="2"/>
      <c r="B461" s="2"/>
      <c r="C461" s="3"/>
      <c r="D461" s="75"/>
      <c r="E461" s="95"/>
      <c r="F461" s="95"/>
      <c r="G461" s="2"/>
    </row>
    <row r="462" spans="1:7" x14ac:dyDescent="0.3">
      <c r="A462" s="2"/>
      <c r="B462" s="2"/>
      <c r="C462" s="3"/>
      <c r="D462" s="75"/>
      <c r="E462" s="95"/>
      <c r="F462" s="95"/>
      <c r="G462" s="2"/>
    </row>
    <row r="463" spans="1:7" x14ac:dyDescent="0.3">
      <c r="A463" s="2"/>
      <c r="B463" s="2"/>
      <c r="C463" s="3"/>
      <c r="D463" s="75"/>
      <c r="E463" s="95"/>
      <c r="F463" s="95"/>
      <c r="G463" s="2"/>
    </row>
    <row r="464" spans="1:7" x14ac:dyDescent="0.3">
      <c r="A464" s="2"/>
      <c r="B464" s="2"/>
      <c r="C464" s="3"/>
      <c r="D464" s="75"/>
      <c r="E464" s="95"/>
      <c r="F464" s="95"/>
      <c r="G464" s="2"/>
    </row>
    <row r="465" spans="1:7" x14ac:dyDescent="0.3">
      <c r="A465" s="2"/>
      <c r="B465" s="2"/>
      <c r="C465" s="3"/>
      <c r="D465" s="75"/>
      <c r="E465" s="95"/>
      <c r="F465" s="95"/>
      <c r="G465" s="2"/>
    </row>
    <row r="466" spans="1:7" x14ac:dyDescent="0.3">
      <c r="A466" s="2"/>
      <c r="B466" s="2"/>
      <c r="C466" s="3"/>
      <c r="D466" s="75"/>
      <c r="E466" s="95"/>
      <c r="F466" s="95"/>
      <c r="G466" s="2"/>
    </row>
    <row r="467" spans="1:7" x14ac:dyDescent="0.3">
      <c r="A467" s="2"/>
      <c r="B467" s="2"/>
      <c r="C467" s="3"/>
      <c r="D467" s="75"/>
      <c r="E467" s="95"/>
      <c r="F467" s="95"/>
      <c r="G467" s="2"/>
    </row>
    <row r="468" spans="1:7" x14ac:dyDescent="0.3">
      <c r="A468" s="2"/>
      <c r="B468" s="2"/>
      <c r="C468" s="3"/>
      <c r="D468" s="75"/>
      <c r="E468" s="95"/>
      <c r="F468" s="95"/>
      <c r="G468" s="2"/>
    </row>
    <row r="469" spans="1:7" x14ac:dyDescent="0.3">
      <c r="A469" s="2"/>
      <c r="B469" s="2"/>
      <c r="C469" s="3"/>
      <c r="D469" s="75"/>
      <c r="E469" s="95"/>
      <c r="F469" s="95"/>
      <c r="G469" s="2"/>
    </row>
    <row r="470" spans="1:7" x14ac:dyDescent="0.3">
      <c r="A470" s="2"/>
      <c r="B470" s="2"/>
      <c r="C470" s="3"/>
      <c r="D470" s="75"/>
      <c r="E470" s="95"/>
      <c r="F470" s="95"/>
      <c r="G470" s="2"/>
    </row>
    <row r="471" spans="1:7" x14ac:dyDescent="0.3">
      <c r="A471" s="2"/>
      <c r="B471" s="2"/>
      <c r="C471" s="3"/>
      <c r="D471" s="75"/>
      <c r="E471" s="95"/>
      <c r="F471" s="95"/>
      <c r="G471" s="2"/>
    </row>
    <row r="472" spans="1:7" x14ac:dyDescent="0.3">
      <c r="A472" s="2"/>
      <c r="B472" s="2"/>
      <c r="C472" s="3"/>
      <c r="D472" s="75"/>
      <c r="E472" s="95"/>
      <c r="F472" s="95"/>
      <c r="G472" s="2"/>
    </row>
    <row r="473" spans="1:7" x14ac:dyDescent="0.3">
      <c r="A473" s="2"/>
      <c r="B473" s="2"/>
      <c r="C473" s="3"/>
      <c r="D473" s="75"/>
      <c r="E473" s="95"/>
      <c r="F473" s="95"/>
      <c r="G473" s="2"/>
    </row>
    <row r="474" spans="1:7" x14ac:dyDescent="0.3">
      <c r="A474" s="2"/>
      <c r="B474" s="2"/>
      <c r="C474" s="3"/>
      <c r="D474" s="75"/>
      <c r="E474" s="95"/>
      <c r="F474" s="95"/>
      <c r="G474" s="2"/>
    </row>
    <row r="475" spans="1:7" x14ac:dyDescent="0.3">
      <c r="A475" s="2"/>
      <c r="B475" s="2"/>
      <c r="C475" s="3"/>
      <c r="D475" s="75"/>
      <c r="E475" s="95"/>
      <c r="F475" s="95"/>
      <c r="G475" s="2"/>
    </row>
    <row r="476" spans="1:7" x14ac:dyDescent="0.3">
      <c r="A476" s="2"/>
      <c r="B476" s="2"/>
      <c r="C476" s="3"/>
      <c r="D476" s="75"/>
      <c r="E476" s="95"/>
      <c r="F476" s="95"/>
      <c r="G476" s="2"/>
    </row>
    <row r="477" spans="1:7" x14ac:dyDescent="0.3">
      <c r="A477" s="2"/>
      <c r="B477" s="2"/>
      <c r="C477" s="3"/>
      <c r="D477" s="75"/>
      <c r="E477" s="95"/>
      <c r="F477" s="95"/>
      <c r="G477" s="2"/>
    </row>
    <row r="478" spans="1:7" x14ac:dyDescent="0.3">
      <c r="A478" s="2"/>
      <c r="B478" s="2"/>
      <c r="C478" s="3"/>
      <c r="D478" s="75"/>
      <c r="E478" s="95"/>
      <c r="F478" s="95"/>
      <c r="G478" s="2"/>
    </row>
    <row r="479" spans="1:7" x14ac:dyDescent="0.3">
      <c r="A479" s="2"/>
      <c r="B479" s="2"/>
      <c r="C479" s="3"/>
      <c r="D479" s="75"/>
      <c r="E479" s="95"/>
      <c r="F479" s="95"/>
      <c r="G479" s="2"/>
    </row>
    <row r="480" spans="1:7" x14ac:dyDescent="0.3">
      <c r="A480" s="2"/>
      <c r="B480" s="2"/>
      <c r="C480" s="3"/>
      <c r="D480" s="75"/>
      <c r="E480" s="95"/>
      <c r="F480" s="95"/>
      <c r="G480" s="2"/>
    </row>
    <row r="481" spans="1:7" x14ac:dyDescent="0.3">
      <c r="A481" s="2"/>
      <c r="B481" s="2"/>
      <c r="C481" s="3"/>
      <c r="D481" s="75"/>
      <c r="E481" s="95"/>
      <c r="F481" s="95"/>
      <c r="G481" s="2"/>
    </row>
    <row r="482" spans="1:7" x14ac:dyDescent="0.3">
      <c r="A482" s="2"/>
      <c r="B482" s="2"/>
      <c r="C482" s="3"/>
      <c r="D482" s="75"/>
      <c r="E482" s="95"/>
      <c r="F482" s="95"/>
      <c r="G482" s="2"/>
    </row>
    <row r="483" spans="1:7" x14ac:dyDescent="0.3">
      <c r="A483" s="2"/>
      <c r="B483" s="2"/>
      <c r="C483" s="3"/>
      <c r="D483" s="75"/>
      <c r="E483" s="95"/>
      <c r="F483" s="95"/>
      <c r="G483" s="2"/>
    </row>
    <row r="484" spans="1:7" x14ac:dyDescent="0.3">
      <c r="A484" s="2"/>
      <c r="B484" s="2"/>
      <c r="C484" s="3"/>
      <c r="D484" s="75"/>
      <c r="E484" s="95"/>
      <c r="F484" s="95"/>
      <c r="G484" s="2"/>
    </row>
    <row r="485" spans="1:7" x14ac:dyDescent="0.3">
      <c r="A485" s="2"/>
      <c r="B485" s="2"/>
      <c r="C485" s="3"/>
      <c r="D485" s="75"/>
      <c r="E485" s="95"/>
      <c r="F485" s="95"/>
      <c r="G485" s="2"/>
    </row>
    <row r="486" spans="1:7" x14ac:dyDescent="0.3">
      <c r="A486" s="2"/>
      <c r="B486" s="2"/>
      <c r="C486" s="3"/>
      <c r="D486" s="75"/>
      <c r="E486" s="95"/>
      <c r="F486" s="95"/>
      <c r="G486" s="2"/>
    </row>
    <row r="487" spans="1:7" x14ac:dyDescent="0.3">
      <c r="A487" s="2"/>
      <c r="B487" s="2"/>
      <c r="C487" s="3"/>
      <c r="D487" s="75"/>
      <c r="E487" s="95"/>
      <c r="F487" s="95"/>
      <c r="G487" s="2"/>
    </row>
    <row r="488" spans="1:7" x14ac:dyDescent="0.3">
      <c r="A488" s="2"/>
      <c r="B488" s="2"/>
      <c r="C488" s="3"/>
      <c r="D488" s="75"/>
      <c r="E488" s="95"/>
      <c r="F488" s="95"/>
      <c r="G488" s="2"/>
    </row>
    <row r="489" spans="1:7" x14ac:dyDescent="0.3">
      <c r="A489" s="2"/>
      <c r="B489" s="2"/>
      <c r="C489" s="3"/>
      <c r="D489" s="75"/>
      <c r="E489" s="95"/>
      <c r="F489" s="95"/>
      <c r="G489" s="2"/>
    </row>
    <row r="490" spans="1:7" x14ac:dyDescent="0.3">
      <c r="A490" s="2"/>
      <c r="B490" s="2"/>
      <c r="C490" s="3"/>
      <c r="D490" s="75"/>
      <c r="E490" s="95"/>
      <c r="F490" s="95"/>
      <c r="G490" s="2"/>
    </row>
    <row r="491" spans="1:7" x14ac:dyDescent="0.3">
      <c r="A491" s="2"/>
      <c r="B491" s="2"/>
      <c r="C491" s="3"/>
      <c r="D491" s="75"/>
      <c r="E491" s="95"/>
      <c r="F491" s="95"/>
      <c r="G491" s="2"/>
    </row>
    <row r="492" spans="1:7" x14ac:dyDescent="0.3">
      <c r="A492" s="2"/>
      <c r="B492" s="2"/>
      <c r="C492" s="3"/>
      <c r="D492" s="75"/>
      <c r="E492" s="95"/>
      <c r="F492" s="95"/>
      <c r="G492" s="2"/>
    </row>
    <row r="493" spans="1:7" x14ac:dyDescent="0.3">
      <c r="A493" s="2"/>
      <c r="B493" s="2"/>
      <c r="C493" s="3"/>
      <c r="D493" s="75"/>
      <c r="E493" s="95"/>
      <c r="F493" s="95"/>
      <c r="G493" s="2"/>
    </row>
    <row r="494" spans="1:7" x14ac:dyDescent="0.3">
      <c r="A494" s="2"/>
      <c r="B494" s="2"/>
      <c r="C494" s="3"/>
      <c r="D494" s="75"/>
      <c r="E494" s="95"/>
      <c r="F494" s="95"/>
      <c r="G494" s="2"/>
    </row>
    <row r="495" spans="1:7" x14ac:dyDescent="0.3">
      <c r="A495" s="2"/>
      <c r="B495" s="2"/>
      <c r="C495" s="3"/>
      <c r="D495" s="75"/>
      <c r="E495" s="95"/>
      <c r="F495" s="95"/>
      <c r="G495" s="2"/>
    </row>
    <row r="496" spans="1:7" x14ac:dyDescent="0.3">
      <c r="A496" s="2"/>
      <c r="B496" s="2"/>
      <c r="C496" s="3"/>
      <c r="D496" s="75"/>
      <c r="E496" s="95"/>
      <c r="F496" s="95"/>
      <c r="G496" s="2"/>
    </row>
    <row r="497" spans="1:7" x14ac:dyDescent="0.3">
      <c r="A497" s="2"/>
      <c r="B497" s="2"/>
      <c r="C497" s="3"/>
      <c r="D497" s="75"/>
      <c r="E497" s="95"/>
      <c r="F497" s="95"/>
      <c r="G497" s="2"/>
    </row>
    <row r="498" spans="1:7" x14ac:dyDescent="0.3">
      <c r="A498" s="2"/>
      <c r="B498" s="2"/>
      <c r="C498" s="3"/>
      <c r="D498" s="75"/>
      <c r="E498" s="95"/>
      <c r="F498" s="95"/>
      <c r="G498" s="2"/>
    </row>
    <row r="499" spans="1:7" x14ac:dyDescent="0.3">
      <c r="A499" s="2"/>
      <c r="B499" s="2"/>
      <c r="C499" s="3"/>
      <c r="D499" s="75"/>
      <c r="E499" s="95"/>
      <c r="F499" s="95"/>
      <c r="G499" s="2"/>
    </row>
    <row r="500" spans="1:7" x14ac:dyDescent="0.3">
      <c r="A500" s="2"/>
      <c r="B500" s="2"/>
      <c r="C500" s="3"/>
      <c r="D500" s="75"/>
      <c r="E500" s="95"/>
      <c r="F500" s="95"/>
      <c r="G500" s="2"/>
    </row>
    <row r="501" spans="1:7" x14ac:dyDescent="0.3">
      <c r="A501" s="2"/>
      <c r="B501" s="2"/>
      <c r="C501" s="3"/>
      <c r="D501" s="75"/>
      <c r="E501" s="95"/>
      <c r="F501" s="95"/>
      <c r="G501" s="2"/>
    </row>
    <row r="502" spans="1:7" x14ac:dyDescent="0.3">
      <c r="A502" s="2"/>
      <c r="B502" s="2"/>
      <c r="C502" s="3"/>
      <c r="D502" s="75"/>
      <c r="E502" s="95"/>
      <c r="F502" s="95"/>
      <c r="G502" s="2"/>
    </row>
    <row r="503" spans="1:7" x14ac:dyDescent="0.3">
      <c r="A503" s="2"/>
      <c r="B503" s="2"/>
      <c r="C503" s="3"/>
      <c r="D503" s="75"/>
      <c r="E503" s="95"/>
      <c r="F503" s="95"/>
      <c r="G503" s="2"/>
    </row>
    <row r="504" spans="1:7" x14ac:dyDescent="0.3">
      <c r="A504" s="2"/>
      <c r="B504" s="2"/>
      <c r="C504" s="3"/>
      <c r="D504" s="75"/>
      <c r="E504" s="95"/>
      <c r="F504" s="95"/>
      <c r="G504" s="2"/>
    </row>
    <row r="505" spans="1:7" x14ac:dyDescent="0.3">
      <c r="A505" s="2"/>
      <c r="B505" s="2"/>
      <c r="C505" s="3"/>
      <c r="D505" s="75"/>
      <c r="E505" s="95"/>
      <c r="F505" s="95"/>
      <c r="G505" s="2"/>
    </row>
    <row r="506" spans="1:7" x14ac:dyDescent="0.3">
      <c r="A506" s="2"/>
      <c r="B506" s="2"/>
      <c r="C506" s="3"/>
      <c r="D506" s="75"/>
      <c r="E506" s="95"/>
      <c r="F506" s="95"/>
      <c r="G506" s="2"/>
    </row>
    <row r="507" spans="1:7" x14ac:dyDescent="0.3">
      <c r="A507" s="2"/>
      <c r="B507" s="2"/>
      <c r="C507" s="3"/>
      <c r="D507" s="75"/>
      <c r="E507" s="95"/>
      <c r="F507" s="95"/>
      <c r="G507" s="2"/>
    </row>
    <row r="508" spans="1:7" x14ac:dyDescent="0.3">
      <c r="A508" s="2"/>
      <c r="B508" s="2"/>
      <c r="C508" s="3"/>
      <c r="D508" s="75"/>
      <c r="E508" s="95"/>
      <c r="F508" s="95"/>
      <c r="G508" s="2"/>
    </row>
    <row r="509" spans="1:7" x14ac:dyDescent="0.3">
      <c r="A509" s="2"/>
      <c r="B509" s="2"/>
      <c r="C509" s="3"/>
      <c r="D509" s="75"/>
      <c r="E509" s="95"/>
      <c r="F509" s="95"/>
      <c r="G509" s="2"/>
    </row>
    <row r="510" spans="1:7" x14ac:dyDescent="0.3">
      <c r="A510" s="2"/>
      <c r="B510" s="2"/>
      <c r="C510" s="3"/>
      <c r="D510" s="75"/>
      <c r="E510" s="95"/>
      <c r="F510" s="95"/>
      <c r="G510" s="2"/>
    </row>
    <row r="511" spans="1:7" x14ac:dyDescent="0.3">
      <c r="A511" s="2"/>
      <c r="B511" s="2"/>
      <c r="C511" s="3"/>
      <c r="D511" s="75"/>
      <c r="E511" s="95"/>
      <c r="F511" s="95"/>
      <c r="G511" s="2"/>
    </row>
    <row r="512" spans="1:7" x14ac:dyDescent="0.3">
      <c r="A512" s="2"/>
      <c r="B512" s="2"/>
      <c r="C512" s="3"/>
      <c r="D512" s="75"/>
      <c r="E512" s="95"/>
      <c r="F512" s="95"/>
      <c r="G512" s="2"/>
    </row>
    <row r="513" spans="1:7" x14ac:dyDescent="0.3">
      <c r="A513" s="2"/>
      <c r="B513" s="2"/>
      <c r="C513" s="3"/>
      <c r="D513" s="75"/>
      <c r="E513" s="95"/>
      <c r="F513" s="95"/>
      <c r="G513" s="2"/>
    </row>
    <row r="514" spans="1:7" x14ac:dyDescent="0.3">
      <c r="A514" s="2"/>
      <c r="B514" s="2"/>
      <c r="C514" s="3"/>
      <c r="D514" s="75"/>
      <c r="E514" s="95"/>
      <c r="F514" s="95"/>
      <c r="G514" s="2"/>
    </row>
    <row r="515" spans="1:7" x14ac:dyDescent="0.3">
      <c r="A515" s="2"/>
      <c r="B515" s="2"/>
      <c r="C515" s="3"/>
      <c r="D515" s="75"/>
      <c r="E515" s="95"/>
      <c r="F515" s="95"/>
      <c r="G515" s="2"/>
    </row>
    <row r="516" spans="1:7" x14ac:dyDescent="0.3">
      <c r="A516" s="2"/>
      <c r="B516" s="2"/>
      <c r="C516" s="3"/>
      <c r="D516" s="75"/>
      <c r="E516" s="95"/>
      <c r="F516" s="95"/>
      <c r="G516" s="2"/>
    </row>
    <row r="517" spans="1:7" x14ac:dyDescent="0.3">
      <c r="A517" s="2"/>
      <c r="B517" s="2"/>
      <c r="C517" s="3"/>
      <c r="D517" s="75"/>
      <c r="E517" s="95"/>
      <c r="F517" s="95"/>
      <c r="G517" s="2"/>
    </row>
    <row r="518" spans="1:7" x14ac:dyDescent="0.3">
      <c r="A518" s="2"/>
      <c r="B518" s="2"/>
      <c r="C518" s="3"/>
      <c r="D518" s="75"/>
      <c r="E518" s="95"/>
      <c r="F518" s="95"/>
      <c r="G518" s="2"/>
    </row>
    <row r="519" spans="1:7" x14ac:dyDescent="0.3">
      <c r="A519" s="2"/>
      <c r="B519" s="2"/>
      <c r="C519" s="3"/>
      <c r="D519" s="75"/>
      <c r="E519" s="95"/>
      <c r="F519" s="95"/>
      <c r="G519" s="2"/>
    </row>
    <row r="520" spans="1:7" x14ac:dyDescent="0.3">
      <c r="A520" s="2"/>
      <c r="B520" s="2"/>
      <c r="C520" s="3"/>
      <c r="D520" s="75"/>
      <c r="E520" s="95"/>
      <c r="F520" s="95"/>
      <c r="G520" s="2"/>
    </row>
    <row r="521" spans="1:7" x14ac:dyDescent="0.3">
      <c r="A521" s="2"/>
      <c r="B521" s="2"/>
      <c r="C521" s="3"/>
      <c r="D521" s="75"/>
      <c r="E521" s="95"/>
      <c r="F521" s="95"/>
      <c r="G521" s="2"/>
    </row>
    <row r="522" spans="1:7" x14ac:dyDescent="0.3">
      <c r="A522" s="2"/>
      <c r="B522" s="2"/>
      <c r="C522" s="3"/>
      <c r="D522" s="75"/>
      <c r="E522" s="95"/>
      <c r="F522" s="95"/>
      <c r="G522" s="2"/>
    </row>
    <row r="523" spans="1:7" x14ac:dyDescent="0.3">
      <c r="A523" s="2"/>
      <c r="B523" s="2"/>
      <c r="C523" s="3"/>
      <c r="D523" s="75"/>
      <c r="E523" s="95"/>
      <c r="F523" s="95"/>
      <c r="G523" s="2"/>
    </row>
    <row r="524" spans="1:7" x14ac:dyDescent="0.3">
      <c r="A524" s="2"/>
      <c r="B524" s="2"/>
      <c r="C524" s="3"/>
      <c r="D524" s="75"/>
      <c r="E524" s="95"/>
      <c r="F524" s="95"/>
      <c r="G524" s="2"/>
    </row>
    <row r="525" spans="1:7" x14ac:dyDescent="0.3">
      <c r="A525" s="2"/>
      <c r="B525" s="2"/>
      <c r="C525" s="3"/>
      <c r="D525" s="75"/>
      <c r="E525" s="95"/>
      <c r="F525" s="95"/>
      <c r="G525" s="2"/>
    </row>
    <row r="526" spans="1:7" x14ac:dyDescent="0.3">
      <c r="A526" s="2"/>
      <c r="B526" s="2"/>
      <c r="C526" s="3"/>
      <c r="D526" s="75"/>
      <c r="E526" s="95"/>
      <c r="F526" s="95"/>
      <c r="G526" s="2"/>
    </row>
    <row r="527" spans="1:7" x14ac:dyDescent="0.3">
      <c r="A527" s="2"/>
      <c r="B527" s="2"/>
      <c r="C527" s="3"/>
      <c r="D527" s="75"/>
      <c r="E527" s="95"/>
      <c r="F527" s="95"/>
      <c r="G527" s="2"/>
    </row>
    <row r="528" spans="1:7" x14ac:dyDescent="0.3">
      <c r="A528" s="2"/>
      <c r="B528" s="2"/>
      <c r="C528" s="3"/>
      <c r="D528" s="75"/>
      <c r="E528" s="95"/>
      <c r="F528" s="95"/>
      <c r="G528" s="2"/>
    </row>
    <row r="529" spans="1:7" x14ac:dyDescent="0.3">
      <c r="A529" s="2"/>
      <c r="B529" s="2"/>
      <c r="C529" s="3"/>
      <c r="D529" s="75"/>
      <c r="E529" s="95"/>
      <c r="F529" s="95"/>
      <c r="G529" s="2"/>
    </row>
    <row r="530" spans="1:7" x14ac:dyDescent="0.3">
      <c r="A530" s="2"/>
      <c r="B530" s="2"/>
      <c r="C530" s="3"/>
      <c r="D530" s="75"/>
      <c r="E530" s="95"/>
      <c r="F530" s="95"/>
      <c r="G530" s="2"/>
    </row>
    <row r="531" spans="1:7" x14ac:dyDescent="0.3">
      <c r="A531" s="2"/>
      <c r="B531" s="2"/>
      <c r="C531" s="3"/>
      <c r="D531" s="75"/>
      <c r="E531" s="95"/>
      <c r="F531" s="95"/>
      <c r="G531" s="2"/>
    </row>
    <row r="532" spans="1:7" x14ac:dyDescent="0.3">
      <c r="A532" s="2"/>
      <c r="B532" s="2"/>
      <c r="C532" s="3"/>
      <c r="D532" s="75"/>
      <c r="E532" s="95"/>
      <c r="F532" s="95"/>
      <c r="G532" s="2"/>
    </row>
    <row r="533" spans="1:7" x14ac:dyDescent="0.3">
      <c r="A533" s="2"/>
      <c r="B533" s="2"/>
      <c r="C533" s="3"/>
      <c r="D533" s="75"/>
      <c r="E533" s="95"/>
      <c r="F533" s="95"/>
      <c r="G533" s="2"/>
    </row>
    <row r="534" spans="1:7" x14ac:dyDescent="0.3">
      <c r="A534" s="2"/>
      <c r="B534" s="2"/>
      <c r="C534" s="3"/>
      <c r="D534" s="75"/>
      <c r="E534" s="95"/>
      <c r="F534" s="95"/>
      <c r="G534" s="2"/>
    </row>
    <row r="535" spans="1:7" x14ac:dyDescent="0.3">
      <c r="A535" s="2"/>
      <c r="B535" s="2"/>
      <c r="C535" s="3"/>
      <c r="D535" s="75"/>
      <c r="E535" s="95"/>
      <c r="F535" s="95"/>
      <c r="G535" s="2"/>
    </row>
    <row r="536" spans="1:7" x14ac:dyDescent="0.3">
      <c r="A536" s="2"/>
      <c r="B536" s="2"/>
      <c r="C536" s="3"/>
      <c r="D536" s="75"/>
      <c r="E536" s="95"/>
      <c r="F536" s="95"/>
      <c r="G536" s="2"/>
    </row>
    <row r="537" spans="1:7" x14ac:dyDescent="0.3">
      <c r="A537" s="2"/>
      <c r="B537" s="2"/>
      <c r="C537" s="3"/>
      <c r="D537" s="75"/>
      <c r="E537" s="95"/>
      <c r="F537" s="95"/>
      <c r="G537" s="2"/>
    </row>
    <row r="538" spans="1:7" x14ac:dyDescent="0.3">
      <c r="A538" s="2"/>
      <c r="B538" s="2"/>
      <c r="C538" s="3"/>
      <c r="D538" s="75"/>
      <c r="E538" s="95"/>
      <c r="F538" s="95"/>
      <c r="G538" s="2"/>
    </row>
    <row r="539" spans="1:7" x14ac:dyDescent="0.3">
      <c r="A539" s="2"/>
      <c r="B539" s="2"/>
      <c r="C539" s="3"/>
      <c r="D539" s="75"/>
      <c r="E539" s="95"/>
      <c r="F539" s="95"/>
      <c r="G539" s="2"/>
    </row>
    <row r="540" spans="1:7" x14ac:dyDescent="0.3">
      <c r="A540" s="2"/>
      <c r="B540" s="2"/>
      <c r="C540" s="3"/>
      <c r="D540" s="75"/>
      <c r="E540" s="95"/>
      <c r="F540" s="95"/>
      <c r="G540" s="2"/>
    </row>
    <row r="541" spans="1:7" x14ac:dyDescent="0.3">
      <c r="A541" s="2"/>
      <c r="B541" s="2"/>
      <c r="C541" s="3"/>
      <c r="D541" s="75"/>
      <c r="E541" s="95"/>
      <c r="F541" s="95"/>
      <c r="G541" s="2"/>
    </row>
    <row r="542" spans="1:7" x14ac:dyDescent="0.3">
      <c r="A542" s="2"/>
      <c r="B542" s="2"/>
      <c r="C542" s="3"/>
      <c r="D542" s="75"/>
      <c r="E542" s="95"/>
      <c r="F542" s="95"/>
      <c r="G542" s="2"/>
    </row>
    <row r="543" spans="1:7" x14ac:dyDescent="0.3">
      <c r="A543" s="2"/>
      <c r="B543" s="2"/>
      <c r="C543" s="3"/>
      <c r="D543" s="75"/>
      <c r="E543" s="95"/>
      <c r="F543" s="95"/>
      <c r="G543" s="2"/>
    </row>
    <row r="544" spans="1:7" x14ac:dyDescent="0.3">
      <c r="A544" s="2"/>
      <c r="B544" s="2"/>
      <c r="C544" s="3"/>
      <c r="D544" s="75"/>
      <c r="E544" s="95"/>
      <c r="F544" s="95"/>
      <c r="G544" s="2"/>
    </row>
    <row r="545" spans="1:7" x14ac:dyDescent="0.3">
      <c r="A545" s="2"/>
      <c r="B545" s="2"/>
      <c r="C545" s="3"/>
      <c r="D545" s="75"/>
      <c r="E545" s="95"/>
      <c r="F545" s="95"/>
      <c r="G545" s="2"/>
    </row>
    <row r="546" spans="1:7" x14ac:dyDescent="0.3">
      <c r="A546" s="2"/>
      <c r="B546" s="2"/>
      <c r="C546" s="3"/>
      <c r="D546" s="75"/>
      <c r="E546" s="95"/>
      <c r="F546" s="95"/>
      <c r="G546" s="2"/>
    </row>
    <row r="547" spans="1:7" x14ac:dyDescent="0.3">
      <c r="A547" s="2"/>
      <c r="B547" s="2"/>
      <c r="C547" s="3"/>
      <c r="D547" s="75"/>
      <c r="E547" s="95"/>
      <c r="F547" s="95"/>
      <c r="G547" s="2"/>
    </row>
    <row r="548" spans="1:7" x14ac:dyDescent="0.3">
      <c r="A548" s="2"/>
      <c r="B548" s="2"/>
      <c r="C548" s="3"/>
      <c r="D548" s="75"/>
      <c r="E548" s="95"/>
      <c r="F548" s="95"/>
      <c r="G548" s="2"/>
    </row>
    <row r="549" spans="1:7" x14ac:dyDescent="0.3">
      <c r="A549" s="2"/>
      <c r="B549" s="2"/>
      <c r="C549" s="3"/>
      <c r="D549" s="75"/>
      <c r="E549" s="95"/>
      <c r="F549" s="95"/>
      <c r="G549" s="2"/>
    </row>
    <row r="550" spans="1:7" x14ac:dyDescent="0.3">
      <c r="A550" s="2"/>
      <c r="B550" s="2"/>
      <c r="C550" s="3"/>
      <c r="D550" s="75"/>
      <c r="E550" s="95"/>
      <c r="F550" s="95"/>
      <c r="G550" s="2"/>
    </row>
    <row r="551" spans="1:7" x14ac:dyDescent="0.3">
      <c r="A551" s="2"/>
      <c r="B551" s="2"/>
      <c r="C551" s="3"/>
      <c r="D551" s="75"/>
      <c r="E551" s="95"/>
      <c r="F551" s="95"/>
      <c r="G551" s="2"/>
    </row>
    <row r="552" spans="1:7" x14ac:dyDescent="0.3">
      <c r="A552" s="2"/>
      <c r="B552" s="2"/>
      <c r="C552" s="3"/>
      <c r="D552" s="75"/>
      <c r="E552" s="95"/>
      <c r="F552" s="95"/>
      <c r="G552" s="2"/>
    </row>
    <row r="553" spans="1:7" x14ac:dyDescent="0.3">
      <c r="A553" s="2"/>
      <c r="B553" s="2"/>
      <c r="C553" s="3"/>
      <c r="D553" s="75"/>
      <c r="E553" s="95"/>
      <c r="F553" s="95"/>
      <c r="G553" s="2"/>
    </row>
    <row r="554" spans="1:7" x14ac:dyDescent="0.3">
      <c r="A554" s="2"/>
      <c r="B554" s="2"/>
      <c r="C554" s="3"/>
      <c r="D554" s="75"/>
      <c r="E554" s="95"/>
      <c r="F554" s="95"/>
      <c r="G554" s="2"/>
    </row>
    <row r="555" spans="1:7" x14ac:dyDescent="0.3">
      <c r="A555" s="2"/>
      <c r="B555" s="2"/>
      <c r="C555" s="3"/>
      <c r="D555" s="75"/>
      <c r="E555" s="95"/>
      <c r="F555" s="95"/>
      <c r="G555" s="2"/>
    </row>
    <row r="556" spans="1:7" x14ac:dyDescent="0.3">
      <c r="A556" s="2"/>
      <c r="B556" s="2"/>
      <c r="C556" s="3"/>
      <c r="D556" s="75"/>
      <c r="E556" s="95"/>
      <c r="F556" s="95"/>
      <c r="G556" s="2"/>
    </row>
    <row r="557" spans="1:7" x14ac:dyDescent="0.3">
      <c r="A557" s="2"/>
      <c r="B557" s="2"/>
      <c r="C557" s="3"/>
      <c r="D557" s="75"/>
      <c r="E557" s="95"/>
      <c r="F557" s="95"/>
      <c r="G557" s="2"/>
    </row>
    <row r="558" spans="1:7" x14ac:dyDescent="0.3">
      <c r="A558" s="2"/>
      <c r="B558" s="2"/>
      <c r="C558" s="3"/>
      <c r="D558" s="75"/>
      <c r="E558" s="95"/>
      <c r="F558" s="95"/>
      <c r="G558" s="2"/>
    </row>
    <row r="559" spans="1:7" x14ac:dyDescent="0.3">
      <c r="A559" s="2"/>
      <c r="B559" s="2"/>
      <c r="C559" s="3"/>
      <c r="D559" s="75"/>
      <c r="E559" s="95"/>
      <c r="F559" s="95"/>
      <c r="G559" s="2"/>
    </row>
    <row r="560" spans="1:7" x14ac:dyDescent="0.3">
      <c r="A560" s="2"/>
      <c r="B560" s="2"/>
      <c r="C560" s="3"/>
      <c r="D560" s="75"/>
      <c r="E560" s="95"/>
      <c r="F560" s="95"/>
      <c r="G560" s="2"/>
    </row>
    <row r="561" spans="1:7" x14ac:dyDescent="0.3">
      <c r="A561" s="2"/>
      <c r="B561" s="2"/>
      <c r="C561" s="3"/>
      <c r="D561" s="75"/>
      <c r="E561" s="95"/>
      <c r="F561" s="95"/>
      <c r="G561" s="2"/>
    </row>
    <row r="562" spans="1:7" x14ac:dyDescent="0.3">
      <c r="A562" s="2"/>
      <c r="B562" s="2"/>
      <c r="C562" s="3"/>
      <c r="D562" s="75"/>
      <c r="E562" s="95"/>
      <c r="F562" s="95"/>
      <c r="G562" s="2"/>
    </row>
    <row r="563" spans="1:7" x14ac:dyDescent="0.3">
      <c r="A563" s="2"/>
      <c r="B563" s="2"/>
      <c r="C563" s="3"/>
      <c r="D563" s="75"/>
      <c r="E563" s="95"/>
      <c r="F563" s="95"/>
      <c r="G563" s="2"/>
    </row>
    <row r="564" spans="1:7" x14ac:dyDescent="0.3">
      <c r="A564" s="2"/>
      <c r="B564" s="2"/>
      <c r="C564" s="3"/>
      <c r="D564" s="75"/>
      <c r="E564" s="95"/>
      <c r="F564" s="95"/>
      <c r="G564" s="2"/>
    </row>
    <row r="565" spans="1:7" x14ac:dyDescent="0.3">
      <c r="A565" s="2"/>
      <c r="B565" s="2"/>
      <c r="C565" s="3"/>
      <c r="D565" s="75"/>
      <c r="E565" s="95"/>
      <c r="F565" s="95"/>
      <c r="G565" s="2"/>
    </row>
    <row r="566" spans="1:7" x14ac:dyDescent="0.3">
      <c r="A566" s="2"/>
      <c r="B566" s="2"/>
      <c r="C566" s="3"/>
      <c r="D566" s="75"/>
      <c r="E566" s="95"/>
      <c r="F566" s="95"/>
      <c r="G566" s="2"/>
    </row>
    <row r="567" spans="1:7" x14ac:dyDescent="0.3">
      <c r="A567" s="2"/>
      <c r="B567" s="2"/>
      <c r="C567" s="3"/>
      <c r="D567" s="75"/>
      <c r="E567" s="95"/>
      <c r="F567" s="95"/>
      <c r="G567" s="2"/>
    </row>
    <row r="568" spans="1:7" x14ac:dyDescent="0.3">
      <c r="A568" s="2"/>
      <c r="B568" s="2"/>
      <c r="C568" s="3"/>
      <c r="D568" s="75"/>
      <c r="E568" s="95"/>
      <c r="F568" s="95"/>
      <c r="G568" s="2"/>
    </row>
    <row r="569" spans="1:7" x14ac:dyDescent="0.3">
      <c r="A569" s="2"/>
      <c r="B569" s="2"/>
      <c r="C569" s="3"/>
      <c r="D569" s="75"/>
      <c r="E569" s="95"/>
      <c r="F569" s="95"/>
      <c r="G569" s="2"/>
    </row>
    <row r="570" spans="1:7" x14ac:dyDescent="0.3">
      <c r="A570" s="2"/>
      <c r="B570" s="2"/>
      <c r="C570" s="3"/>
      <c r="D570" s="75"/>
      <c r="E570" s="95"/>
      <c r="F570" s="95"/>
      <c r="G570" s="2"/>
    </row>
    <row r="571" spans="1:7" x14ac:dyDescent="0.3">
      <c r="A571" s="2"/>
      <c r="B571" s="2"/>
      <c r="C571" s="3"/>
      <c r="D571" s="75"/>
      <c r="E571" s="95"/>
      <c r="F571" s="95"/>
      <c r="G571" s="2"/>
    </row>
    <row r="572" spans="1:7" x14ac:dyDescent="0.3">
      <c r="A572" s="2"/>
      <c r="B572" s="2"/>
      <c r="C572" s="3"/>
      <c r="D572" s="75"/>
      <c r="E572" s="95"/>
      <c r="F572" s="95"/>
      <c r="G572" s="2"/>
    </row>
    <row r="573" spans="1:7" x14ac:dyDescent="0.3">
      <c r="A573" s="2"/>
      <c r="B573" s="2"/>
      <c r="C573" s="3"/>
      <c r="D573" s="75"/>
      <c r="E573" s="95"/>
      <c r="F573" s="95"/>
      <c r="G573" s="2"/>
    </row>
    <row r="574" spans="1:7" x14ac:dyDescent="0.3">
      <c r="A574" s="2"/>
      <c r="B574" s="2"/>
      <c r="C574" s="3"/>
      <c r="D574" s="75"/>
      <c r="E574" s="95"/>
      <c r="F574" s="95"/>
      <c r="G574" s="2"/>
    </row>
    <row r="575" spans="1:7" x14ac:dyDescent="0.3">
      <c r="A575" s="2"/>
      <c r="B575" s="2"/>
      <c r="C575" s="3"/>
      <c r="D575" s="75"/>
      <c r="E575" s="95"/>
      <c r="F575" s="95"/>
      <c r="G575" s="2"/>
    </row>
    <row r="576" spans="1:7" x14ac:dyDescent="0.3">
      <c r="A576" s="2"/>
      <c r="B576" s="2"/>
      <c r="C576" s="3"/>
      <c r="D576" s="75"/>
      <c r="E576" s="95"/>
      <c r="F576" s="95"/>
      <c r="G576" s="2"/>
    </row>
    <row r="577" spans="1:7" x14ac:dyDescent="0.3">
      <c r="A577" s="2"/>
      <c r="B577" s="2"/>
      <c r="C577" s="3"/>
      <c r="D577" s="75"/>
      <c r="E577" s="95"/>
      <c r="F577" s="95"/>
      <c r="G577" s="2"/>
    </row>
    <row r="578" spans="1:7" x14ac:dyDescent="0.3">
      <c r="A578" s="2"/>
      <c r="B578" s="2"/>
      <c r="C578" s="3"/>
      <c r="D578" s="75"/>
      <c r="E578" s="95"/>
      <c r="F578" s="95"/>
      <c r="G578" s="2"/>
    </row>
    <row r="579" spans="1:7" x14ac:dyDescent="0.3">
      <c r="A579" s="2"/>
      <c r="B579" s="2"/>
      <c r="C579" s="3"/>
      <c r="D579" s="75"/>
      <c r="E579" s="95"/>
      <c r="F579" s="95"/>
      <c r="G579" s="2"/>
    </row>
    <row r="580" spans="1:7" x14ac:dyDescent="0.3">
      <c r="A580" s="2"/>
      <c r="B580" s="2"/>
      <c r="C580" s="3"/>
      <c r="D580" s="75"/>
      <c r="E580" s="95"/>
      <c r="F580" s="95"/>
      <c r="G580" s="2"/>
    </row>
    <row r="581" spans="1:7" x14ac:dyDescent="0.3">
      <c r="A581" s="2"/>
      <c r="B581" s="2"/>
      <c r="C581" s="3"/>
      <c r="D581" s="75"/>
      <c r="E581" s="95"/>
      <c r="F581" s="95"/>
      <c r="G581" s="2"/>
    </row>
    <row r="582" spans="1:7" x14ac:dyDescent="0.3">
      <c r="A582" s="2"/>
      <c r="B582" s="2"/>
      <c r="C582" s="3"/>
      <c r="D582" s="75"/>
      <c r="E582" s="95"/>
      <c r="F582" s="95"/>
      <c r="G582" s="2"/>
    </row>
    <row r="583" spans="1:7" x14ac:dyDescent="0.3">
      <c r="A583" s="2"/>
      <c r="B583" s="2"/>
      <c r="C583" s="3"/>
      <c r="D583" s="75"/>
      <c r="E583" s="95"/>
      <c r="F583" s="95"/>
      <c r="G583" s="2"/>
    </row>
    <row r="584" spans="1:7" x14ac:dyDescent="0.3">
      <c r="A584" s="2"/>
      <c r="B584" s="2"/>
      <c r="C584" s="3"/>
      <c r="D584" s="75"/>
      <c r="E584" s="95"/>
      <c r="F584" s="95"/>
      <c r="G584" s="2"/>
    </row>
    <row r="585" spans="1:7" x14ac:dyDescent="0.3">
      <c r="A585" s="2"/>
      <c r="B585" s="2"/>
      <c r="C585" s="3"/>
      <c r="D585" s="75"/>
      <c r="E585" s="95"/>
      <c r="F585" s="95"/>
      <c r="G585" s="2"/>
    </row>
    <row r="586" spans="1:7" x14ac:dyDescent="0.3">
      <c r="A586" s="2"/>
      <c r="B586" s="2"/>
      <c r="C586" s="3"/>
      <c r="D586" s="75"/>
      <c r="E586" s="95"/>
      <c r="F586" s="95"/>
      <c r="G586" s="2"/>
    </row>
    <row r="587" spans="1:7" x14ac:dyDescent="0.3">
      <c r="A587" s="2"/>
      <c r="B587" s="2"/>
      <c r="C587" s="3"/>
      <c r="D587" s="75"/>
      <c r="E587" s="95"/>
      <c r="F587" s="95"/>
      <c r="G587" s="2"/>
    </row>
    <row r="588" spans="1:7" x14ac:dyDescent="0.3">
      <c r="A588" s="2"/>
      <c r="B588" s="2"/>
      <c r="C588" s="3"/>
      <c r="D588" s="75"/>
      <c r="E588" s="95"/>
      <c r="F588" s="95"/>
      <c r="G588" s="2"/>
    </row>
    <row r="589" spans="1:7" x14ac:dyDescent="0.3">
      <c r="A589" s="2"/>
      <c r="B589" s="2"/>
      <c r="C589" s="3"/>
      <c r="D589" s="75"/>
      <c r="E589" s="95"/>
      <c r="F589" s="95"/>
      <c r="G589" s="2"/>
    </row>
    <row r="590" spans="1:7" x14ac:dyDescent="0.3">
      <c r="A590" s="2"/>
      <c r="B590" s="2"/>
      <c r="C590" s="3"/>
      <c r="D590" s="75"/>
      <c r="E590" s="95"/>
      <c r="F590" s="95"/>
      <c r="G590" s="2"/>
    </row>
    <row r="591" spans="1:7" x14ac:dyDescent="0.3">
      <c r="A591" s="2"/>
      <c r="B591" s="2"/>
      <c r="C591" s="3"/>
      <c r="D591" s="75"/>
      <c r="E591" s="95"/>
      <c r="F591" s="95"/>
      <c r="G591" s="2"/>
    </row>
    <row r="592" spans="1:7" x14ac:dyDescent="0.3">
      <c r="A592" s="2"/>
      <c r="B592" s="2"/>
      <c r="C592" s="3"/>
      <c r="D592" s="75"/>
      <c r="E592" s="95"/>
      <c r="F592" s="95"/>
      <c r="G592" s="2"/>
    </row>
    <row r="593" spans="1:7" x14ac:dyDescent="0.3">
      <c r="A593" s="2"/>
      <c r="B593" s="2"/>
      <c r="C593" s="3"/>
      <c r="D593" s="75"/>
      <c r="E593" s="95"/>
      <c r="F593" s="95"/>
      <c r="G593" s="2"/>
    </row>
    <row r="594" spans="1:7" x14ac:dyDescent="0.3">
      <c r="A594" s="2"/>
      <c r="B594" s="2"/>
      <c r="C594" s="3"/>
      <c r="D594" s="75"/>
      <c r="E594" s="95"/>
      <c r="F594" s="95"/>
      <c r="G594" s="2"/>
    </row>
    <row r="595" spans="1:7" x14ac:dyDescent="0.3">
      <c r="A595" s="2"/>
      <c r="B595" s="2"/>
      <c r="C595" s="3"/>
      <c r="D595" s="75"/>
      <c r="E595" s="95"/>
      <c r="F595" s="95"/>
      <c r="G595" s="2"/>
    </row>
    <row r="596" spans="1:7" x14ac:dyDescent="0.3">
      <c r="A596" s="2"/>
      <c r="B596" s="2"/>
      <c r="C596" s="3"/>
      <c r="D596" s="75"/>
      <c r="E596" s="95"/>
      <c r="F596" s="95"/>
      <c r="G596" s="2"/>
    </row>
    <row r="597" spans="1:7" x14ac:dyDescent="0.3">
      <c r="A597" s="2"/>
      <c r="B597" s="2"/>
      <c r="C597" s="3"/>
      <c r="D597" s="75"/>
      <c r="E597" s="95"/>
      <c r="F597" s="95"/>
      <c r="G597" s="2"/>
    </row>
    <row r="598" spans="1:7" x14ac:dyDescent="0.3">
      <c r="A598" s="2"/>
      <c r="B598" s="2"/>
      <c r="C598" s="3"/>
      <c r="D598" s="75"/>
      <c r="E598" s="95"/>
      <c r="F598" s="95"/>
      <c r="G598" s="2"/>
    </row>
    <row r="599" spans="1:7" x14ac:dyDescent="0.3">
      <c r="A599" s="2"/>
      <c r="B599" s="2"/>
      <c r="C599" s="3"/>
      <c r="D599" s="75"/>
      <c r="E599" s="95"/>
      <c r="F599" s="95"/>
      <c r="G599" s="2"/>
    </row>
    <row r="600" spans="1:7" x14ac:dyDescent="0.3">
      <c r="A600" s="2"/>
      <c r="B600" s="2"/>
      <c r="C600" s="3"/>
      <c r="D600" s="75"/>
      <c r="E600" s="95"/>
      <c r="F600" s="95"/>
      <c r="G600" s="2"/>
    </row>
    <row r="601" spans="1:7" x14ac:dyDescent="0.3">
      <c r="A601" s="2"/>
      <c r="B601" s="2"/>
      <c r="C601" s="3"/>
      <c r="D601" s="75"/>
      <c r="E601" s="95"/>
      <c r="F601" s="95"/>
      <c r="G601" s="2"/>
    </row>
    <row r="602" spans="1:7" x14ac:dyDescent="0.3">
      <c r="A602" s="2"/>
      <c r="B602" s="2"/>
      <c r="C602" s="3"/>
      <c r="D602" s="75"/>
      <c r="E602" s="95"/>
      <c r="F602" s="95"/>
      <c r="G602" s="2"/>
    </row>
    <row r="603" spans="1:7" x14ac:dyDescent="0.3">
      <c r="A603" s="2"/>
      <c r="B603" s="2"/>
      <c r="C603" s="3"/>
      <c r="D603" s="75"/>
      <c r="E603" s="95"/>
      <c r="F603" s="95"/>
      <c r="G603" s="2"/>
    </row>
    <row r="604" spans="1:7" x14ac:dyDescent="0.3">
      <c r="A604" s="2"/>
      <c r="B604" s="2"/>
      <c r="C604" s="3"/>
      <c r="D604" s="75"/>
      <c r="E604" s="95"/>
      <c r="F604" s="95"/>
      <c r="G604" s="2"/>
    </row>
    <row r="605" spans="1:7" x14ac:dyDescent="0.3">
      <c r="A605" s="2"/>
      <c r="B605" s="2"/>
      <c r="C605" s="3"/>
      <c r="D605" s="75"/>
      <c r="E605" s="95"/>
      <c r="F605" s="95"/>
      <c r="G605" s="2"/>
    </row>
    <row r="606" spans="1:7" x14ac:dyDescent="0.3">
      <c r="A606" s="2"/>
      <c r="B606" s="2"/>
      <c r="C606" s="3"/>
      <c r="D606" s="75"/>
      <c r="E606" s="95"/>
      <c r="F606" s="95"/>
      <c r="G606" s="2"/>
    </row>
    <row r="607" spans="1:7" x14ac:dyDescent="0.3">
      <c r="A607" s="2"/>
      <c r="B607" s="2"/>
      <c r="C607" s="3"/>
      <c r="D607" s="75"/>
      <c r="E607" s="95"/>
      <c r="F607" s="95"/>
      <c r="G607" s="2"/>
    </row>
    <row r="608" spans="1:7" x14ac:dyDescent="0.3">
      <c r="A608" s="2"/>
      <c r="B608" s="2"/>
      <c r="C608" s="3"/>
      <c r="D608" s="75"/>
      <c r="E608" s="95"/>
      <c r="F608" s="95"/>
      <c r="G608" s="2"/>
    </row>
    <row r="609" spans="1:7" x14ac:dyDescent="0.3">
      <c r="A609" s="2"/>
      <c r="B609" s="2"/>
      <c r="C609" s="3"/>
      <c r="D609" s="75"/>
      <c r="E609" s="95"/>
      <c r="F609" s="95"/>
      <c r="G609" s="2"/>
    </row>
    <row r="610" spans="1:7" x14ac:dyDescent="0.3">
      <c r="A610" s="2"/>
      <c r="B610" s="2"/>
      <c r="C610" s="3"/>
      <c r="D610" s="75"/>
      <c r="E610" s="95"/>
      <c r="F610" s="95"/>
      <c r="G610" s="2"/>
    </row>
    <row r="611" spans="1:7" x14ac:dyDescent="0.3">
      <c r="A611" s="2"/>
      <c r="B611" s="2"/>
      <c r="C611" s="3"/>
      <c r="D611" s="75"/>
      <c r="E611" s="95"/>
      <c r="F611" s="95"/>
      <c r="G611" s="2"/>
    </row>
    <row r="612" spans="1:7" x14ac:dyDescent="0.3">
      <c r="A612" s="2"/>
      <c r="B612" s="2"/>
      <c r="C612" s="3"/>
      <c r="D612" s="75"/>
      <c r="E612" s="95"/>
      <c r="F612" s="95"/>
      <c r="G612" s="2"/>
    </row>
    <row r="613" spans="1:7" x14ac:dyDescent="0.3">
      <c r="A613" s="2"/>
      <c r="B613" s="2"/>
      <c r="C613" s="3"/>
      <c r="D613" s="75"/>
      <c r="E613" s="95"/>
      <c r="F613" s="95"/>
      <c r="G613" s="2"/>
    </row>
    <row r="614" spans="1:7" x14ac:dyDescent="0.3">
      <c r="A614" s="2"/>
      <c r="B614" s="2"/>
      <c r="C614" s="3"/>
      <c r="D614" s="75"/>
      <c r="E614" s="95"/>
      <c r="F614" s="95"/>
      <c r="G614" s="2"/>
    </row>
    <row r="615" spans="1:7" x14ac:dyDescent="0.3">
      <c r="A615" s="2"/>
      <c r="B615" s="2"/>
      <c r="C615" s="3"/>
      <c r="D615" s="75"/>
      <c r="E615" s="95"/>
      <c r="F615" s="95"/>
      <c r="G615" s="2"/>
    </row>
    <row r="616" spans="1:7" x14ac:dyDescent="0.3">
      <c r="A616" s="2"/>
      <c r="B616" s="2"/>
      <c r="C616" s="3"/>
      <c r="D616" s="75"/>
      <c r="E616" s="95"/>
      <c r="F616" s="95"/>
      <c r="G616" s="2"/>
    </row>
    <row r="617" spans="1:7" x14ac:dyDescent="0.3">
      <c r="A617" s="2"/>
      <c r="B617" s="2"/>
      <c r="C617" s="3"/>
      <c r="D617" s="75"/>
      <c r="E617" s="95"/>
      <c r="F617" s="95"/>
      <c r="G617" s="2"/>
    </row>
    <row r="618" spans="1:7" x14ac:dyDescent="0.3">
      <c r="A618" s="2"/>
      <c r="B618" s="2"/>
      <c r="C618" s="3"/>
      <c r="D618" s="75"/>
      <c r="E618" s="95"/>
      <c r="F618" s="95"/>
      <c r="G618" s="2"/>
    </row>
    <row r="619" spans="1:7" x14ac:dyDescent="0.3">
      <c r="A619" s="2"/>
      <c r="B619" s="2"/>
      <c r="C619" s="3"/>
      <c r="D619" s="75"/>
      <c r="E619" s="95"/>
      <c r="F619" s="95"/>
      <c r="G619" s="2"/>
    </row>
    <row r="620" spans="1:7" x14ac:dyDescent="0.3">
      <c r="A620" s="2"/>
      <c r="B620" s="2"/>
      <c r="C620" s="3"/>
      <c r="D620" s="75"/>
      <c r="E620" s="95"/>
      <c r="F620" s="95"/>
      <c r="G620" s="2"/>
    </row>
    <row r="621" spans="1:7" x14ac:dyDescent="0.3">
      <c r="A621" s="2"/>
      <c r="B621" s="2"/>
      <c r="C621" s="3"/>
      <c r="D621" s="75"/>
      <c r="E621" s="95"/>
      <c r="F621" s="95"/>
      <c r="G621" s="2"/>
    </row>
    <row r="622" spans="1:7" x14ac:dyDescent="0.3">
      <c r="A622" s="2"/>
      <c r="B622" s="2"/>
      <c r="C622" s="3"/>
      <c r="D622" s="75"/>
      <c r="E622" s="95"/>
      <c r="F622" s="95"/>
      <c r="G622" s="2"/>
    </row>
    <row r="623" spans="1:7" x14ac:dyDescent="0.3">
      <c r="A623" s="2"/>
      <c r="B623" s="2"/>
      <c r="C623" s="3"/>
      <c r="D623" s="75"/>
      <c r="E623" s="95"/>
      <c r="F623" s="95"/>
      <c r="G623" s="2"/>
    </row>
    <row r="624" spans="1:7" x14ac:dyDescent="0.3">
      <c r="A624" s="2"/>
      <c r="B624" s="2"/>
      <c r="C624" s="3"/>
      <c r="D624" s="75"/>
      <c r="E624" s="95"/>
      <c r="F624" s="95"/>
      <c r="G624" s="2"/>
    </row>
    <row r="625" spans="1:7" x14ac:dyDescent="0.3">
      <c r="A625" s="2"/>
      <c r="B625" s="2"/>
      <c r="C625" s="3"/>
      <c r="D625" s="75"/>
      <c r="E625" s="95"/>
      <c r="F625" s="95"/>
      <c r="G625" s="2"/>
    </row>
    <row r="626" spans="1:7" x14ac:dyDescent="0.3">
      <c r="A626" s="2"/>
      <c r="B626" s="2"/>
      <c r="C626" s="3"/>
      <c r="D626" s="75"/>
      <c r="E626" s="95"/>
      <c r="F626" s="95"/>
      <c r="G626" s="2"/>
    </row>
    <row r="627" spans="1:7" x14ac:dyDescent="0.3">
      <c r="A627" s="2"/>
      <c r="B627" s="2"/>
      <c r="C627" s="3"/>
      <c r="D627" s="75"/>
      <c r="E627" s="95"/>
      <c r="F627" s="95"/>
      <c r="G627" s="2"/>
    </row>
    <row r="628" spans="1:7" x14ac:dyDescent="0.3">
      <c r="A628" s="2"/>
      <c r="B628" s="2"/>
      <c r="C628" s="3"/>
      <c r="D628" s="75"/>
      <c r="E628" s="95"/>
      <c r="F628" s="95"/>
      <c r="G628" s="2"/>
    </row>
    <row r="629" spans="1:7" x14ac:dyDescent="0.3">
      <c r="A629" s="2"/>
      <c r="B629" s="2"/>
      <c r="C629" s="3"/>
      <c r="D629" s="75"/>
      <c r="E629" s="95"/>
      <c r="F629" s="95"/>
      <c r="G629" s="2"/>
    </row>
    <row r="630" spans="1:7" x14ac:dyDescent="0.3">
      <c r="A630" s="2"/>
      <c r="B630" s="2"/>
      <c r="C630" s="3"/>
      <c r="D630" s="75"/>
      <c r="E630" s="95"/>
      <c r="F630" s="95"/>
      <c r="G630" s="2"/>
    </row>
    <row r="631" spans="1:7" x14ac:dyDescent="0.3">
      <c r="A631" s="2"/>
      <c r="B631" s="2"/>
      <c r="C631" s="3"/>
      <c r="D631" s="75"/>
      <c r="E631" s="95"/>
      <c r="F631" s="95"/>
      <c r="G631" s="2"/>
    </row>
    <row r="632" spans="1:7" x14ac:dyDescent="0.3">
      <c r="A632" s="2"/>
      <c r="B632" s="2"/>
      <c r="C632" s="3"/>
      <c r="D632" s="75"/>
      <c r="E632" s="95"/>
      <c r="F632" s="95"/>
      <c r="G632" s="2"/>
    </row>
    <row r="633" spans="1:7" x14ac:dyDescent="0.3">
      <c r="A633" s="2"/>
      <c r="B633" s="2"/>
      <c r="C633" s="3"/>
      <c r="D633" s="75"/>
      <c r="E633" s="95"/>
      <c r="F633" s="95"/>
      <c r="G633" s="2"/>
    </row>
    <row r="634" spans="1:7" x14ac:dyDescent="0.3">
      <c r="A634" s="2"/>
      <c r="B634" s="2"/>
      <c r="C634" s="3"/>
      <c r="D634" s="75"/>
      <c r="E634" s="95"/>
      <c r="F634" s="95"/>
      <c r="G634" s="2"/>
    </row>
    <row r="635" spans="1:7" x14ac:dyDescent="0.3">
      <c r="A635" s="2"/>
      <c r="B635" s="2"/>
      <c r="C635" s="3"/>
      <c r="D635" s="75"/>
      <c r="E635" s="95"/>
      <c r="F635" s="95"/>
      <c r="G635" s="2"/>
    </row>
    <row r="636" spans="1:7" x14ac:dyDescent="0.3">
      <c r="A636" s="2"/>
      <c r="B636" s="2"/>
      <c r="C636" s="3"/>
      <c r="D636" s="75"/>
      <c r="E636" s="95"/>
      <c r="F636" s="95"/>
      <c r="G636" s="2"/>
    </row>
    <row r="637" spans="1:7" x14ac:dyDescent="0.3">
      <c r="A637" s="2"/>
      <c r="B637" s="2"/>
      <c r="C637" s="3"/>
      <c r="D637" s="75"/>
      <c r="E637" s="95"/>
      <c r="F637" s="95"/>
      <c r="G637" s="2"/>
    </row>
    <row r="638" spans="1:7" x14ac:dyDescent="0.3">
      <c r="A638" s="2"/>
      <c r="B638" s="2"/>
      <c r="C638" s="3"/>
      <c r="D638" s="75"/>
      <c r="E638" s="95"/>
      <c r="F638" s="95"/>
      <c r="G638" s="2"/>
    </row>
    <row r="639" spans="1:7" x14ac:dyDescent="0.3">
      <c r="A639" s="2"/>
      <c r="B639" s="2"/>
      <c r="C639" s="3"/>
      <c r="D639" s="75"/>
      <c r="E639" s="95"/>
      <c r="F639" s="95"/>
      <c r="G639" s="2"/>
    </row>
    <row r="640" spans="1:7" x14ac:dyDescent="0.3">
      <c r="A640" s="2"/>
      <c r="B640" s="2"/>
      <c r="C640" s="3"/>
      <c r="D640" s="75"/>
      <c r="E640" s="95"/>
      <c r="F640" s="95"/>
      <c r="G640" s="2"/>
    </row>
    <row r="641" spans="1:7" x14ac:dyDescent="0.3">
      <c r="A641" s="2"/>
      <c r="B641" s="2"/>
      <c r="C641" s="3"/>
      <c r="D641" s="75"/>
      <c r="E641" s="95"/>
      <c r="F641" s="95"/>
      <c r="G641" s="2"/>
    </row>
    <row r="642" spans="1:7" x14ac:dyDescent="0.3">
      <c r="A642" s="2"/>
      <c r="B642" s="2"/>
      <c r="C642" s="3"/>
      <c r="D642" s="75"/>
      <c r="E642" s="95"/>
      <c r="F642" s="95"/>
      <c r="G642" s="2"/>
    </row>
    <row r="643" spans="1:7" x14ac:dyDescent="0.3">
      <c r="A643" s="2"/>
      <c r="B643" s="2"/>
      <c r="C643" s="3"/>
      <c r="D643" s="75"/>
      <c r="E643" s="95"/>
      <c r="F643" s="95"/>
      <c r="G643" s="2"/>
    </row>
    <row r="644" spans="1:7" x14ac:dyDescent="0.3">
      <c r="A644" s="2"/>
      <c r="B644" s="2"/>
      <c r="C644" s="3"/>
      <c r="D644" s="75"/>
      <c r="E644" s="95"/>
      <c r="F644" s="95"/>
      <c r="G644" s="2"/>
    </row>
    <row r="645" spans="1:7" x14ac:dyDescent="0.3">
      <c r="A645" s="2"/>
      <c r="B645" s="2"/>
      <c r="C645" s="3"/>
      <c r="D645" s="75"/>
      <c r="E645" s="95"/>
      <c r="F645" s="95"/>
      <c r="G645" s="2"/>
    </row>
    <row r="646" spans="1:7" x14ac:dyDescent="0.3">
      <c r="A646" s="2"/>
      <c r="B646" s="2"/>
      <c r="C646" s="3"/>
      <c r="D646" s="75"/>
      <c r="E646" s="95"/>
      <c r="F646" s="95"/>
      <c r="G646" s="2"/>
    </row>
    <row r="647" spans="1:7" x14ac:dyDescent="0.3">
      <c r="A647" s="2"/>
      <c r="B647" s="2"/>
      <c r="C647" s="3"/>
      <c r="D647" s="75"/>
      <c r="E647" s="95"/>
      <c r="F647" s="95"/>
      <c r="G647" s="2"/>
    </row>
    <row r="648" spans="1:7" x14ac:dyDescent="0.3">
      <c r="A648" s="2"/>
      <c r="B648" s="2"/>
      <c r="C648" s="3"/>
      <c r="D648" s="75"/>
      <c r="E648" s="95"/>
      <c r="F648" s="95"/>
      <c r="G648" s="2"/>
    </row>
    <row r="649" spans="1:7" x14ac:dyDescent="0.3">
      <c r="A649" s="2"/>
      <c r="B649" s="2"/>
      <c r="C649" s="3"/>
      <c r="D649" s="75"/>
      <c r="E649" s="95"/>
      <c r="F649" s="95"/>
      <c r="G649" s="2"/>
    </row>
    <row r="650" spans="1:7" x14ac:dyDescent="0.3">
      <c r="A650" s="2"/>
      <c r="B650" s="2"/>
      <c r="C650" s="3"/>
      <c r="D650" s="75"/>
      <c r="E650" s="95"/>
      <c r="F650" s="95"/>
      <c r="G650" s="2"/>
    </row>
    <row r="651" spans="1:7" x14ac:dyDescent="0.3">
      <c r="A651" s="2"/>
      <c r="B651" s="2"/>
      <c r="C651" s="3"/>
      <c r="D651" s="75"/>
      <c r="E651" s="95"/>
      <c r="F651" s="95"/>
      <c r="G651" s="2"/>
    </row>
    <row r="652" spans="1:7" x14ac:dyDescent="0.3">
      <c r="A652" s="2"/>
      <c r="B652" s="2"/>
      <c r="C652" s="3"/>
      <c r="D652" s="75"/>
      <c r="E652" s="95"/>
      <c r="F652" s="95"/>
      <c r="G652" s="2"/>
    </row>
    <row r="653" spans="1:7" x14ac:dyDescent="0.3">
      <c r="A653" s="2"/>
      <c r="B653" s="2"/>
      <c r="C653" s="3"/>
      <c r="D653" s="75"/>
      <c r="E653" s="95"/>
      <c r="F653" s="95"/>
      <c r="G653" s="2"/>
    </row>
    <row r="654" spans="1:7" x14ac:dyDescent="0.3">
      <c r="A654" s="2"/>
      <c r="B654" s="2"/>
      <c r="C654" s="3"/>
      <c r="D654" s="75"/>
      <c r="E654" s="95"/>
      <c r="F654" s="95"/>
      <c r="G654" s="2"/>
    </row>
    <row r="655" spans="1:7" x14ac:dyDescent="0.3">
      <c r="A655" s="2"/>
      <c r="B655" s="2"/>
      <c r="C655" s="3"/>
      <c r="D655" s="75"/>
      <c r="E655" s="95"/>
      <c r="F655" s="95"/>
      <c r="G655" s="2"/>
    </row>
    <row r="656" spans="1:7" x14ac:dyDescent="0.3">
      <c r="A656" s="2"/>
      <c r="B656" s="2"/>
      <c r="C656" s="3"/>
      <c r="D656" s="75"/>
      <c r="E656" s="95"/>
      <c r="F656" s="95"/>
      <c r="G656" s="2"/>
    </row>
    <row r="657" spans="1:7" x14ac:dyDescent="0.3">
      <c r="A657" s="2"/>
      <c r="B657" s="2"/>
      <c r="C657" s="3"/>
      <c r="D657" s="75"/>
      <c r="E657" s="95"/>
      <c r="F657" s="95"/>
      <c r="G657" s="2"/>
    </row>
    <row r="658" spans="1:7" x14ac:dyDescent="0.3">
      <c r="A658" s="2"/>
      <c r="B658" s="2"/>
      <c r="C658" s="3"/>
      <c r="D658" s="75"/>
      <c r="E658" s="95"/>
      <c r="F658" s="95"/>
      <c r="G658" s="2"/>
    </row>
    <row r="659" spans="1:7" x14ac:dyDescent="0.3">
      <c r="A659" s="2"/>
      <c r="B659" s="2"/>
      <c r="C659" s="3"/>
      <c r="D659" s="75"/>
      <c r="E659" s="95"/>
      <c r="F659" s="95"/>
      <c r="G659" s="2"/>
    </row>
    <row r="660" spans="1:7" x14ac:dyDescent="0.3">
      <c r="A660" s="2"/>
      <c r="B660" s="2"/>
      <c r="C660" s="3"/>
      <c r="D660" s="75"/>
      <c r="E660" s="95"/>
      <c r="F660" s="95"/>
      <c r="G660" s="2"/>
    </row>
  </sheetData>
  <mergeCells count="3">
    <mergeCell ref="A3:G3"/>
    <mergeCell ref="A2:G2"/>
    <mergeCell ref="A1:G1"/>
  </mergeCells>
  <pageMargins left="0.25" right="0.25" top="0.75" bottom="0.75" header="0.3" footer="0.3"/>
  <pageSetup paperSize="9" scale="59" fitToHeight="0" orientation="portrait" r:id="rId1"/>
  <rowBreaks count="2" manualBreakCount="2">
    <brk id="37" max="6" man="1"/>
    <brk id="68" max="6" man="1"/>
  </rowBreaks>
  <ignoredErrors>
    <ignoredError sqref="D8 F15 F22 F49 F55 F61 F6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8D95-4181-47D0-8748-D769E837F285}">
  <sheetPr>
    <pageSetUpPr fitToPage="1"/>
  </sheetPr>
  <dimension ref="A1:L66"/>
  <sheetViews>
    <sheetView tabSelected="1" view="pageBreakPreview" zoomScaleNormal="100" zoomScaleSheetLayoutView="100" workbookViewId="0">
      <selection activeCell="A2" sqref="A2:G2"/>
    </sheetView>
  </sheetViews>
  <sheetFormatPr defaultColWidth="9.109375" defaultRowHeight="14.4" x14ac:dyDescent="0.3"/>
  <cols>
    <col min="1" max="1" width="5.33203125" style="47" bestFit="1" customWidth="1"/>
    <col min="2" max="2" width="101.6640625" style="35" customWidth="1"/>
    <col min="3" max="3" width="10.109375" style="48" bestFit="1" customWidth="1"/>
    <col min="4" max="4" width="10.33203125" style="64" bestFit="1" customWidth="1"/>
    <col min="5" max="5" width="12.6640625" style="49" bestFit="1" customWidth="1"/>
    <col min="6" max="6" width="17.6640625" style="50" bestFit="1" customWidth="1"/>
    <col min="7" max="7" width="11.5546875" style="35" bestFit="1" customWidth="1"/>
    <col min="8" max="16384" width="9.109375" style="35"/>
  </cols>
  <sheetData>
    <row r="1" spans="1:7" x14ac:dyDescent="0.3">
      <c r="A1" s="256" t="s">
        <v>63</v>
      </c>
      <c r="B1" s="256"/>
      <c r="C1" s="256"/>
      <c r="D1" s="256"/>
      <c r="E1" s="256"/>
      <c r="F1" s="256"/>
      <c r="G1" s="256"/>
    </row>
    <row r="2" spans="1:7" x14ac:dyDescent="0.3">
      <c r="A2" s="256" t="s">
        <v>273</v>
      </c>
      <c r="B2" s="256"/>
      <c r="C2" s="256"/>
      <c r="D2" s="256"/>
      <c r="E2" s="256"/>
      <c r="F2" s="256"/>
      <c r="G2" s="256"/>
    </row>
    <row r="3" spans="1:7" x14ac:dyDescent="0.3">
      <c r="A3" s="256" t="s">
        <v>230</v>
      </c>
      <c r="B3" s="256"/>
      <c r="C3" s="256"/>
      <c r="D3" s="256"/>
      <c r="E3" s="256"/>
      <c r="F3" s="256"/>
      <c r="G3" s="256"/>
    </row>
    <row r="4" spans="1:7" ht="18.600000000000001" thickBot="1" x14ac:dyDescent="0.35">
      <c r="A4" s="277"/>
      <c r="B4" s="277"/>
      <c r="C4" s="277"/>
      <c r="D4" s="277"/>
      <c r="E4" s="277"/>
      <c r="F4" s="277"/>
      <c r="G4" s="277"/>
    </row>
    <row r="5" spans="1:7" x14ac:dyDescent="0.3">
      <c r="A5" s="189" t="s">
        <v>231</v>
      </c>
      <c r="B5" s="190" t="s">
        <v>4</v>
      </c>
      <c r="C5" s="190" t="s">
        <v>232</v>
      </c>
      <c r="D5" s="191" t="s">
        <v>233</v>
      </c>
      <c r="E5" s="192" t="s">
        <v>268</v>
      </c>
      <c r="F5" s="192" t="s">
        <v>269</v>
      </c>
      <c r="G5" s="193" t="s">
        <v>45</v>
      </c>
    </row>
    <row r="6" spans="1:7" x14ac:dyDescent="0.3">
      <c r="A6" s="275" t="s">
        <v>234</v>
      </c>
      <c r="B6" s="276"/>
      <c r="C6" s="37"/>
      <c r="D6" s="56"/>
      <c r="E6" s="38"/>
      <c r="F6" s="39"/>
      <c r="G6" s="194"/>
    </row>
    <row r="7" spans="1:7" ht="72" x14ac:dyDescent="0.3">
      <c r="A7" s="195">
        <v>1.1000000000000001</v>
      </c>
      <c r="B7" s="43" t="s">
        <v>235</v>
      </c>
      <c r="C7" s="37" t="s">
        <v>236</v>
      </c>
      <c r="D7" s="56">
        <f>109.5*1.1</f>
        <v>120.45</v>
      </c>
      <c r="E7" s="38"/>
      <c r="F7" s="39">
        <f>E7*D7</f>
        <v>0</v>
      </c>
      <c r="G7" s="194"/>
    </row>
    <row r="8" spans="1:7" ht="57.6" x14ac:dyDescent="0.3">
      <c r="A8" s="195">
        <v>1.2</v>
      </c>
      <c r="B8" s="36" t="s">
        <v>237</v>
      </c>
      <c r="C8" s="37" t="s">
        <v>236</v>
      </c>
      <c r="D8" s="56">
        <f>D7</f>
        <v>120.45</v>
      </c>
      <c r="E8" s="38"/>
      <c r="F8" s="39">
        <f>E8*D8</f>
        <v>0</v>
      </c>
      <c r="G8" s="194"/>
    </row>
    <row r="9" spans="1:7" ht="70.2" customHeight="1" x14ac:dyDescent="0.3">
      <c r="A9" s="196">
        <v>1.3</v>
      </c>
      <c r="B9" s="36" t="s">
        <v>238</v>
      </c>
      <c r="C9" s="45" t="s">
        <v>48</v>
      </c>
      <c r="D9" s="56">
        <v>1</v>
      </c>
      <c r="E9" s="38"/>
      <c r="F9" s="39">
        <f>E9*D9</f>
        <v>0</v>
      </c>
      <c r="G9" s="194"/>
    </row>
    <row r="10" spans="1:7" x14ac:dyDescent="0.3">
      <c r="A10" s="272" t="s">
        <v>61</v>
      </c>
      <c r="B10" s="274"/>
      <c r="C10" s="28"/>
      <c r="D10" s="56"/>
      <c r="E10" s="38"/>
      <c r="F10" s="91">
        <f>SUM(F7:F9)</f>
        <v>0</v>
      </c>
      <c r="G10" s="194"/>
    </row>
    <row r="11" spans="1:7" x14ac:dyDescent="0.3">
      <c r="A11" s="197"/>
      <c r="B11" s="44"/>
      <c r="C11" s="44"/>
      <c r="D11" s="57"/>
      <c r="E11" s="44"/>
      <c r="F11" s="44"/>
      <c r="G11" s="198"/>
    </row>
    <row r="12" spans="1:7" x14ac:dyDescent="0.3">
      <c r="A12" s="199" t="s">
        <v>239</v>
      </c>
      <c r="B12" s="44"/>
      <c r="C12" s="44"/>
      <c r="D12" s="57"/>
      <c r="E12" s="44"/>
      <c r="F12" s="44"/>
      <c r="G12" s="198"/>
    </row>
    <row r="13" spans="1:7" ht="43.2" x14ac:dyDescent="0.3">
      <c r="A13" s="195">
        <v>2.1</v>
      </c>
      <c r="B13" s="36" t="s">
        <v>240</v>
      </c>
      <c r="C13" s="37" t="s">
        <v>236</v>
      </c>
      <c r="D13" s="56">
        <f>D7</f>
        <v>120.45</v>
      </c>
      <c r="E13" s="41"/>
      <c r="F13" s="39">
        <f>E13*D13</f>
        <v>0</v>
      </c>
      <c r="G13" s="194"/>
    </row>
    <row r="14" spans="1:7" ht="88.95" customHeight="1" x14ac:dyDescent="0.3">
      <c r="A14" s="195">
        <v>2.2000000000000002</v>
      </c>
      <c r="B14" s="36" t="s">
        <v>241</v>
      </c>
      <c r="C14" s="37" t="s">
        <v>236</v>
      </c>
      <c r="D14" s="56">
        <f>D13</f>
        <v>120.45</v>
      </c>
      <c r="E14" s="41"/>
      <c r="F14" s="39">
        <f>E14*D14</f>
        <v>0</v>
      </c>
      <c r="G14" s="194"/>
    </row>
    <row r="15" spans="1:7" ht="43.2" x14ac:dyDescent="0.3">
      <c r="A15" s="196">
        <v>2.2999999999999998</v>
      </c>
      <c r="B15" s="36" t="s">
        <v>242</v>
      </c>
      <c r="C15" s="37" t="s">
        <v>236</v>
      </c>
      <c r="D15" s="56">
        <f>(6.15*6*2*3.5+17.8*3*2*3.5)-(0.9*2.5*6+1.7*1.3*12)</f>
        <v>592.08000000000015</v>
      </c>
      <c r="E15" s="41"/>
      <c r="F15" s="39">
        <f>E15*D15</f>
        <v>0</v>
      </c>
      <c r="G15" s="194"/>
    </row>
    <row r="16" spans="1:7" ht="56.4" customHeight="1" x14ac:dyDescent="0.3">
      <c r="A16" s="196">
        <v>2.4</v>
      </c>
      <c r="B16" s="36" t="s">
        <v>243</v>
      </c>
      <c r="C16" s="37" t="s">
        <v>236</v>
      </c>
      <c r="D16" s="56">
        <f>D15</f>
        <v>592.08000000000015</v>
      </c>
      <c r="E16" s="41"/>
      <c r="F16" s="39">
        <f>E16*D16</f>
        <v>0</v>
      </c>
      <c r="G16" s="194"/>
    </row>
    <row r="17" spans="1:12" ht="14.4" customHeight="1" x14ac:dyDescent="0.3">
      <c r="A17" s="272" t="s">
        <v>85</v>
      </c>
      <c r="B17" s="274"/>
      <c r="C17" s="28"/>
      <c r="D17" s="56"/>
      <c r="E17" s="41"/>
      <c r="F17" s="91">
        <f>SUM(F13:F16)</f>
        <v>0</v>
      </c>
      <c r="G17" s="194"/>
    </row>
    <row r="18" spans="1:12" x14ac:dyDescent="0.3">
      <c r="A18" s="200"/>
      <c r="B18" s="29"/>
      <c r="C18" s="29"/>
      <c r="D18" s="58"/>
      <c r="E18" s="29"/>
      <c r="F18" s="29"/>
      <c r="G18" s="201"/>
    </row>
    <row r="19" spans="1:12" x14ac:dyDescent="0.3">
      <c r="A19" s="199" t="s">
        <v>244</v>
      </c>
      <c r="B19" s="34"/>
      <c r="C19" s="37"/>
      <c r="D19" s="56"/>
      <c r="E19" s="41"/>
      <c r="F19" s="30"/>
      <c r="G19" s="194"/>
    </row>
    <row r="20" spans="1:12" ht="57.6" x14ac:dyDescent="0.3">
      <c r="A20" s="202">
        <v>3.1</v>
      </c>
      <c r="B20" s="36" t="s">
        <v>245</v>
      </c>
      <c r="C20" s="37" t="s">
        <v>95</v>
      </c>
      <c r="D20" s="56">
        <v>12</v>
      </c>
      <c r="E20" s="41"/>
      <c r="F20" s="39">
        <f>E20*D20</f>
        <v>0</v>
      </c>
      <c r="G20" s="194"/>
      <c r="L20" s="35" t="str">
        <f>UPPER(B19)</f>
        <v/>
      </c>
    </row>
    <row r="21" spans="1:12" ht="72" x14ac:dyDescent="0.3">
      <c r="A21" s="202"/>
      <c r="B21" s="9" t="s">
        <v>93</v>
      </c>
      <c r="C21" s="37"/>
      <c r="D21" s="56"/>
      <c r="E21" s="41"/>
      <c r="F21" s="39"/>
      <c r="G21" s="194"/>
    </row>
    <row r="22" spans="1:12" x14ac:dyDescent="0.3">
      <c r="A22" s="195">
        <v>3.2</v>
      </c>
      <c r="B22" s="17" t="s">
        <v>246</v>
      </c>
      <c r="C22" s="37" t="s">
        <v>95</v>
      </c>
      <c r="D22" s="56">
        <v>12</v>
      </c>
      <c r="E22" s="41"/>
      <c r="F22" s="39">
        <f>E22*D22</f>
        <v>0</v>
      </c>
      <c r="G22" s="194"/>
    </row>
    <row r="23" spans="1:12" x14ac:dyDescent="0.3">
      <c r="A23" s="196">
        <v>3.3</v>
      </c>
      <c r="B23" s="17" t="s">
        <v>100</v>
      </c>
      <c r="C23" s="37" t="s">
        <v>98</v>
      </c>
      <c r="D23" s="59">
        <v>2</v>
      </c>
      <c r="E23" s="41"/>
      <c r="F23" s="39">
        <f>E23*D23</f>
        <v>0</v>
      </c>
      <c r="G23" s="194"/>
    </row>
    <row r="24" spans="1:12" ht="26.4" customHeight="1" x14ac:dyDescent="0.3">
      <c r="A24" s="196">
        <v>3.4</v>
      </c>
      <c r="B24" s="36" t="s">
        <v>247</v>
      </c>
      <c r="C24" s="37" t="s">
        <v>98</v>
      </c>
      <c r="D24" s="59">
        <v>8</v>
      </c>
      <c r="E24" s="41"/>
      <c r="F24" s="39">
        <f>E24*D24</f>
        <v>0</v>
      </c>
      <c r="G24" s="194"/>
    </row>
    <row r="25" spans="1:12" x14ac:dyDescent="0.3">
      <c r="A25" s="272" t="s">
        <v>91</v>
      </c>
      <c r="B25" s="274"/>
      <c r="C25" s="274"/>
      <c r="D25" s="273"/>
      <c r="E25" s="41"/>
      <c r="F25" s="91">
        <f>SUM(F20:F24)</f>
        <v>0</v>
      </c>
      <c r="G25" s="194"/>
    </row>
    <row r="26" spans="1:12" x14ac:dyDescent="0.3">
      <c r="A26" s="151"/>
      <c r="B26" s="31"/>
      <c r="C26" s="31"/>
      <c r="D26" s="60"/>
      <c r="E26" s="54"/>
      <c r="F26" s="52"/>
      <c r="G26" s="198"/>
    </row>
    <row r="27" spans="1:12" x14ac:dyDescent="0.3">
      <c r="A27" s="199" t="s">
        <v>248</v>
      </c>
      <c r="B27" s="34"/>
      <c r="C27" s="37"/>
      <c r="D27" s="56"/>
      <c r="E27" s="41"/>
      <c r="F27" s="30"/>
      <c r="G27" s="194"/>
    </row>
    <row r="28" spans="1:12" ht="43.2" x14ac:dyDescent="0.3">
      <c r="A28" s="202">
        <v>4.0999999999999996</v>
      </c>
      <c r="B28" s="36" t="s">
        <v>249</v>
      </c>
      <c r="C28" s="37" t="s">
        <v>48</v>
      </c>
      <c r="D28" s="56">
        <v>1</v>
      </c>
      <c r="E28" s="41"/>
      <c r="F28" s="39">
        <f>E28*D28</f>
        <v>0</v>
      </c>
      <c r="G28" s="194"/>
      <c r="L28" s="35" t="str">
        <f>UPPER(B27)</f>
        <v/>
      </c>
    </row>
    <row r="29" spans="1:12" ht="43.2" x14ac:dyDescent="0.3">
      <c r="A29" s="202">
        <v>4.2</v>
      </c>
      <c r="B29" s="9" t="s">
        <v>250</v>
      </c>
      <c r="C29" s="37" t="s">
        <v>236</v>
      </c>
      <c r="D29" s="56">
        <f>(2.5*2*1.8+1.5*2*1.8)*1.1</f>
        <v>15.840000000000002</v>
      </c>
      <c r="E29" s="41"/>
      <c r="F29" s="39">
        <f>E29*D29</f>
        <v>0</v>
      </c>
      <c r="G29" s="194"/>
    </row>
    <row r="30" spans="1:12" ht="40.200000000000003" customHeight="1" thickBot="1" x14ac:dyDescent="0.35">
      <c r="A30" s="215">
        <v>4.3</v>
      </c>
      <c r="B30" s="216" t="s">
        <v>251</v>
      </c>
      <c r="C30" s="217" t="s">
        <v>95</v>
      </c>
      <c r="D30" s="218">
        <v>2</v>
      </c>
      <c r="E30" s="212"/>
      <c r="F30" s="219">
        <f>E30*D30</f>
        <v>0</v>
      </c>
      <c r="G30" s="220"/>
    </row>
    <row r="31" spans="1:12" ht="43.2" x14ac:dyDescent="0.3">
      <c r="A31" s="221">
        <v>4.4000000000000004</v>
      </c>
      <c r="B31" s="222" t="s">
        <v>252</v>
      </c>
      <c r="C31" s="223" t="s">
        <v>95</v>
      </c>
      <c r="D31" s="224">
        <v>1</v>
      </c>
      <c r="E31" s="225"/>
      <c r="F31" s="226">
        <f>E31*D31</f>
        <v>0</v>
      </c>
      <c r="G31" s="227"/>
    </row>
    <row r="32" spans="1:12" ht="43.2" x14ac:dyDescent="0.3">
      <c r="A32" s="196">
        <v>4.5</v>
      </c>
      <c r="B32" s="20" t="s">
        <v>253</v>
      </c>
      <c r="C32" s="37" t="s">
        <v>95</v>
      </c>
      <c r="D32" s="59">
        <v>1</v>
      </c>
      <c r="E32" s="41"/>
      <c r="F32" s="39">
        <f>E32*D32</f>
        <v>0</v>
      </c>
      <c r="G32" s="194"/>
    </row>
    <row r="33" spans="1:7" x14ac:dyDescent="0.3">
      <c r="A33" s="272" t="s">
        <v>106</v>
      </c>
      <c r="B33" s="274"/>
      <c r="C33" s="274"/>
      <c r="D33" s="273"/>
      <c r="E33" s="41"/>
      <c r="F33" s="91">
        <f>SUM(F28:F32)</f>
        <v>0</v>
      </c>
      <c r="G33" s="194"/>
    </row>
    <row r="34" spans="1:7" x14ac:dyDescent="0.3">
      <c r="A34" s="104"/>
      <c r="B34" s="31"/>
      <c r="C34" s="31"/>
      <c r="D34" s="61"/>
      <c r="E34" s="41"/>
      <c r="F34" s="30"/>
      <c r="G34" s="194"/>
    </row>
    <row r="35" spans="1:7" x14ac:dyDescent="0.3">
      <c r="A35" s="199" t="s">
        <v>254</v>
      </c>
      <c r="B35" s="34"/>
      <c r="C35" s="37"/>
      <c r="D35" s="56"/>
      <c r="E35" s="41"/>
      <c r="F35" s="30"/>
      <c r="G35" s="194"/>
    </row>
    <row r="36" spans="1:7" ht="28.8" x14ac:dyDescent="0.3">
      <c r="A36" s="195">
        <v>5.0999999999999996</v>
      </c>
      <c r="B36" s="36" t="s">
        <v>255</v>
      </c>
      <c r="C36" s="37" t="s">
        <v>95</v>
      </c>
      <c r="D36" s="56">
        <v>10</v>
      </c>
      <c r="E36" s="41"/>
      <c r="F36" s="39">
        <f>E36*D36</f>
        <v>0</v>
      </c>
      <c r="G36" s="194"/>
    </row>
    <row r="37" spans="1:7" ht="67.2" customHeight="1" x14ac:dyDescent="0.3">
      <c r="A37" s="195">
        <v>5.2</v>
      </c>
      <c r="B37" s="36" t="s">
        <v>256</v>
      </c>
      <c r="C37" s="37" t="s">
        <v>95</v>
      </c>
      <c r="D37" s="56">
        <v>5</v>
      </c>
      <c r="E37" s="54"/>
      <c r="F37" s="39">
        <f>E37*D37</f>
        <v>0</v>
      </c>
      <c r="G37" s="194"/>
    </row>
    <row r="38" spans="1:7" ht="14.4" customHeight="1" x14ac:dyDescent="0.3">
      <c r="A38" s="272" t="s">
        <v>179</v>
      </c>
      <c r="B38" s="274"/>
      <c r="C38" s="274"/>
      <c r="D38" s="58"/>
      <c r="E38" s="29"/>
      <c r="F38" s="91">
        <f>SUM(F36:F37)</f>
        <v>0</v>
      </c>
      <c r="G38" s="194"/>
    </row>
    <row r="39" spans="1:7" x14ac:dyDescent="0.3">
      <c r="A39" s="203"/>
      <c r="B39" s="33"/>
      <c r="C39" s="33"/>
      <c r="D39" s="62"/>
      <c r="E39" s="33"/>
      <c r="F39" s="33"/>
      <c r="G39" s="204"/>
    </row>
    <row r="40" spans="1:7" x14ac:dyDescent="0.3">
      <c r="A40" s="199" t="s">
        <v>257</v>
      </c>
      <c r="B40" s="34"/>
      <c r="C40" s="37"/>
      <c r="D40" s="56"/>
      <c r="E40" s="41"/>
      <c r="F40" s="30"/>
      <c r="G40" s="194"/>
    </row>
    <row r="41" spans="1:7" ht="48" customHeight="1" x14ac:dyDescent="0.3">
      <c r="A41" s="195">
        <v>6.1</v>
      </c>
      <c r="B41" s="36" t="s">
        <v>258</v>
      </c>
      <c r="C41" s="37" t="s">
        <v>236</v>
      </c>
      <c r="D41" s="56">
        <f>D13</f>
        <v>120.45</v>
      </c>
      <c r="E41" s="41"/>
      <c r="F41" s="39">
        <f>E41*D41</f>
        <v>0</v>
      </c>
      <c r="G41" s="194"/>
    </row>
    <row r="42" spans="1:7" ht="43.2" x14ac:dyDescent="0.3">
      <c r="A42" s="196">
        <v>6.2</v>
      </c>
      <c r="B42" s="55" t="s">
        <v>259</v>
      </c>
      <c r="C42" s="37" t="s">
        <v>236</v>
      </c>
      <c r="D42" s="56">
        <f>D14</f>
        <v>120.45</v>
      </c>
      <c r="E42" s="41"/>
      <c r="F42" s="39">
        <f>E42*D42</f>
        <v>0</v>
      </c>
      <c r="G42" s="194"/>
    </row>
    <row r="43" spans="1:7" ht="57.6" x14ac:dyDescent="0.3">
      <c r="A43" s="195">
        <v>6.3</v>
      </c>
      <c r="B43" s="51" t="s">
        <v>260</v>
      </c>
      <c r="C43" s="37" t="s">
        <v>236</v>
      </c>
      <c r="D43" s="56">
        <f>D42</f>
        <v>120.45</v>
      </c>
      <c r="E43" s="41"/>
      <c r="F43" s="39">
        <f>E43*D43</f>
        <v>0</v>
      </c>
      <c r="G43" s="194"/>
    </row>
    <row r="44" spans="1:7" ht="14.4" customHeight="1" x14ac:dyDescent="0.3">
      <c r="A44" s="272" t="s">
        <v>180</v>
      </c>
      <c r="B44" s="274"/>
      <c r="C44" s="274"/>
      <c r="D44" s="273"/>
      <c r="E44" s="41"/>
      <c r="F44" s="91">
        <f>SUM(F41:F43)</f>
        <v>0</v>
      </c>
      <c r="G44" s="194"/>
    </row>
    <row r="45" spans="1:7" x14ac:dyDescent="0.3">
      <c r="A45" s="203"/>
      <c r="B45" s="33"/>
      <c r="C45" s="33"/>
      <c r="D45" s="62"/>
      <c r="E45" s="33"/>
      <c r="F45" s="33"/>
      <c r="G45" s="204"/>
    </row>
    <row r="46" spans="1:7" x14ac:dyDescent="0.3">
      <c r="A46" s="205" t="s">
        <v>261</v>
      </c>
      <c r="B46" s="32"/>
      <c r="C46" s="37"/>
      <c r="D46" s="56"/>
      <c r="E46" s="38"/>
      <c r="F46" s="39"/>
      <c r="G46" s="194"/>
    </row>
    <row r="47" spans="1:7" ht="57.6" customHeight="1" x14ac:dyDescent="0.3">
      <c r="A47" s="195">
        <v>7.1</v>
      </c>
      <c r="B47" s="36" t="s">
        <v>262</v>
      </c>
      <c r="C47" s="37" t="s">
        <v>48</v>
      </c>
      <c r="D47" s="56">
        <v>1</v>
      </c>
      <c r="E47" s="38"/>
      <c r="F47" s="39">
        <f>E47*D47</f>
        <v>0</v>
      </c>
      <c r="G47" s="194"/>
    </row>
    <row r="48" spans="1:7" ht="66" customHeight="1" x14ac:dyDescent="0.3">
      <c r="A48" s="196">
        <v>7.2</v>
      </c>
      <c r="B48" s="36" t="s">
        <v>263</v>
      </c>
      <c r="C48" s="37" t="s">
        <v>48</v>
      </c>
      <c r="D48" s="56">
        <v>1</v>
      </c>
      <c r="E48" s="38"/>
      <c r="F48" s="39">
        <f>E48*D48</f>
        <v>0</v>
      </c>
      <c r="G48" s="194"/>
    </row>
    <row r="49" spans="1:7" x14ac:dyDescent="0.3">
      <c r="A49" s="272" t="s">
        <v>181</v>
      </c>
      <c r="B49" s="274"/>
      <c r="C49" s="274"/>
      <c r="D49" s="274"/>
      <c r="E49" s="273"/>
      <c r="F49" s="91">
        <f>SUM(F47:F48)</f>
        <v>0</v>
      </c>
      <c r="G49" s="194"/>
    </row>
    <row r="50" spans="1:7" x14ac:dyDescent="0.3">
      <c r="A50" s="200"/>
      <c r="B50" s="29"/>
      <c r="C50" s="29"/>
      <c r="D50" s="58"/>
      <c r="E50" s="29"/>
      <c r="F50" s="29"/>
      <c r="G50" s="201"/>
    </row>
    <row r="51" spans="1:7" ht="17.25" customHeight="1" x14ac:dyDescent="0.3">
      <c r="A51" s="206" t="s">
        <v>264</v>
      </c>
      <c r="B51" s="32"/>
      <c r="C51" s="37"/>
      <c r="D51" s="56"/>
      <c r="E51" s="41"/>
      <c r="F51" s="30"/>
      <c r="G51" s="194"/>
    </row>
    <row r="52" spans="1:7" ht="72" x14ac:dyDescent="0.3">
      <c r="A52" s="195">
        <v>8.1</v>
      </c>
      <c r="B52" s="36" t="s">
        <v>265</v>
      </c>
      <c r="C52" s="37" t="s">
        <v>98</v>
      </c>
      <c r="D52" s="56">
        <v>4</v>
      </c>
      <c r="E52" s="41"/>
      <c r="F52" s="39">
        <f>E52*D52</f>
        <v>0</v>
      </c>
      <c r="G52" s="194"/>
    </row>
    <row r="53" spans="1:7" ht="57.6" x14ac:dyDescent="0.3">
      <c r="A53" s="195">
        <v>8.1999999999999993</v>
      </c>
      <c r="B53" s="36" t="s">
        <v>266</v>
      </c>
      <c r="C53" s="37" t="s">
        <v>48</v>
      </c>
      <c r="D53" s="56">
        <v>1</v>
      </c>
      <c r="E53" s="54"/>
      <c r="F53" s="39">
        <f>E53*D53</f>
        <v>0</v>
      </c>
      <c r="G53" s="194"/>
    </row>
    <row r="54" spans="1:7" ht="14.4" customHeight="1" x14ac:dyDescent="0.3">
      <c r="A54" s="272" t="s">
        <v>186</v>
      </c>
      <c r="B54" s="274"/>
      <c r="C54" s="29"/>
      <c r="D54" s="58"/>
      <c r="E54" s="29"/>
      <c r="F54" s="91">
        <f>SUM(F52)</f>
        <v>0</v>
      </c>
      <c r="G54" s="194"/>
    </row>
    <row r="55" spans="1:7" ht="14.4" customHeight="1" x14ac:dyDescent="0.3">
      <c r="A55" s="200"/>
      <c r="B55" s="29"/>
      <c r="C55" s="29"/>
      <c r="D55" s="58"/>
      <c r="E55" s="29"/>
      <c r="F55" s="29"/>
      <c r="G55" s="201"/>
    </row>
    <row r="56" spans="1:7" ht="14.4" customHeight="1" x14ac:dyDescent="0.3">
      <c r="A56" s="207"/>
      <c r="B56" s="43" t="str">
        <f>A6</f>
        <v>BILL NO. 01 : FLOOR UPGRADE</v>
      </c>
      <c r="C56" s="68"/>
      <c r="D56" s="69"/>
      <c r="E56" s="26"/>
      <c r="F56" s="46">
        <f>F10</f>
        <v>0</v>
      </c>
      <c r="G56" s="208"/>
    </row>
    <row r="57" spans="1:7" ht="14.4" customHeight="1" x14ac:dyDescent="0.3">
      <c r="A57" s="207"/>
      <c r="B57" s="43" t="str">
        <f>A12</f>
        <v xml:space="preserve">BILL NO. 02 : WALLS &amp; CEILING REPAIR </v>
      </c>
      <c r="C57" s="68"/>
      <c r="D57" s="69"/>
      <c r="E57" s="26"/>
      <c r="F57" s="46">
        <f>F17</f>
        <v>0</v>
      </c>
      <c r="G57" s="208"/>
    </row>
    <row r="58" spans="1:7" x14ac:dyDescent="0.3">
      <c r="A58" s="202"/>
      <c r="B58" s="43" t="str">
        <f>A19</f>
        <v>BILL N0. 03 : WINDOWS REPLACEMENT &amp; DOOR REPAIR</v>
      </c>
      <c r="C58" s="68"/>
      <c r="D58" s="69"/>
      <c r="E58" s="41"/>
      <c r="F58" s="46">
        <f>F25</f>
        <v>0</v>
      </c>
      <c r="G58" s="208"/>
    </row>
    <row r="59" spans="1:7" x14ac:dyDescent="0.3">
      <c r="A59" s="202"/>
      <c r="B59" s="43" t="str">
        <f>A27</f>
        <v>BILL N0. 04 : TOILET WORKS</v>
      </c>
      <c r="C59" s="68"/>
      <c r="D59" s="69"/>
      <c r="E59" s="41"/>
      <c r="F59" s="46">
        <f>F33</f>
        <v>0</v>
      </c>
      <c r="G59" s="208"/>
    </row>
    <row r="60" spans="1:7" x14ac:dyDescent="0.3">
      <c r="A60" s="202"/>
      <c r="B60" s="43" t="str">
        <f>A35</f>
        <v>BILL NO. 05 : CEILING LIGHTS &amp; FAN</v>
      </c>
      <c r="C60" s="68"/>
      <c r="D60" s="69"/>
      <c r="E60" s="41"/>
      <c r="F60" s="46">
        <f>F38</f>
        <v>0</v>
      </c>
      <c r="G60" s="208"/>
    </row>
    <row r="61" spans="1:7" x14ac:dyDescent="0.3">
      <c r="A61" s="202"/>
      <c r="B61" s="43" t="str">
        <f>A40</f>
        <v>BILL NO. 06 : ROOF REPLACEMENT</v>
      </c>
      <c r="C61" s="68"/>
      <c r="D61" s="69"/>
      <c r="E61" s="41"/>
      <c r="F61" s="46">
        <f>F44</f>
        <v>0</v>
      </c>
      <c r="G61" s="209"/>
    </row>
    <row r="62" spans="1:7" x14ac:dyDescent="0.3">
      <c r="A62" s="202"/>
      <c r="B62" s="70" t="str">
        <f>A46</f>
        <v>BILL NO. 07 : REWIRING AND ELECTRICAL INSTALLATION POST-CEILING REMOVAL</v>
      </c>
      <c r="C62" s="71"/>
      <c r="D62" s="72"/>
      <c r="E62" s="41"/>
      <c r="F62" s="46">
        <f>F49</f>
        <v>0</v>
      </c>
      <c r="G62" s="209"/>
    </row>
    <row r="63" spans="1:7" x14ac:dyDescent="0.3">
      <c r="A63" s="202"/>
      <c r="B63" s="80" t="str">
        <f>A51</f>
        <v>BILL N0. 08 : EXTERNAL WORKS</v>
      </c>
      <c r="C63" s="80"/>
      <c r="D63" s="80"/>
      <c r="E63" s="41"/>
      <c r="F63" s="46">
        <f>F54</f>
        <v>0</v>
      </c>
      <c r="G63" s="209"/>
    </row>
    <row r="64" spans="1:7" ht="15" thickBot="1" x14ac:dyDescent="0.35">
      <c r="A64" s="210"/>
      <c r="B64" s="211" t="s">
        <v>267</v>
      </c>
      <c r="C64" s="211"/>
      <c r="D64" s="211"/>
      <c r="E64" s="212"/>
      <c r="F64" s="213">
        <f>SUM(F56:F63)</f>
        <v>0</v>
      </c>
      <c r="G64" s="214"/>
    </row>
    <row r="65" spans="1:7" x14ac:dyDescent="0.3">
      <c r="A65" s="184"/>
      <c r="B65" s="185"/>
      <c r="C65" s="185"/>
      <c r="D65" s="185"/>
      <c r="E65" s="186"/>
      <c r="F65" s="187"/>
      <c r="G65" s="188"/>
    </row>
    <row r="66" spans="1:7" x14ac:dyDescent="0.3">
      <c r="A66" s="42"/>
      <c r="B66" s="26"/>
      <c r="C66" s="26"/>
      <c r="D66" s="63"/>
      <c r="E66" s="38"/>
      <c r="F66" s="39"/>
      <c r="G66" s="40"/>
    </row>
  </sheetData>
  <mergeCells count="13">
    <mergeCell ref="A6:B6"/>
    <mergeCell ref="A10:B10"/>
    <mergeCell ref="A17:B17"/>
    <mergeCell ref="A25:D25"/>
    <mergeCell ref="A1:G1"/>
    <mergeCell ref="A2:G2"/>
    <mergeCell ref="A3:G3"/>
    <mergeCell ref="A4:G4"/>
    <mergeCell ref="A38:C38"/>
    <mergeCell ref="A33:D33"/>
    <mergeCell ref="A44:D44"/>
    <mergeCell ref="A49:E49"/>
    <mergeCell ref="A54:B54"/>
  </mergeCells>
  <pageMargins left="0.7" right="0.7" top="0.75" bottom="0.75" header="0.3" footer="0.3"/>
  <pageSetup scale="53" fitToHeight="0" orientation="portrait" r:id="rId1"/>
  <rowBreaks count="1" manualBreakCount="1">
    <brk id="30" max="6" man="1"/>
  </rowBreaks>
  <colBreaks count="1" manualBreakCount="1">
    <brk id="7" max="1048575" man="1"/>
  </colBreaks>
  <ignoredErrors>
    <ignoredError sqref="D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BDI</TermName>
          <TermId xmlns="http://schemas.microsoft.com/office/infopath/2007/PartnerControls">6a9dcac3-72aa-4e48-8d07-6a290ee11ae9</TermId>
        </TermInfo>
      </Terms>
    </jcd7455606374210a964e5d7a999097a>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_dlc_DocId xmlns="508ba6eb-9e09-4fd5-92f2-2d9921329f2d">TZAENABEL-129756839-149811</_dlc_DocId>
    <_dlc_DocIdUrl xmlns="508ba6eb-9e09-4fd5-92f2-2d9921329f2d">
      <Url>https://enabelbe.sharepoint.com/sites/TZA/_layouts/15/DocIdRedir.aspx?ID=TZAENABEL-129756839-149811</Url>
      <Description>TZAENABEL-129756839-149811</Description>
    </_dlc_DocIdUrl>
    <TaxCatchAll xmlns="3022d1cc-9911-4d86-8921-f1af51355b6a">
      <Value>734</Value>
      <Value>3</Value>
      <Value>737</Value>
      <Value>106</Value>
    </TaxCatchAll>
    <lcf76f155ced4ddcb4097134ff3c332f xmlns="85bf591c-2bb1-407e-a5a8-c84973aac0eb">
      <Terms xmlns="http://schemas.microsoft.com/office/infopath/2007/PartnerControls"/>
    </lcf76f155ced4ddcb4097134ff3c332f>
    <_ip_UnifiedCompliancePolicyUIAction xmlns="http://schemas.microsoft.com/sharepoint/v3" xsi:nil="true"/>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BDI25003</TermName>
          <TermId xmlns="http://schemas.microsoft.com/office/infopath/2007/PartnerControls">7f47274f-1a4b-42f3-af64-2774f36592fc</TermId>
        </TermInfo>
      </Terms>
    </e2b781e9cad840cd89b90f5a7e989839>
    <_ip_UnifiedCompliancePolicyProperties xmlns="http://schemas.microsoft.com/sharepoint/v3" xsi:nil="true"/>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BDI25003-10005</TermName>
          <TermId xmlns="http://schemas.microsoft.com/office/infopath/2007/PartnerControls">58de8636-4983-41b8-bf76-05bbfc589517</TermId>
        </TermInfo>
      </Terms>
    </l9d65098618b4a8fbbe87718e7187e6b>
  </documentManagement>
</p:properties>
</file>

<file path=customXml/item4.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b53c04f3480892c0778e5a38d6d6e088">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7b5682a17d769a0ab58bb9ea40972885"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3A0C4C-B49F-46AC-906B-6002FC31830F}">
  <ds:schemaRefs>
    <ds:schemaRef ds:uri="http://schemas.microsoft.com/sharepoint/events"/>
  </ds:schemaRefs>
</ds:datastoreItem>
</file>

<file path=customXml/itemProps2.xml><?xml version="1.0" encoding="utf-8"?>
<ds:datastoreItem xmlns:ds="http://schemas.openxmlformats.org/officeDocument/2006/customXml" ds:itemID="{581AEA63-9C48-4137-8A5B-45A24CAC382D}">
  <ds:schemaRefs>
    <ds:schemaRef ds:uri="http://schemas.microsoft.com/sharepoint/v3/contenttype/forms"/>
  </ds:schemaRefs>
</ds:datastoreItem>
</file>

<file path=customXml/itemProps3.xml><?xml version="1.0" encoding="utf-8"?>
<ds:datastoreItem xmlns:ds="http://schemas.openxmlformats.org/officeDocument/2006/customXml" ds:itemID="{536C3E18-1D3C-4AF4-BB8C-28CF18ED53C3}">
  <ds:schemaRefs>
    <ds:schemaRef ds:uri="14a9c00f-d9e3-4eb9-aad3-f69239d17d9c"/>
    <ds:schemaRef ds:uri="http://www.w3.org/XML/1998/namespace"/>
    <ds:schemaRef ds:uri="http://purl.org/dc/elements/1.1/"/>
    <ds:schemaRef ds:uri="http://schemas.microsoft.com/office/2006/metadata/properties"/>
    <ds:schemaRef ds:uri="http://schemas.microsoft.com/office/2006/documentManagement/types"/>
    <ds:schemaRef ds:uri="508ba6eb-9e09-4fd5-92f2-2d9921329f2d"/>
    <ds:schemaRef ds:uri="3022d1cc-9911-4d86-8921-f1af51355b6a"/>
    <ds:schemaRef ds:uri="85bf591c-2bb1-407e-a5a8-c84973aac0eb"/>
    <ds:schemaRef ds:uri="http://purl.org/dc/dcmitype/"/>
    <ds:schemaRef ds:uri="http://purl.org/dc/terms/"/>
    <ds:schemaRef ds:uri="http://schemas.microsoft.com/office/infopath/2007/PartnerControls"/>
    <ds:schemaRef ds:uri="http://schemas.openxmlformats.org/package/2006/metadata/core-properties"/>
    <ds:schemaRef ds:uri="http://schemas.microsoft.com/sharepoint/v3"/>
  </ds:schemaRefs>
</ds:datastoreItem>
</file>

<file path=customXml/itemProps4.xml><?xml version="1.0" encoding="utf-8"?>
<ds:datastoreItem xmlns:ds="http://schemas.openxmlformats.org/officeDocument/2006/customXml" ds:itemID="{E52AF5E3-9B95-4F54-B5EF-D15D961F22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022d1cc-9911-4d86-8921-f1af51355b6a"/>
    <ds:schemaRef ds:uri="508ba6eb-9e09-4fd5-92f2-2d9921329f2d"/>
    <ds:schemaRef ds:uri="85bf591c-2bb1-407e-a5a8-c84973aac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Summary</vt:lpstr>
      <vt:lpstr>Generals and preliminaries</vt:lpstr>
      <vt:lpstr>Lab - Conf - Landsc</vt:lpstr>
      <vt:lpstr>Staff Houses - 2Blocks (2)</vt:lpstr>
      <vt:lpstr>Kitchen - Living Area</vt:lpstr>
      <vt:lpstr>Renovation of Office Building</vt:lpstr>
      <vt:lpstr>'Generals and preliminaries'!Print_Area</vt:lpstr>
      <vt:lpstr>'Kitchen - Living Area'!Print_Area</vt:lpstr>
      <vt:lpstr>'Lab - Conf - Landsc'!Print_Area</vt:lpstr>
      <vt:lpstr>'Renovation of Office Building'!Print_Area</vt:lpstr>
      <vt:lpstr>'Staff Houses - 2Blocks (2)'!Print_Area</vt:lpstr>
      <vt:lpstr>Summary!Print_Area</vt:lpstr>
      <vt:lpstr>'Kitchen - Living Area'!Print_Titles</vt:lpstr>
      <vt:lpstr>'Lab - Conf - Landsc'!Print_Titles</vt:lpstr>
      <vt:lpstr>'Renovation of Office Building'!Print_Titles</vt:lpstr>
      <vt:lpstr>'Staff Houses - 2Blocks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RUTHAHIWA, Brightson</dc:creator>
  <cp:keywords/>
  <dc:description/>
  <cp:lastModifiedBy>MGENI, Alern</cp:lastModifiedBy>
  <cp:revision/>
  <dcterms:created xsi:type="dcterms:W3CDTF">2026-03-30T10:54:58Z</dcterms:created>
  <dcterms:modified xsi:type="dcterms:W3CDTF">2026-07-23T06:17:28Z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0x0101002C34C447E6454A40A553EE97A6C4718600C0AD85A285FA8C4A8793D430BCEDAA0A</vt:lpwstr>
  </property>
  <property fmtid="{D5CDD505-2E9C-101B-9397-08002B2CF9AE}" pid="3" name="Document_Language">
    <vt:lpwstr>3</vt:lpwstr>
  </property>
  <property fmtid="{D5CDD505-2E9C-101B-9397-08002B2CF9AE}" pid="4" name="Country">
    <vt:lpwstr>106;#BDI|6a9dcac3-72aa-4e48-8d07-6a290ee11ae9</vt:lpwstr>
  </property>
  <property fmtid="{D5CDD505-2E9C-101B-9397-08002B2CF9AE}" pid="5" name="_dlc_DocIdItemGuid">
    <vt:lpwstr>021ef3bc-a7b2-4a63-9bd7-16b1eb602c15</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737</vt:lpwstr>
  </property>
  <property fmtid="{D5CDD505-2E9C-101B-9397-08002B2CF9AE}" pid="10" name="Project_code">
    <vt:lpwstr>734</vt:lpwstr>
  </property>
  <property fmtid="{D5CDD505-2E9C-101B-9397-08002B2CF9AE}" pid="11" name="e2b781e9cad840cd89b90f5a7e989839">
    <vt:lpwstr/>
  </property>
  <property fmtid="{D5CDD505-2E9C-101B-9397-08002B2CF9AE}" pid="12" name="l9d65098618b4a8fbbe87718e7187e6b">
    <vt:lpwstr/>
  </property>
</Properties>
</file>