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nabelbe-my.sharepoint.com/personal/hermann_hien_enabel_be/Documents/Bureau/KOUP/Nouveau dossier (2)/BFA23005-10297_Travaux 02 PEA_Korsi et Bouss_Enabel/PUBLICATION/"/>
    </mc:Choice>
  </mc:AlternateContent>
  <xr:revisionPtr revIDLastSave="84" documentId="13_ncr:1_{FFF7250B-6D9F-4CFC-A2AB-E916CB10C64E}" xr6:coauthVersionLast="47" xr6:coauthVersionMax="47" xr10:uidLastSave="{AE7D49D0-B39A-465B-B4A1-64CA749FFE2D}"/>
  <bookViews>
    <workbookView xWindow="-108" yWindow="-108" windowWidth="23256" windowHeight="12456" xr2:uid="{C551F020-C218-4086-A88F-CBBCB4BA960B}"/>
  </bookViews>
  <sheets>
    <sheet name="Lot1_3-DQE PEA Bous" sheetId="4" r:id="rId1"/>
    <sheet name="Lot2_4-DQE PEA Kors" sheetId="3" r:id="rId2"/>
    <sheet name="5-BPU PEA Bous" sheetId="6" r:id="rId3"/>
    <sheet name="6-BPU PEA Kor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9" i="5" l="1"/>
  <c r="D67" i="5"/>
  <c r="D68" i="5" s="1"/>
  <c r="D66" i="5"/>
  <c r="D63" i="5"/>
  <c r="D62" i="5"/>
  <c r="D61" i="5"/>
  <c r="D60" i="5"/>
  <c r="D59" i="5"/>
  <c r="D58" i="5"/>
  <c r="D57" i="5"/>
  <c r="D56" i="5"/>
  <c r="D55" i="5"/>
  <c r="D54" i="5"/>
  <c r="D53" i="5"/>
  <c r="D52" i="5"/>
  <c r="D17" i="5"/>
  <c r="D18" i="5" s="1"/>
  <c r="D69" i="6"/>
  <c r="D66" i="6"/>
  <c r="D63" i="6"/>
  <c r="D62" i="6"/>
  <c r="D61" i="6"/>
  <c r="D60" i="6"/>
  <c r="D59" i="6"/>
  <c r="D58" i="6"/>
  <c r="D57" i="6"/>
  <c r="D56" i="6"/>
  <c r="D55" i="6"/>
  <c r="D54" i="6"/>
  <c r="D53" i="6"/>
  <c r="D52" i="6"/>
  <c r="D47" i="6"/>
  <c r="D46" i="6"/>
  <c r="D17" i="6"/>
  <c r="D18" i="6" s="1"/>
  <c r="F70" i="3"/>
  <c r="D69" i="3"/>
  <c r="F69" i="3" s="1"/>
  <c r="D67" i="3"/>
  <c r="D68" i="3" s="1"/>
  <c r="F68" i="3" s="1"/>
  <c r="D66" i="3"/>
  <c r="F66" i="3" s="1"/>
  <c r="F65" i="3"/>
  <c r="F64" i="3"/>
  <c r="D63" i="3"/>
  <c r="F63" i="3" s="1"/>
  <c r="D62" i="3"/>
  <c r="F62" i="3" s="1"/>
  <c r="D61" i="3"/>
  <c r="F61" i="3" s="1"/>
  <c r="D60" i="3"/>
  <c r="F60" i="3" s="1"/>
  <c r="D59" i="3"/>
  <c r="F59" i="3" s="1"/>
  <c r="D58" i="3"/>
  <c r="F58" i="3" s="1"/>
  <c r="D57" i="3"/>
  <c r="F57" i="3" s="1"/>
  <c r="D56" i="3"/>
  <c r="F56" i="3" s="1"/>
  <c r="D55" i="3"/>
  <c r="F55" i="3" s="1"/>
  <c r="D54" i="3"/>
  <c r="F54" i="3" s="1"/>
  <c r="D53" i="3"/>
  <c r="F53" i="3" s="1"/>
  <c r="D52" i="3"/>
  <c r="F52" i="3" s="1"/>
  <c r="F48" i="3"/>
  <c r="F47" i="3"/>
  <c r="F46" i="3"/>
  <c r="F45" i="3"/>
  <c r="F44" i="3"/>
  <c r="F50" i="3" s="1"/>
  <c r="F41" i="3"/>
  <c r="F40" i="3"/>
  <c r="F39" i="3"/>
  <c r="F36" i="3"/>
  <c r="F35" i="3"/>
  <c r="F34" i="3"/>
  <c r="F33" i="3"/>
  <c r="F32" i="3"/>
  <c r="F31" i="3"/>
  <c r="F30" i="3"/>
  <c r="F29" i="3"/>
  <c r="F28" i="3"/>
  <c r="F27" i="3"/>
  <c r="F26" i="3"/>
  <c r="F37" i="3" s="1"/>
  <c r="F23" i="3"/>
  <c r="F22" i="3"/>
  <c r="F21" i="3"/>
  <c r="D18" i="3"/>
  <c r="D19" i="3" s="1"/>
  <c r="F17" i="3"/>
  <c r="D17" i="3"/>
  <c r="F16" i="3"/>
  <c r="F15" i="3"/>
  <c r="F14" i="3"/>
  <c r="F13" i="3"/>
  <c r="F10" i="3"/>
  <c r="F9" i="3"/>
  <c r="F8" i="3"/>
  <c r="F7" i="3"/>
  <c r="F70" i="4"/>
  <c r="D69" i="4"/>
  <c r="F69" i="4" s="1"/>
  <c r="D67" i="4"/>
  <c r="D68" i="4" s="1"/>
  <c r="F68" i="4" s="1"/>
  <c r="D66" i="4"/>
  <c r="F66" i="4" s="1"/>
  <c r="F65" i="4"/>
  <c r="F64" i="4"/>
  <c r="D63" i="4"/>
  <c r="F63" i="4" s="1"/>
  <c r="D62" i="4"/>
  <c r="F62" i="4" s="1"/>
  <c r="D61" i="4"/>
  <c r="F61" i="4" s="1"/>
  <c r="D60" i="4"/>
  <c r="F60" i="4" s="1"/>
  <c r="D59" i="4"/>
  <c r="F59" i="4" s="1"/>
  <c r="D58" i="4"/>
  <c r="F58" i="4" s="1"/>
  <c r="D57" i="4"/>
  <c r="F57" i="4" s="1"/>
  <c r="D56" i="4"/>
  <c r="F56" i="4" s="1"/>
  <c r="D55" i="4"/>
  <c r="F55" i="4" s="1"/>
  <c r="D54" i="4"/>
  <c r="F54" i="4" s="1"/>
  <c r="D53" i="4"/>
  <c r="F53" i="4" s="1"/>
  <c r="D52" i="4"/>
  <c r="F52" i="4" s="1"/>
  <c r="F49" i="4"/>
  <c r="F48" i="4"/>
  <c r="D47" i="4"/>
  <c r="F47" i="4" s="1"/>
  <c r="D46" i="4"/>
  <c r="F46" i="4" s="1"/>
  <c r="F45" i="4"/>
  <c r="F44" i="4"/>
  <c r="F50" i="4" s="1"/>
  <c r="F41" i="4"/>
  <c r="F40" i="4"/>
  <c r="F39" i="4"/>
  <c r="F42" i="4" s="1"/>
  <c r="F36" i="4"/>
  <c r="F35" i="4"/>
  <c r="F34" i="4"/>
  <c r="F33" i="4"/>
  <c r="F32" i="4"/>
  <c r="F31" i="4"/>
  <c r="F30" i="4"/>
  <c r="F29" i="4"/>
  <c r="F28" i="4"/>
  <c r="F27" i="4"/>
  <c r="F26" i="4"/>
  <c r="F23" i="4"/>
  <c r="F22" i="4"/>
  <c r="F21" i="4"/>
  <c r="D17" i="4"/>
  <c r="F17" i="4" s="1"/>
  <c r="F16" i="4"/>
  <c r="F15" i="4"/>
  <c r="F14" i="4"/>
  <c r="F13" i="4"/>
  <c r="F10" i="4"/>
  <c r="F9" i="4"/>
  <c r="F8" i="4"/>
  <c r="F7" i="4"/>
  <c r="D19" i="5" l="1"/>
  <c r="D67" i="6"/>
  <c r="D68" i="6" s="1"/>
  <c r="D19" i="6"/>
  <c r="F11" i="3"/>
  <c r="F42" i="3"/>
  <c r="D20" i="3"/>
  <c r="F20" i="3" s="1"/>
  <c r="F19" i="3"/>
  <c r="F18" i="3"/>
  <c r="F67" i="3"/>
  <c r="F71" i="3" s="1"/>
  <c r="F37" i="4"/>
  <c r="F11" i="4"/>
  <c r="F67" i="4"/>
  <c r="F71" i="4" s="1"/>
  <c r="D18" i="4"/>
  <c r="D20" i="5" l="1"/>
  <c r="D20" i="6"/>
  <c r="F24" i="3"/>
  <c r="F72" i="3" s="1"/>
  <c r="F18" i="4"/>
  <c r="D19" i="4"/>
  <c r="F73" i="3" l="1"/>
  <c r="F74" i="3"/>
  <c r="D20" i="4"/>
  <c r="F20" i="4" s="1"/>
  <c r="F19" i="4"/>
  <c r="F24" i="4"/>
  <c r="F72" i="4" s="1"/>
  <c r="F73" i="4" l="1"/>
  <c r="F74" i="4"/>
</calcChain>
</file>

<file path=xl/sharedStrings.xml><?xml version="1.0" encoding="utf-8"?>
<sst xmlns="http://schemas.openxmlformats.org/spreadsheetml/2006/main" count="768" uniqueCount="150">
  <si>
    <t xml:space="preserve">TRAVAUX DE REALISATION D’UN SYSTEME AUTONOME D’EXHAURE SOLAIRE, DE STOCKAGE ET DE DISTRIBUTION D’EAU POTABLE, AU JARDIN PUBLIC DE BOUSSOUMA, DANS LA REGION DES KOULSE (LOT 1)  </t>
  </si>
  <si>
    <t>DEVIS QUANTITATIF ET ESTIMATIF DES TRAVAUX</t>
  </si>
  <si>
    <t xml:space="preserve">N° </t>
  </si>
  <si>
    <t>Désignation</t>
  </si>
  <si>
    <t>Unité</t>
  </si>
  <si>
    <t>Quantité</t>
  </si>
  <si>
    <t>Prix Unitaire (FCFA)</t>
  </si>
  <si>
    <t>Prix Total (FCFA)</t>
  </si>
  <si>
    <t>I</t>
  </si>
  <si>
    <t>PRIX GENERAUX</t>
  </si>
  <si>
    <t>1.1</t>
  </si>
  <si>
    <t>Amenée et repli du matériel, installation du chantier</t>
  </si>
  <si>
    <t>ff</t>
  </si>
  <si>
    <t>1.2</t>
  </si>
  <si>
    <t>Implantation, dossier d'exécution et plans de recollement</t>
  </si>
  <si>
    <t>1.3</t>
  </si>
  <si>
    <t>Panneau d'identification de l'aménagement du site de dimension 2,00 m x 1,50 m fixé sur un support de pied en IPN de 120 ancré de 0,50 m dans le sol et hauteur sol de 2,50 m portant les indications en calligraphie sur les deux faces.</t>
  </si>
  <si>
    <t>u</t>
  </si>
  <si>
    <t>1.4</t>
  </si>
  <si>
    <t>Panneau d'identification mural du système d'alimentation du site de dimension 1,20 m x 1,00 m fixé sur le local technique portant les indications en calligraphie.</t>
  </si>
  <si>
    <t>TOTAL I: PRIX GENERAUX</t>
  </si>
  <si>
    <t>II</t>
  </si>
  <si>
    <t>OUVRAGE DE CAPTAGE ET EQUIPEMENTS D'EXHAURE</t>
  </si>
  <si>
    <t>2.1</t>
  </si>
  <si>
    <t>Construction de regard de tête de forage y compris butée et support conformément au plan joint</t>
  </si>
  <si>
    <t>2.2</t>
  </si>
  <si>
    <t>Fourniture, pose et raccordement d'équipements hydromécaniques (ventouse, coudes M/F, bride ronde filetée, compteur, clapet anti-retour, manomètre, pressostat, vanne, robinet de prise d'échantillon, mamellons) dans la tête de forage y compris butée et support conformément au plan joint</t>
  </si>
  <si>
    <t>ens</t>
  </si>
  <si>
    <t>2.3</t>
  </si>
  <si>
    <t>Fourniture, pose et raccordement d'électropompe immergée type Grundfos de débit 4 m3/h et HMT 85 m y compris câble de sécurité en acier inoxydable, coffret de protection étanche du tableau de commande y compris inverseur de source et toutes sujétions</t>
  </si>
  <si>
    <t>2.4</t>
  </si>
  <si>
    <t>Fourniture et pose d'une colonne montante en PEHD DN63 PN16 y compris toutes sujétions</t>
  </si>
  <si>
    <t>m</t>
  </si>
  <si>
    <t>2.5</t>
  </si>
  <si>
    <t xml:space="preserve">Fourniture, pose et raccordement d'un câble électrique U1000 R02V de 4x10 mm2 enterré sous PVC et signalé par grillage avertisseur pour l'alimentation de la boîte de raccordement dans l’abri tête </t>
  </si>
  <si>
    <t>2.6</t>
  </si>
  <si>
    <t xml:space="preserve">Fourniture, pose et raccordement d’un câble électrique à immersion permanente de 4x4 mm2 pour l’alimentation de l’électropompe à partir de la boîte de raccordement dans l’abri tête de forage ,  y compris toutes sujétions </t>
  </si>
  <si>
    <t>2.7</t>
  </si>
  <si>
    <t>Fourniture, pose et raccordement d'un câble électrique U1000 R02V de 2x1 mm²  pour l'asservissement surpression de l'électropompe à la boîte de raccordement dans l'abri tête de forage, y compris toutes sujétions</t>
  </si>
  <si>
    <t>2.8</t>
  </si>
  <si>
    <t>Fourniture, pose et raccordement des câbles d'électrode de niveau à immersion de  permanante de 2x1.5 mm² des électrodes dans le forage à la boîte de raccordement dans l’abri tête de forage y compris toutes sujétions</t>
  </si>
  <si>
    <t>2.9</t>
  </si>
  <si>
    <t xml:space="preserve">Fourniture et pose de raccordement étanche d’indice de protection minimale IP 56 équipé de bornier de raccordement </t>
  </si>
  <si>
    <t>2.10</t>
  </si>
  <si>
    <t>Fourniture, pose et raccordement d'un coffret étanche équipée de bornes de jonction pour le raccordement des câbles dans l'abri de la tête de forage, y compris toutes sujétions</t>
  </si>
  <si>
    <t>2.11</t>
  </si>
  <si>
    <t>Fourniture, pose et raccordement de sonde de détection de niveau trop plein ( flotteur électrique , flotteur mecanique ou pressostat double seuil )</t>
  </si>
  <si>
    <t xml:space="preserve">TOTAL II: OUVRAGE DE CAPTAGE ET EQUIPEMENTS D'EXHAURE </t>
  </si>
  <si>
    <t>III</t>
  </si>
  <si>
    <t>SOURCE D'ENERGIE</t>
  </si>
  <si>
    <t>3.1</t>
  </si>
  <si>
    <t xml:space="preserve">Fourniture et installation d'un champ solaire photovoltaïque (modules identiques de type monocristallin et de puissance 350  Wc, kits de raccordement,cadre en aluminium des PV, câbles de liaison, dispositif de protection des câbles sous module et toutes sujétions) </t>
  </si>
  <si>
    <t>3.2</t>
  </si>
  <si>
    <t>Structure support métallique triangulée en acier pur traité à l’antirouille, inclinaison sud zéro, 15°conformément aux plans y compris plateforme antibourbier en béton ordinaire dosé à 300 Kg/m3, d'épaisseur 15 cm et toutes sujétions</t>
  </si>
  <si>
    <t>3.3</t>
  </si>
  <si>
    <t>Fourniture et pose de onduleur C/A triphasé 380/440V avec recherche de MPPT 3.0 KW série RSI de Grundfos y compris coffret étanche de protection</t>
  </si>
  <si>
    <t>3.4</t>
  </si>
  <si>
    <t>Fourniture, pose et raccordement de Câble H07RN-F 2X10mm² pour le raccordement entre les panneaux solaires photovoltaïque et le Controleur</t>
  </si>
  <si>
    <t>3.5</t>
  </si>
  <si>
    <t>Fourniture, pose et raccordement d'un parafoudre DC 600-1000V, y compris toute sujétion</t>
  </si>
  <si>
    <t>3.6</t>
  </si>
  <si>
    <t>Fourniture, pose et raccordement d'un coupe circuit  CC pour la partie continu y compris toute sujétion</t>
  </si>
  <si>
    <t>3.7</t>
  </si>
  <si>
    <t>Fourniture, pose et raccordement d'un coupe circuit sectionneur  AC pour la partie alternatif , y compris toute sujétion</t>
  </si>
  <si>
    <t>3.8</t>
  </si>
  <si>
    <t xml:space="preserve">Puits de terre équipé et mise à la terre des équipements électromécaniques du forage, des masses métalliques et du neutre  y compris toutes sujétions </t>
  </si>
  <si>
    <t>3.9</t>
  </si>
  <si>
    <t>Fourniture et pose de clôture en grillage pour source d'exhaure confectionnée avec du fil de fer galvanisé de diamètre 3,00 mm avec mailles 5 cm de hauteur 1,80 m hors sol et 0,20 m ancré dans un béton de soubassement d'épaisseur 20 cm, tendeurs, fil de fer 3 mm, poteaux intermédiaires en tube en acier galvanisé de diamètre 60 mm espacé de 2 m, poteaux d'angle en tube en acier galvanisé diamètre 90 mm, et poteaux de fixation des portails en béton armé de section carré de 20 cm conformément aux plans y compris toutes sujétions de pose</t>
  </si>
  <si>
    <t>3.10</t>
  </si>
  <si>
    <t>Fourniture et pose de portail d'accès métallique à battant unique de 1,25 m de largeur et de 1,80 m de hauteur conformément aux plans de conformément au plan et toutes sujétions</t>
  </si>
  <si>
    <t>3.11</t>
  </si>
  <si>
    <t>Fourniture et pose de fil barbelé en acier galvanisé de forme hélicoïdale de diamètre 60 cm à 5 agrafes double y compris fils tendeurs en acier galvanisé de diamètre 3 mm, support en tube rond en acier galvanisé 50/60 et toutes sujétions.</t>
  </si>
  <si>
    <t>TOTAL III: SOURCE D'ENERGIE</t>
  </si>
  <si>
    <t>IV</t>
  </si>
  <si>
    <r>
      <rPr>
        <b/>
        <sz val="11"/>
        <color theme="1"/>
        <rFont val="Arial Narrow"/>
        <family val="2"/>
      </rPr>
      <t xml:space="preserve">RESERVOIR:  </t>
    </r>
    <r>
      <rPr>
        <sz val="11"/>
        <color theme="1"/>
        <rFont val="Arial Narrow"/>
        <family val="2"/>
      </rPr>
      <t xml:space="preserve">  Fourniture et pose d'un chateau métallique de 10 m3 y compris l'ensemble des canalisations d'alimentation, de distribution, de vidange, trop plein, by pass etc., l'ensemble des pièces de raccordement selon le plan joint (té, coude et toutes sujétions);  et la fondation en béton armé dosé à 400 kg/m3 et la plateforme en béton ordinaire dosé à 300 kg/m3; investigations géotechniques et notes de calculs et toutes sujetions</t>
    </r>
  </si>
  <si>
    <t>4.1</t>
  </si>
  <si>
    <t>Etudes géotechniques</t>
  </si>
  <si>
    <t>4.2</t>
  </si>
  <si>
    <t>Fourniture et installation du château métallique de 10 m3 de hauteur sous cuve de 10 m conformément aux plans</t>
  </si>
  <si>
    <t>4.3</t>
  </si>
  <si>
    <t>Construction d'un regard au pied du château (by pass) et pose d'équipement complet y compris toute sujétion (vannes, compteurs, clapets, ventouse, floteur)</t>
  </si>
  <si>
    <t>TOTAL IV: RESERVOIR</t>
  </si>
  <si>
    <t>V</t>
  </si>
  <si>
    <t>RESEAU DE CONDUITES ET DESSERTES</t>
  </si>
  <si>
    <t>5.1</t>
  </si>
  <si>
    <t>Fourniture et pose de conduite PVC DN 63 PN16 pour conduites de refoulement y compris toutes sujétions (déblai et remblai compacté de tranchée (prof.min: 0,80 m), lit de sable ép: 0,10 m, grillage avertisseur, pièces raccords et spéciales, raccordements diverses, tests divers, rinçage, bornes de répérage à chaque 25 m, etc) et toutes sujétions</t>
  </si>
  <si>
    <t>5.2</t>
  </si>
  <si>
    <t>Fourniture et pose de tuyau PVC pression DN 75 PN10 pour conduites secondaires y compris toutes sujétions (déblai et remblai de tranchée (prof.min: 0,80 m), lit de sable ép: 0,10 m, grillage avertisseur, pièces raccords et spéciales, raccordements diverses, tests divers, rinçage, bornes de répérage à chaque 25 m, etc)</t>
  </si>
  <si>
    <t>Fourniture et pose de tuyau PVC pression DN 50 PN10 pour conduites secondaires y compris toutes sujétions (déblai et remblai de tranchée (prof.min: 0,80 m), lit de sable ép: 0,10 m, grillage avertisseur, pièces raccords et spéciales, raccordements diverses, tests divers, rinçage, bornes de répérage à chaque 25 m, etc)</t>
  </si>
  <si>
    <t>5.3</t>
  </si>
  <si>
    <t>Fourniture et pose de conduites type PeHD DN32 PN10 de raccordement des points de desserte au réseau d'eau comprenant toutes les pièces de prise en charge, les déblais et remblais, grillage avertisseur, etc; et toutes sujétions</t>
  </si>
  <si>
    <t>5.4</t>
  </si>
  <si>
    <t>Fourniture et pose de robinet de puisage DN20/275  comprennantcomprenant lyre en acier galvanisé, tête de robinet en laiton, butée, pièces de raccordement y compris plateforme d’assainissement, puits perdus, regard en béton armé équipé de compteur et de vanne d’arrêt DN25 (1’’) et toutes sujétions conformément au plan</t>
  </si>
  <si>
    <t>5.5</t>
  </si>
  <si>
    <t>Construction de regard de réservation sur conduite secondaire équipé de vanne en fonte à brides DN 50 y compris butée en béton et toutes sujétions</t>
  </si>
  <si>
    <t>TOTAL V: RESEAU DE CONDUITES</t>
  </si>
  <si>
    <t>VI</t>
  </si>
  <si>
    <t>LOCAL TECHNIQUE DE LA SOURCE D'EXHAURE ET D'ENERGIE</t>
  </si>
  <si>
    <t>6.1</t>
  </si>
  <si>
    <t>Déblai pour fondations</t>
  </si>
  <si>
    <t>m3</t>
  </si>
  <si>
    <t>6.2</t>
  </si>
  <si>
    <t>Béton cyclopéen dosé à 250 kg/m3 pour fondations</t>
  </si>
  <si>
    <t>6.3</t>
  </si>
  <si>
    <t>Maçonnerie en agglos pleins de 20x20x40 (2 couches)</t>
  </si>
  <si>
    <t>m2</t>
  </si>
  <si>
    <t>6.4</t>
  </si>
  <si>
    <t>Remblai d'apport compacté</t>
  </si>
  <si>
    <t>6.5</t>
  </si>
  <si>
    <t>Béton armé dosé à 350 kg/m3 pour longrine, poteaux, chaînage et marches d'accès</t>
  </si>
  <si>
    <t>6.6</t>
  </si>
  <si>
    <t>Béton armé pour dallage dosé à 300 kg/m3  0,10 m y compris chape incorporée et bouchardée</t>
  </si>
  <si>
    <t>6.7</t>
  </si>
  <si>
    <t>Parpaings creux de 40x20x15</t>
  </si>
  <si>
    <t>6.8</t>
  </si>
  <si>
    <t>Maçonnerie de claustras d'aération</t>
  </si>
  <si>
    <t>6.9</t>
  </si>
  <si>
    <t>Massif en béton armé dosé à 350 kg/m3 pour groupe électrogène</t>
  </si>
  <si>
    <t>6.10</t>
  </si>
  <si>
    <t>Enduits intérieur et extérieur au mortier de ciment dosé à 300 kg/m3</t>
  </si>
  <si>
    <t>6.11</t>
  </si>
  <si>
    <t xml:space="preserve">Enduit tyrolien extérieur </t>
  </si>
  <si>
    <t>6.12</t>
  </si>
  <si>
    <t>Couverture en tôles ondulées y compris accessoires de fixation</t>
  </si>
  <si>
    <t>6.13</t>
  </si>
  <si>
    <t>Porte métallique persiennée de 80x220</t>
  </si>
  <si>
    <t>6.14</t>
  </si>
  <si>
    <t>Fenêtre métallique persiennée à lames orientables de 80x80</t>
  </si>
  <si>
    <t>6.15</t>
  </si>
  <si>
    <t>Pannes en tubes rectangulaires 40x80 lourd pour fixation des tôles</t>
  </si>
  <si>
    <t>6.16</t>
  </si>
  <si>
    <t>Badigeon à la chaux vive</t>
  </si>
  <si>
    <t>6.17</t>
  </si>
  <si>
    <t>Peinture FOM sur murs intérieurs</t>
  </si>
  <si>
    <t>6.18</t>
  </si>
  <si>
    <t>Peinture à huile vynilique sur menuiseries métalliques</t>
  </si>
  <si>
    <t>6.19</t>
  </si>
  <si>
    <t>Kit solaire photovoltaïque pour alimentation électrique interne et externe du local technique composé d'un module PV de 250 WC-12V, d'un régulateur de charge 12 V-20 A, d'un onduleur, d'une batterie 12 V-100Ah, d'une lampe LED interne de 7 W et d'une lampe LED avec hublot externe de 11 W  y compris support et toutes sujétions</t>
  </si>
  <si>
    <t>TOTAL VI: TECHNIQUE DE LA SOURCE D'EXHAURE ET D'ENERGIE</t>
  </si>
  <si>
    <t>TOTAL GENERAL HTVA</t>
  </si>
  <si>
    <t>TVA (18%)</t>
  </si>
  <si>
    <t>TOTAL GENERAL TTC</t>
  </si>
  <si>
    <t>TRAVAUX DE REALISATION D’UN SYSTEME AUTONOME D’EXHAURE SOLAIRE, DE STOCKAGE ET DE DISTRIBUTION D’EAU POTABLE, AU MARCHE D'OIGNONS DE KORSIMORO, DANS LA REGION DES KOULSE (LOT 2)</t>
  </si>
  <si>
    <t>Fourniture, pose et raccordement d'électropompe immergée type Grundfos de débit 5 m3/h et HMT 80 m y compris câble de sécurité en acier inoxydable, coffret de protection étanche du tableau de commande y compris inverseur de source et toutes sujétions</t>
  </si>
  <si>
    <t>Fourniture et pose de dispostif de lave-mains des latines y compris toutes sujétions conformément au plan</t>
  </si>
  <si>
    <t>5.6</t>
  </si>
  <si>
    <t>PM</t>
  </si>
  <si>
    <t>BORDEREAU DES PRIX UNITAIRES</t>
  </si>
  <si>
    <t>En chiffres</t>
  </si>
  <si>
    <t>En toutes lettres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</si>
</sst>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00\ _€_-;\-* #,##0.00\ _€_-;_-* &quot;-&quot;??\ _€_-;_-@_-"/>
    <numFmt numFmtId="165" formatCode="_-* #,##0_-;\-* #,##0_-;_-* &quot;-&quot;??_-;_-@_-"/>
    <numFmt numFmtId="166" formatCode="_-* #,##0\ _€_-;\-* #,##0\ _€_-;_-* &quot;-&quot;??\ _€_-;_-@_-"/>
  </numFmts>
  <fonts count="13" x14ac:knownFonts="1">
    <font>
      <sz val="11"/>
      <color theme="1"/>
      <name val="Aptos Narrow"/>
      <family val="2"/>
      <scheme val="minor"/>
    </font>
    <font>
      <sz val="11"/>
      <color theme="1"/>
      <name val="Aptos Narrow"/>
      <family val="2"/>
      <scheme val="minor"/>
    </font>
    <font>
      <b/>
      <sz val="14"/>
      <color theme="1"/>
      <name val="Arial Narrow"/>
      <family val="2"/>
    </font>
    <font>
      <sz val="11"/>
      <color theme="1"/>
      <name val="Arial Narrow"/>
      <family val="2"/>
    </font>
    <font>
      <b/>
      <sz val="11"/>
      <color theme="1"/>
      <name val="Arial Narrow"/>
      <family val="2"/>
    </font>
    <font>
      <b/>
      <sz val="12.5"/>
      <color theme="1"/>
      <name val="Arial Narrow"/>
      <family val="2"/>
    </font>
    <font>
      <b/>
      <u/>
      <sz val="12.5"/>
      <color theme="1"/>
      <name val="Arial Narrow"/>
      <family val="2"/>
    </font>
    <font>
      <b/>
      <u/>
      <sz val="11"/>
      <color theme="1"/>
      <name val="Arial Narrow"/>
      <family val="2"/>
    </font>
    <font>
      <sz val="11"/>
      <color theme="1"/>
      <name val="Times New Roman"/>
      <family val="1"/>
    </font>
    <font>
      <b/>
      <sz val="12"/>
      <color theme="1"/>
      <name val="Arial Narrow"/>
      <family val="2"/>
    </font>
    <font>
      <sz val="12"/>
      <color theme="1"/>
      <name val="Arial Narrow"/>
      <family val="2"/>
    </font>
    <font>
      <sz val="12.5"/>
      <color theme="1"/>
      <name val="Arial Narrow"/>
      <family val="2"/>
    </font>
    <font>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7" tint="-0.249977111117893"/>
        <bgColor indexed="64"/>
      </patternFill>
    </fill>
  </fills>
  <borders count="36">
    <border>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mediumDashDot">
        <color indexed="64"/>
      </bottom>
      <diagonal/>
    </border>
    <border>
      <left style="thin">
        <color indexed="64"/>
      </left>
      <right style="thin">
        <color indexed="64"/>
      </right>
      <top style="thin">
        <color indexed="64"/>
      </top>
      <bottom style="mediumDashDotDot">
        <color indexed="64"/>
      </bottom>
      <diagonal/>
    </border>
    <border>
      <left style="thin">
        <color indexed="64"/>
      </left>
      <right style="double">
        <color indexed="64"/>
      </right>
      <top style="thin">
        <color indexed="64"/>
      </top>
      <bottom style="mediumDashDotDot">
        <color indexed="64"/>
      </bottom>
      <diagonal/>
    </border>
    <border>
      <left style="double">
        <color indexed="64"/>
      </left>
      <right style="thin">
        <color indexed="64"/>
      </right>
      <top style="mediumDashDot">
        <color indexed="64"/>
      </top>
      <bottom style="thin">
        <color indexed="64"/>
      </bottom>
      <diagonal/>
    </border>
    <border>
      <left style="thin">
        <color indexed="64"/>
      </left>
      <right style="thin">
        <color indexed="64"/>
      </right>
      <top style="mediumDashDot">
        <color indexed="64"/>
      </top>
      <bottom/>
      <diagonal/>
    </border>
    <border>
      <left style="thin">
        <color indexed="64"/>
      </left>
      <right/>
      <top style="mediumDashDot">
        <color indexed="64"/>
      </top>
      <bottom/>
      <diagonal/>
    </border>
    <border>
      <left style="thin">
        <color indexed="64"/>
      </left>
      <right style="thin">
        <color indexed="64"/>
      </right>
      <top style="mediumDashDot">
        <color indexed="64"/>
      </top>
      <bottom style="thin">
        <color indexed="64"/>
      </bottom>
      <diagonal/>
    </border>
    <border>
      <left style="thin">
        <color indexed="64"/>
      </left>
      <right style="double">
        <color indexed="64"/>
      </right>
      <top style="mediumDashDot">
        <color indexed="64"/>
      </top>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mediumDashDotDot">
        <color indexed="64"/>
      </top>
      <bottom style="thin">
        <color indexed="64"/>
      </bottom>
      <diagonal/>
    </border>
    <border>
      <left style="thin">
        <color indexed="64"/>
      </left>
      <right style="thin">
        <color indexed="64"/>
      </right>
      <top style="mediumDashDotDot">
        <color indexed="64"/>
      </top>
      <bottom style="thin">
        <color indexed="64"/>
      </bottom>
      <diagonal/>
    </border>
    <border>
      <left style="thin">
        <color indexed="64"/>
      </left>
      <right style="double">
        <color indexed="64"/>
      </right>
      <top style="mediumDashDotDot">
        <color indexed="64"/>
      </top>
      <bottom style="thin">
        <color indexed="64"/>
      </bottom>
      <diagonal/>
    </border>
    <border>
      <left style="double">
        <color indexed="64"/>
      </left>
      <right/>
      <top style="thin">
        <color indexed="64"/>
      </top>
      <bottom style="double">
        <color indexed="64"/>
      </bottom>
      <diagonal/>
    </border>
    <border>
      <left style="thin">
        <color auto="1"/>
      </left>
      <right style="thin">
        <color auto="1"/>
      </right>
      <top style="thin">
        <color auto="1"/>
      </top>
      <bottom style="double">
        <color auto="1"/>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ashDot">
        <color indexed="64"/>
      </bottom>
      <diagonal/>
    </border>
    <border>
      <left style="thin">
        <color indexed="64"/>
      </left>
      <right style="double">
        <color indexed="64"/>
      </right>
      <top style="thin">
        <color indexed="64"/>
      </top>
      <bottom style="dashDot">
        <color indexed="64"/>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s>
  <cellStyleXfs count="6">
    <xf numFmtId="0" fontId="0" fillId="0" borderId="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2" fillId="0" borderId="0"/>
  </cellStyleXfs>
  <cellXfs count="123">
    <xf numFmtId="0" fontId="0" fillId="0" borderId="0" xfId="0"/>
    <xf numFmtId="0" fontId="3" fillId="0" borderId="0" xfId="0" applyFont="1" applyAlignment="1">
      <alignment vertical="center"/>
    </xf>
    <xf numFmtId="0" fontId="4" fillId="0" borderId="0" xfId="0" applyFont="1" applyAlignment="1">
      <alignment vertical="center"/>
    </xf>
    <xf numFmtId="3" fontId="7" fillId="0" borderId="0" xfId="0" applyNumberFormat="1" applyFont="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4" fillId="2" borderId="2" xfId="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0" fontId="3" fillId="0" borderId="0" xfId="0" applyFont="1"/>
    <xf numFmtId="0" fontId="4" fillId="0" borderId="4" xfId="0" applyFont="1" applyBorder="1" applyAlignment="1">
      <alignment horizontal="center" vertical="center" wrapText="1"/>
    </xf>
    <xf numFmtId="0" fontId="4" fillId="3" borderId="5" xfId="0" applyFont="1" applyFill="1" applyBorder="1" applyAlignment="1">
      <alignment horizontal="left" vertical="center" wrapText="1"/>
    </xf>
    <xf numFmtId="0" fontId="4" fillId="0" borderId="5" xfId="0" applyFont="1" applyBorder="1" applyAlignment="1">
      <alignment horizontal="center" vertical="center" wrapText="1"/>
    </xf>
    <xf numFmtId="164" fontId="4" fillId="0" borderId="5" xfId="1" applyFont="1" applyBorder="1" applyAlignment="1">
      <alignment horizontal="center" vertical="center" wrapText="1"/>
    </xf>
    <xf numFmtId="3" fontId="4" fillId="0" borderId="5" xfId="0" applyNumberFormat="1" applyFont="1" applyBorder="1" applyAlignment="1">
      <alignment horizontal="center" vertical="center" wrapText="1"/>
    </xf>
    <xf numFmtId="3" fontId="3" fillId="0" borderId="6" xfId="0" applyNumberFormat="1"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3" fontId="3" fillId="0" borderId="5" xfId="1" applyNumberFormat="1" applyFont="1" applyFill="1" applyBorder="1" applyAlignment="1">
      <alignment horizontal="center" vertical="center" wrapText="1"/>
    </xf>
    <xf numFmtId="3" fontId="3" fillId="0" borderId="6" xfId="1" applyNumberFormat="1" applyFont="1" applyFill="1" applyBorder="1" applyAlignment="1">
      <alignment horizontal="center" vertical="center"/>
    </xf>
    <xf numFmtId="0" fontId="3" fillId="4" borderId="0" xfId="0" applyFont="1" applyFill="1"/>
    <xf numFmtId="0" fontId="4" fillId="2" borderId="4" xfId="0" applyFont="1" applyFill="1" applyBorder="1" applyAlignment="1">
      <alignment horizontal="center" vertical="center" wrapText="1"/>
    </xf>
    <xf numFmtId="3" fontId="4" fillId="2" borderId="6" xfId="1" applyNumberFormat="1" applyFont="1" applyFill="1" applyBorder="1" applyAlignment="1">
      <alignment horizontal="center" vertical="center"/>
    </xf>
    <xf numFmtId="0" fontId="3" fillId="5" borderId="8" xfId="0" applyFont="1" applyFill="1" applyBorder="1" applyAlignment="1">
      <alignment horizontal="center" vertical="center" wrapText="1"/>
    </xf>
    <xf numFmtId="0" fontId="4" fillId="5" borderId="9" xfId="0" applyFont="1" applyFill="1" applyBorder="1" applyAlignment="1">
      <alignment horizontal="left" vertical="center" wrapText="1"/>
    </xf>
    <xf numFmtId="0" fontId="3" fillId="5" borderId="9" xfId="0" applyFont="1" applyFill="1" applyBorder="1" applyAlignment="1">
      <alignment horizontal="center" vertical="center" wrapText="1"/>
    </xf>
    <xf numFmtId="3" fontId="3" fillId="5" borderId="9" xfId="0" applyNumberFormat="1" applyFont="1" applyFill="1" applyBorder="1" applyAlignment="1">
      <alignment horizontal="center" vertical="center" wrapText="1"/>
    </xf>
    <xf numFmtId="3" fontId="4" fillId="5" borderId="10" xfId="0" applyNumberFormat="1" applyFont="1" applyFill="1" applyBorder="1" applyAlignment="1">
      <alignment horizontal="center" vertical="center" wrapText="1"/>
    </xf>
    <xf numFmtId="0" fontId="4" fillId="0" borderId="11" xfId="0" applyFont="1" applyBorder="1" applyAlignment="1">
      <alignment horizontal="center" vertical="center" wrapText="1"/>
    </xf>
    <xf numFmtId="0" fontId="4" fillId="3" borderId="12" xfId="0" applyFont="1" applyFill="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3" fontId="4" fillId="0" borderId="14" xfId="0" applyNumberFormat="1" applyFont="1" applyBorder="1" applyAlignment="1">
      <alignment horizontal="center" vertical="center" wrapText="1"/>
    </xf>
    <xf numFmtId="3" fontId="4" fillId="0" borderId="15" xfId="0" applyNumberFormat="1" applyFont="1" applyBorder="1" applyAlignment="1">
      <alignment horizontal="center" vertical="center" wrapText="1"/>
    </xf>
    <xf numFmtId="0" fontId="3" fillId="0" borderId="0" xfId="0" applyFont="1" applyAlignment="1">
      <alignment wrapText="1"/>
    </xf>
    <xf numFmtId="0" fontId="8" fillId="0" borderId="0" xfId="0" applyFont="1" applyAlignment="1">
      <alignment horizontal="left" vertical="center" wrapText="1"/>
    </xf>
    <xf numFmtId="165" fontId="0" fillId="0" borderId="0" xfId="3" applyNumberFormat="1" applyFont="1" applyFill="1" applyBorder="1" applyAlignment="1">
      <alignment horizontal="center" vertical="center"/>
    </xf>
    <xf numFmtId="3" fontId="3" fillId="0" borderId="5" xfId="2" applyNumberFormat="1" applyFont="1" applyFill="1" applyBorder="1" applyAlignment="1">
      <alignment horizontal="center" vertical="center" wrapText="1"/>
    </xf>
    <xf numFmtId="3" fontId="3" fillId="4" borderId="6" xfId="0" applyNumberFormat="1" applyFont="1" applyFill="1" applyBorder="1" applyAlignment="1">
      <alignment horizontal="center" vertical="center"/>
    </xf>
    <xf numFmtId="3" fontId="3" fillId="0" borderId="16" xfId="0" applyNumberFormat="1" applyFont="1" applyBorder="1" applyAlignment="1">
      <alignment horizontal="center" vertical="center"/>
    </xf>
    <xf numFmtId="3" fontId="3" fillId="0" borderId="5" xfId="0" applyNumberFormat="1" applyFont="1" applyBorder="1" applyAlignment="1">
      <alignment horizontal="center" vertical="center"/>
    </xf>
    <xf numFmtId="3" fontId="3" fillId="0" borderId="5" xfId="0" applyNumberFormat="1" applyFont="1" applyBorder="1" applyAlignment="1">
      <alignment horizontal="center" vertical="center" wrapText="1"/>
    </xf>
    <xf numFmtId="0" fontId="3" fillId="0" borderId="17" xfId="0" applyFont="1" applyBorder="1" applyAlignment="1">
      <alignment horizontal="left"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3" fontId="3" fillId="0" borderId="17" xfId="0" applyNumberFormat="1" applyFont="1" applyBorder="1" applyAlignment="1">
      <alignment horizontal="center" vertical="center" wrapText="1"/>
    </xf>
    <xf numFmtId="3" fontId="3" fillId="0" borderId="6" xfId="0" applyNumberFormat="1" applyFont="1" applyBorder="1" applyAlignment="1">
      <alignment horizontal="center" vertical="center" wrapText="1"/>
    </xf>
    <xf numFmtId="0" fontId="9" fillId="0" borderId="18" xfId="0" applyFont="1" applyBorder="1" applyAlignment="1">
      <alignment horizontal="center" vertical="center" wrapText="1"/>
    </xf>
    <xf numFmtId="0" fontId="3" fillId="3" borderId="19" xfId="0" applyFont="1" applyFill="1" applyBorder="1" applyAlignment="1">
      <alignment horizontal="left" vertical="center" wrapText="1"/>
    </xf>
    <xf numFmtId="0" fontId="10" fillId="0" borderId="19" xfId="0" applyFont="1" applyBorder="1" applyAlignment="1">
      <alignment horizontal="center" vertical="center" wrapText="1"/>
    </xf>
    <xf numFmtId="3" fontId="3" fillId="0" borderId="20" xfId="2" applyNumberFormat="1" applyFont="1" applyFill="1" applyBorder="1" applyAlignment="1">
      <alignment horizontal="center" vertical="center" wrapText="1"/>
    </xf>
    <xf numFmtId="3" fontId="3" fillId="0" borderId="21" xfId="0" applyNumberFormat="1" applyFont="1" applyBorder="1" applyAlignment="1">
      <alignment horizontal="center" vertical="center" wrapText="1"/>
    </xf>
    <xf numFmtId="3" fontId="3" fillId="0" borderId="7" xfId="0" applyNumberFormat="1" applyFont="1" applyBorder="1" applyAlignment="1">
      <alignment horizontal="center" vertical="center"/>
    </xf>
    <xf numFmtId="0" fontId="4" fillId="0" borderId="18" xfId="0" applyFont="1" applyBorder="1" applyAlignment="1">
      <alignment horizontal="center" vertical="center" wrapText="1"/>
    </xf>
    <xf numFmtId="0" fontId="4" fillId="3" borderId="19" xfId="0" applyFont="1" applyFill="1" applyBorder="1" applyAlignment="1">
      <alignment vertical="center" wrapText="1"/>
    </xf>
    <xf numFmtId="0" fontId="3" fillId="0" borderId="19" xfId="0" applyFont="1" applyBorder="1" applyAlignment="1">
      <alignment horizontal="center" vertical="center" wrapText="1"/>
    </xf>
    <xf numFmtId="3" fontId="3" fillId="0" borderId="19" xfId="0" applyNumberFormat="1" applyFont="1" applyBorder="1" applyAlignment="1">
      <alignment horizontal="center" vertical="center" wrapText="1"/>
    </xf>
    <xf numFmtId="0" fontId="3" fillId="0" borderId="5" xfId="0" applyFont="1" applyBorder="1" applyAlignment="1">
      <alignment vertical="center" wrapText="1"/>
    </xf>
    <xf numFmtId="0" fontId="4" fillId="6" borderId="23" xfId="0" applyFont="1" applyFill="1" applyBorder="1" applyAlignment="1">
      <alignment horizontal="center" vertical="center" wrapText="1"/>
    </xf>
    <xf numFmtId="0" fontId="4" fillId="6" borderId="24" xfId="0" applyFont="1" applyFill="1" applyBorder="1" applyAlignment="1">
      <alignment horizontal="left" vertical="center" wrapText="1"/>
    </xf>
    <xf numFmtId="0" fontId="4" fillId="6" borderId="24" xfId="0" applyFont="1" applyFill="1" applyBorder="1" applyAlignment="1">
      <alignment horizontal="center" vertical="center" wrapText="1"/>
    </xf>
    <xf numFmtId="3" fontId="4" fillId="6" borderId="24" xfId="0" applyNumberFormat="1" applyFont="1" applyFill="1" applyBorder="1" applyAlignment="1">
      <alignment horizontal="center" vertical="center" wrapText="1"/>
    </xf>
    <xf numFmtId="3" fontId="4" fillId="6" borderId="25" xfId="1" applyNumberFormat="1" applyFont="1" applyFill="1" applyBorder="1" applyAlignment="1">
      <alignment horizontal="center" vertical="center"/>
    </xf>
    <xf numFmtId="4" fontId="3" fillId="0" borderId="0" xfId="0" applyNumberFormat="1" applyFont="1"/>
    <xf numFmtId="0" fontId="3" fillId="0" borderId="4" xfId="0" applyFont="1" applyBorder="1"/>
    <xf numFmtId="0" fontId="3" fillId="0" borderId="5" xfId="0" applyFont="1" applyBorder="1"/>
    <xf numFmtId="0" fontId="3" fillId="0" borderId="5" xfId="0" applyFont="1" applyBorder="1" applyAlignment="1">
      <alignment horizontal="center"/>
    </xf>
    <xf numFmtId="3" fontId="3" fillId="0" borderId="5" xfId="0" applyNumberFormat="1" applyFont="1" applyBorder="1" applyAlignment="1">
      <alignment horizontal="center"/>
    </xf>
    <xf numFmtId="3" fontId="3" fillId="0" borderId="6" xfId="0" applyNumberFormat="1" applyFont="1" applyBorder="1" applyAlignment="1">
      <alignment horizontal="center"/>
    </xf>
    <xf numFmtId="0" fontId="3" fillId="6" borderId="26" xfId="0" applyFont="1" applyFill="1" applyBorder="1"/>
    <xf numFmtId="0" fontId="4" fillId="6" borderId="27" xfId="0" applyFont="1" applyFill="1" applyBorder="1" applyAlignment="1">
      <alignment horizontal="left" vertical="center" wrapText="1"/>
    </xf>
    <xf numFmtId="0" fontId="3" fillId="6" borderId="28" xfId="0" applyFont="1" applyFill="1" applyBorder="1" applyAlignment="1">
      <alignment horizontal="center"/>
    </xf>
    <xf numFmtId="0" fontId="3" fillId="6" borderId="28" xfId="0" applyFont="1" applyFill="1" applyBorder="1" applyAlignment="1">
      <alignment horizontal="center" vertical="center"/>
    </xf>
    <xf numFmtId="3" fontId="3" fillId="6" borderId="28" xfId="0" applyNumberFormat="1" applyFont="1" applyFill="1" applyBorder="1" applyAlignment="1">
      <alignment horizontal="center"/>
    </xf>
    <xf numFmtId="3" fontId="4" fillId="6" borderId="29" xfId="0" applyNumberFormat="1" applyFont="1" applyFill="1" applyBorder="1" applyAlignment="1">
      <alignment horizontal="center"/>
    </xf>
    <xf numFmtId="0" fontId="3" fillId="0" borderId="0" xfId="0" applyFont="1" applyAlignment="1">
      <alignment horizontal="center"/>
    </xf>
    <xf numFmtId="0" fontId="3" fillId="0" borderId="0" xfId="0" applyFont="1" applyAlignment="1">
      <alignment horizontal="center" vertical="center"/>
    </xf>
    <xf numFmtId="3" fontId="3" fillId="0" borderId="0" xfId="0" applyNumberFormat="1" applyFont="1" applyAlignment="1">
      <alignment horizontal="center"/>
    </xf>
    <xf numFmtId="3" fontId="11" fillId="0" borderId="0" xfId="0" applyNumberFormat="1" applyFont="1"/>
    <xf numFmtId="3" fontId="3" fillId="0" borderId="22" xfId="0" applyNumberFormat="1" applyFont="1" applyBorder="1" applyAlignment="1">
      <alignment horizontal="center" vertical="center" wrapText="1"/>
    </xf>
    <xf numFmtId="0" fontId="10" fillId="0" borderId="5" xfId="0" applyFont="1" applyBorder="1" applyAlignment="1">
      <alignment horizontal="left" vertical="center" wrapText="1"/>
    </xf>
    <xf numFmtId="0" fontId="7" fillId="0" borderId="0" xfId="0" applyFont="1" applyAlignment="1">
      <alignment horizontal="center" vertical="center" wrapText="1"/>
    </xf>
    <xf numFmtId="4" fontId="3" fillId="0" borderId="5" xfId="0" applyNumberFormat="1" applyFont="1" applyBorder="1" applyAlignment="1">
      <alignment horizontal="center" vertical="center" wrapText="1"/>
    </xf>
    <xf numFmtId="3" fontId="3" fillId="0" borderId="6" xfId="0" applyNumberFormat="1" applyFont="1" applyBorder="1" applyAlignment="1">
      <alignment horizontal="right" vertical="center" wrapText="1"/>
    </xf>
    <xf numFmtId="3" fontId="3" fillId="0" borderId="5" xfId="0" applyNumberFormat="1" applyFont="1" applyBorder="1" applyAlignment="1">
      <alignment horizontal="right" vertical="center" wrapText="1"/>
    </xf>
    <xf numFmtId="0" fontId="3" fillId="0" borderId="30" xfId="0" applyFont="1" applyBorder="1" applyAlignment="1">
      <alignment horizontal="left" vertical="center" wrapText="1"/>
    </xf>
    <xf numFmtId="0" fontId="3" fillId="0" borderId="30" xfId="0" applyFont="1" applyBorder="1" applyAlignment="1">
      <alignment horizontal="center" vertical="center" wrapText="1"/>
    </xf>
    <xf numFmtId="4" fontId="3" fillId="0" borderId="30" xfId="0" applyNumberFormat="1" applyFont="1" applyBorder="1" applyAlignment="1">
      <alignment horizontal="center" vertical="center" wrapText="1"/>
    </xf>
    <xf numFmtId="3" fontId="3" fillId="0" borderId="30" xfId="0" applyNumberFormat="1" applyFont="1" applyBorder="1" applyAlignment="1">
      <alignment horizontal="right" vertical="center" wrapText="1"/>
    </xf>
    <xf numFmtId="3" fontId="3" fillId="0" borderId="31" xfId="0" applyNumberFormat="1" applyFont="1" applyBorder="1" applyAlignment="1">
      <alignment horizontal="right" vertical="center" wrapText="1"/>
    </xf>
    <xf numFmtId="3" fontId="4" fillId="0" borderId="5" xfId="5" applyNumberFormat="1" applyFont="1" applyBorder="1" applyAlignment="1">
      <alignment horizontal="center" vertical="center" wrapText="1"/>
    </xf>
    <xf numFmtId="3" fontId="4" fillId="0" borderId="5" xfId="5" applyNumberFormat="1" applyFont="1" applyBorder="1" applyAlignment="1">
      <alignment horizontal="right" vertical="center" wrapText="1"/>
    </xf>
    <xf numFmtId="3" fontId="4" fillId="0" borderId="6" xfId="5" applyNumberFormat="1" applyFont="1" applyBorder="1" applyAlignment="1">
      <alignment horizontal="right" vertical="center" wrapText="1"/>
    </xf>
    <xf numFmtId="0" fontId="0" fillId="0" borderId="0" xfId="0" applyAlignment="1">
      <alignment horizontal="center" vertical="center"/>
    </xf>
    <xf numFmtId="0" fontId="3" fillId="4" borderId="4"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3" fillId="4" borderId="5" xfId="0" applyFont="1" applyFill="1" applyBorder="1" applyAlignment="1">
      <alignment horizontal="center" vertical="center"/>
    </xf>
    <xf numFmtId="3" fontId="3" fillId="4" borderId="5" xfId="1" applyNumberFormat="1" applyFont="1" applyFill="1" applyBorder="1" applyAlignment="1">
      <alignment horizontal="center" vertical="center" wrapText="1"/>
    </xf>
    <xf numFmtId="0" fontId="3" fillId="0" borderId="5" xfId="0" applyFont="1" applyBorder="1" applyAlignment="1">
      <alignment horizontal="left" vertical="center"/>
    </xf>
    <xf numFmtId="0" fontId="4" fillId="0" borderId="5" xfId="0" applyFont="1" applyBorder="1" applyAlignment="1">
      <alignment horizontal="left" vertical="center" wrapText="1"/>
    </xf>
    <xf numFmtId="3" fontId="3" fillId="0" borderId="5" xfId="1" applyNumberFormat="1" applyFont="1" applyFill="1" applyBorder="1" applyAlignment="1">
      <alignment horizontal="right" vertical="center" wrapText="1"/>
    </xf>
    <xf numFmtId="3" fontId="3" fillId="0" borderId="6" xfId="0" applyNumberFormat="1" applyFont="1" applyBorder="1" applyAlignment="1">
      <alignment horizontal="right" vertical="center"/>
    </xf>
    <xf numFmtId="3" fontId="4" fillId="2" borderId="19" xfId="0" applyNumberFormat="1" applyFont="1" applyFill="1" applyBorder="1" applyAlignment="1">
      <alignment horizontal="center" vertical="center" wrapText="1"/>
    </xf>
    <xf numFmtId="3" fontId="4" fillId="2" borderId="21" xfId="0" applyNumberFormat="1" applyFont="1" applyFill="1" applyBorder="1" applyAlignment="1">
      <alignment horizontal="center" vertical="center" wrapText="1"/>
    </xf>
    <xf numFmtId="4" fontId="3" fillId="0" borderId="0" xfId="0" applyNumberFormat="1" applyFont="1" applyAlignment="1">
      <alignment horizontal="center"/>
    </xf>
    <xf numFmtId="166" fontId="3" fillId="0" borderId="0" xfId="1" applyNumberFormat="1" applyFont="1"/>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4" fillId="2" borderId="5" xfId="0" applyFont="1" applyFill="1" applyBorder="1" applyAlignment="1">
      <alignment horizontal="left" vertical="center" wrapText="1"/>
    </xf>
    <xf numFmtId="0" fontId="4" fillId="2" borderId="33"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19" xfId="0" applyFont="1" applyFill="1" applyBorder="1" applyAlignment="1">
      <alignment horizontal="center" vertical="center" wrapText="1"/>
    </xf>
    <xf numFmtId="164" fontId="4" fillId="2" borderId="32" xfId="1" applyFont="1" applyFill="1" applyBorder="1" applyAlignment="1">
      <alignment horizontal="center" vertical="center" wrapText="1"/>
    </xf>
    <xf numFmtId="164" fontId="4" fillId="2" borderId="19" xfId="1" applyFont="1" applyFill="1" applyBorder="1" applyAlignment="1">
      <alignment horizontal="center" vertical="center" wrapText="1"/>
    </xf>
    <xf numFmtId="3" fontId="4" fillId="2" borderId="34" xfId="0" applyNumberFormat="1" applyFont="1" applyFill="1" applyBorder="1" applyAlignment="1">
      <alignment horizontal="center" vertical="center" wrapText="1"/>
    </xf>
    <xf numFmtId="3" fontId="4" fillId="2" borderId="35" xfId="0" applyNumberFormat="1" applyFont="1" applyFill="1" applyBorder="1" applyAlignment="1">
      <alignment horizontal="center" vertical="center" wrapText="1"/>
    </xf>
  </cellXfs>
  <cellStyles count="6">
    <cellStyle name="Milliers" xfId="1" builtinId="3"/>
    <cellStyle name="Milliers [0] 2" xfId="4" xr:uid="{DFF460A6-5533-4C42-8320-C9A3979F0029}"/>
    <cellStyle name="Milliers 2" xfId="2" xr:uid="{ACA9F5F0-5048-4873-8380-C6BC18677841}"/>
    <cellStyle name="Milliers 3" xfId="3" xr:uid="{C74EC862-3FE0-489F-80A9-0E7E22A178AD}"/>
    <cellStyle name="Normal" xfId="0" builtinId="0"/>
    <cellStyle name="Normal 3" xfId="5" xr:uid="{54329B83-DC94-4054-95A0-05433CFA81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D1725-0463-4EA9-8FB8-17D93F5A530B}">
  <dimension ref="A1:M77"/>
  <sheetViews>
    <sheetView tabSelected="1" topLeftCell="A61" zoomScale="130" zoomScaleNormal="130" workbookViewId="0">
      <selection activeCell="F71" sqref="F71"/>
    </sheetView>
  </sheetViews>
  <sheetFormatPr baseColWidth="10" defaultColWidth="11.5546875" defaultRowHeight="13.8" x14ac:dyDescent="0.25"/>
  <cols>
    <col min="1" max="1" width="7.5546875" style="9" customWidth="1"/>
    <col min="2" max="2" width="54.33203125" style="9" customWidth="1"/>
    <col min="3" max="3" width="5.33203125" style="77" customWidth="1"/>
    <col min="4" max="4" width="8.44140625" style="78" customWidth="1"/>
    <col min="5" max="5" width="13.33203125" style="79" customWidth="1"/>
    <col min="6" max="6" width="12.6640625" style="79" customWidth="1"/>
    <col min="7" max="7" width="14.44140625" style="9" customWidth="1"/>
    <col min="8" max="8" width="47" style="9" customWidth="1"/>
    <col min="9" max="16384" width="11.5546875" style="9"/>
  </cols>
  <sheetData>
    <row r="1" spans="1:13" s="1" customFormat="1" ht="50.4" customHeight="1" x14ac:dyDescent="0.3">
      <c r="A1" s="108" t="s">
        <v>0</v>
      </c>
      <c r="B1" s="109"/>
      <c r="C1" s="109"/>
      <c r="D1" s="109"/>
      <c r="E1" s="109"/>
      <c r="F1" s="109"/>
      <c r="H1" s="110"/>
      <c r="I1" s="110"/>
      <c r="J1" s="110"/>
      <c r="K1" s="2"/>
      <c r="L1" s="2"/>
      <c r="M1" s="2"/>
    </row>
    <row r="2" spans="1:13" s="1" customFormat="1" ht="9" customHeight="1" x14ac:dyDescent="0.3">
      <c r="A2" s="111"/>
      <c r="B2" s="112"/>
      <c r="C2" s="112"/>
      <c r="D2" s="112"/>
      <c r="E2" s="112"/>
      <c r="F2" s="112"/>
    </row>
    <row r="3" spans="1:13" s="1" customFormat="1" ht="21.6" customHeight="1" x14ac:dyDescent="0.3">
      <c r="A3" s="113" t="s">
        <v>1</v>
      </c>
      <c r="B3" s="113"/>
      <c r="C3" s="113"/>
      <c r="D3" s="113"/>
      <c r="E3" s="113"/>
      <c r="F3" s="113"/>
    </row>
    <row r="4" spans="1:13" s="1" customFormat="1" ht="8.4" customHeight="1" thickBot="1" x14ac:dyDescent="0.35">
      <c r="A4" s="83"/>
      <c r="B4" s="83"/>
      <c r="C4" s="83"/>
      <c r="D4" s="83"/>
      <c r="E4" s="3"/>
      <c r="F4" s="3"/>
    </row>
    <row r="5" spans="1:13" ht="30.6" customHeight="1" thickTop="1" x14ac:dyDescent="0.25">
      <c r="A5" s="4" t="s">
        <v>2</v>
      </c>
      <c r="B5" s="5" t="s">
        <v>3</v>
      </c>
      <c r="C5" s="5" t="s">
        <v>4</v>
      </c>
      <c r="D5" s="6" t="s">
        <v>5</v>
      </c>
      <c r="E5" s="7" t="s">
        <v>6</v>
      </c>
      <c r="F5" s="8" t="s">
        <v>7</v>
      </c>
    </row>
    <row r="6" spans="1:13" ht="16.2" customHeight="1" x14ac:dyDescent="0.25">
      <c r="A6" s="10" t="s">
        <v>8</v>
      </c>
      <c r="B6" s="11" t="s">
        <v>9</v>
      </c>
      <c r="C6" s="12"/>
      <c r="D6" s="13"/>
      <c r="E6" s="14"/>
      <c r="F6" s="15"/>
    </row>
    <row r="7" spans="1:13" ht="17.399999999999999" customHeight="1" x14ac:dyDescent="0.25">
      <c r="A7" s="16" t="s">
        <v>10</v>
      </c>
      <c r="B7" s="17" t="s">
        <v>11</v>
      </c>
      <c r="C7" s="18" t="s">
        <v>12</v>
      </c>
      <c r="D7" s="19">
        <v>1</v>
      </c>
      <c r="E7" s="20"/>
      <c r="F7" s="21">
        <f>D7*E7</f>
        <v>0</v>
      </c>
    </row>
    <row r="8" spans="1:13" ht="19.95" customHeight="1" x14ac:dyDescent="0.25">
      <c r="A8" s="16" t="s">
        <v>13</v>
      </c>
      <c r="B8" s="17" t="s">
        <v>14</v>
      </c>
      <c r="C8" s="18" t="s">
        <v>12</v>
      </c>
      <c r="D8" s="19">
        <v>1</v>
      </c>
      <c r="E8" s="20"/>
      <c r="F8" s="21">
        <f>D8*E8</f>
        <v>0</v>
      </c>
    </row>
    <row r="9" spans="1:13" ht="60.6" customHeight="1" x14ac:dyDescent="0.25">
      <c r="A9" s="16" t="s">
        <v>15</v>
      </c>
      <c r="B9" s="17" t="s">
        <v>16</v>
      </c>
      <c r="C9" s="18" t="s">
        <v>17</v>
      </c>
      <c r="D9" s="19">
        <v>2</v>
      </c>
      <c r="E9" s="20"/>
      <c r="F9" s="21">
        <f>D9*E9</f>
        <v>0</v>
      </c>
      <c r="G9" s="22"/>
    </row>
    <row r="10" spans="1:13" ht="45" customHeight="1" x14ac:dyDescent="0.25">
      <c r="A10" s="16" t="s">
        <v>18</v>
      </c>
      <c r="B10" s="17" t="s">
        <v>19</v>
      </c>
      <c r="C10" s="18" t="s">
        <v>17</v>
      </c>
      <c r="D10" s="19">
        <v>1</v>
      </c>
      <c r="E10" s="20"/>
      <c r="F10" s="21">
        <f>D10*E10</f>
        <v>0</v>
      </c>
      <c r="G10" s="22"/>
    </row>
    <row r="11" spans="1:13" ht="18" customHeight="1" thickBot="1" x14ac:dyDescent="0.3">
      <c r="A11" s="23"/>
      <c r="B11" s="114" t="s">
        <v>20</v>
      </c>
      <c r="C11" s="114"/>
      <c r="D11" s="114"/>
      <c r="E11" s="114"/>
      <c r="F11" s="24">
        <f>SUM(F7:F10)</f>
        <v>0</v>
      </c>
    </row>
    <row r="12" spans="1:13" ht="22.95" customHeight="1" x14ac:dyDescent="0.25">
      <c r="A12" s="30" t="s">
        <v>21</v>
      </c>
      <c r="B12" s="31" t="s">
        <v>22</v>
      </c>
      <c r="C12" s="32"/>
      <c r="D12" s="33"/>
      <c r="E12" s="34"/>
      <c r="F12" s="35"/>
    </row>
    <row r="13" spans="1:13" ht="28.2" customHeight="1" x14ac:dyDescent="0.25">
      <c r="A13" s="16" t="s">
        <v>23</v>
      </c>
      <c r="B13" s="17" t="s">
        <v>24</v>
      </c>
      <c r="C13" s="18" t="s">
        <v>17</v>
      </c>
      <c r="D13" s="19">
        <v>1</v>
      </c>
      <c r="E13" s="20"/>
      <c r="F13" s="15">
        <f>D13*E13</f>
        <v>0</v>
      </c>
      <c r="H13" s="36"/>
    </row>
    <row r="14" spans="1:13" ht="70.2" customHeight="1" x14ac:dyDescent="0.25">
      <c r="A14" s="16" t="s">
        <v>25</v>
      </c>
      <c r="B14" s="17" t="s">
        <v>26</v>
      </c>
      <c r="C14" s="18" t="s">
        <v>27</v>
      </c>
      <c r="D14" s="19">
        <v>1</v>
      </c>
      <c r="E14" s="20"/>
      <c r="F14" s="15">
        <f>D14*E14</f>
        <v>0</v>
      </c>
      <c r="H14" s="36"/>
    </row>
    <row r="15" spans="1:13" ht="59.4" customHeight="1" x14ac:dyDescent="0.25">
      <c r="A15" s="16" t="s">
        <v>28</v>
      </c>
      <c r="B15" s="17" t="s">
        <v>29</v>
      </c>
      <c r="C15" s="18" t="s">
        <v>17</v>
      </c>
      <c r="D15" s="19">
        <v>1</v>
      </c>
      <c r="E15" s="20"/>
      <c r="F15" s="15">
        <f>D15*E15</f>
        <v>0</v>
      </c>
      <c r="H15" s="36"/>
    </row>
    <row r="16" spans="1:13" ht="32.4" customHeight="1" x14ac:dyDescent="0.25">
      <c r="A16" s="16" t="s">
        <v>30</v>
      </c>
      <c r="B16" s="17" t="s">
        <v>31</v>
      </c>
      <c r="C16" s="19" t="s">
        <v>32</v>
      </c>
      <c r="D16" s="19">
        <v>68</v>
      </c>
      <c r="E16" s="39"/>
      <c r="F16" s="15">
        <f t="shared" ref="F16:F23" si="0">D16*E16</f>
        <v>0</v>
      </c>
      <c r="H16" s="36"/>
    </row>
    <row r="17" spans="1:12" ht="46.95" customHeight="1" x14ac:dyDescent="0.25">
      <c r="A17" s="16" t="s">
        <v>33</v>
      </c>
      <c r="B17" s="17" t="s">
        <v>34</v>
      </c>
      <c r="C17" s="18" t="s">
        <v>32</v>
      </c>
      <c r="D17" s="19">
        <f>D16</f>
        <v>68</v>
      </c>
      <c r="E17" s="39"/>
      <c r="F17" s="15">
        <f t="shared" si="0"/>
        <v>0</v>
      </c>
      <c r="H17" s="37"/>
      <c r="I17" s="95"/>
      <c r="J17" s="95"/>
      <c r="K17" s="38"/>
      <c r="L17" s="38"/>
    </row>
    <row r="18" spans="1:12" ht="56.4" customHeight="1" x14ac:dyDescent="0.25">
      <c r="A18" s="16" t="s">
        <v>35</v>
      </c>
      <c r="B18" s="17" t="s">
        <v>36</v>
      </c>
      <c r="C18" s="18" t="s">
        <v>32</v>
      </c>
      <c r="D18" s="19">
        <f>D17</f>
        <v>68</v>
      </c>
      <c r="E18" s="39"/>
      <c r="F18" s="15">
        <f t="shared" si="0"/>
        <v>0</v>
      </c>
      <c r="H18" s="37"/>
      <c r="I18" s="95"/>
      <c r="J18" s="95"/>
      <c r="K18" s="38"/>
      <c r="L18" s="38"/>
    </row>
    <row r="19" spans="1:12" ht="45" customHeight="1" x14ac:dyDescent="0.25">
      <c r="A19" s="16" t="s">
        <v>37</v>
      </c>
      <c r="B19" s="17" t="s">
        <v>38</v>
      </c>
      <c r="C19" s="18" t="s">
        <v>32</v>
      </c>
      <c r="D19" s="19">
        <f>D18</f>
        <v>68</v>
      </c>
      <c r="E19" s="39"/>
      <c r="F19" s="15">
        <f t="shared" si="0"/>
        <v>0</v>
      </c>
      <c r="H19" s="37"/>
      <c r="I19" s="95"/>
      <c r="J19" s="95"/>
      <c r="K19" s="38"/>
      <c r="L19" s="38"/>
    </row>
    <row r="20" spans="1:12" ht="58.2" customHeight="1" x14ac:dyDescent="0.25">
      <c r="A20" s="16" t="s">
        <v>39</v>
      </c>
      <c r="B20" s="17" t="s">
        <v>40</v>
      </c>
      <c r="C20" s="18" t="s">
        <v>32</v>
      </c>
      <c r="D20" s="19">
        <f>D19</f>
        <v>68</v>
      </c>
      <c r="E20" s="39"/>
      <c r="F20" s="15">
        <f t="shared" si="0"/>
        <v>0</v>
      </c>
      <c r="H20" s="37"/>
      <c r="I20" s="95"/>
      <c r="J20" s="95"/>
      <c r="K20" s="38"/>
      <c r="L20" s="38"/>
    </row>
    <row r="21" spans="1:12" ht="28.2" customHeight="1" x14ac:dyDescent="0.25">
      <c r="A21" s="16" t="s">
        <v>41</v>
      </c>
      <c r="B21" s="17" t="s">
        <v>42</v>
      </c>
      <c r="C21" s="18" t="s">
        <v>17</v>
      </c>
      <c r="D21" s="18">
        <v>1</v>
      </c>
      <c r="E21" s="39"/>
      <c r="F21" s="15">
        <f t="shared" si="0"/>
        <v>0</v>
      </c>
      <c r="H21" s="37"/>
      <c r="I21" s="95"/>
      <c r="J21" s="95"/>
      <c r="K21" s="38"/>
      <c r="L21" s="38"/>
    </row>
    <row r="22" spans="1:12" ht="43.95" customHeight="1" x14ac:dyDescent="0.25">
      <c r="A22" s="16" t="s">
        <v>43</v>
      </c>
      <c r="B22" s="17" t="s">
        <v>44</v>
      </c>
      <c r="C22" s="18" t="s">
        <v>17</v>
      </c>
      <c r="D22" s="18">
        <v>1</v>
      </c>
      <c r="E22" s="39"/>
      <c r="F22" s="15">
        <f t="shared" si="0"/>
        <v>0</v>
      </c>
      <c r="H22" s="36"/>
    </row>
    <row r="23" spans="1:12" ht="37.950000000000003" customHeight="1" x14ac:dyDescent="0.25">
      <c r="A23" s="16" t="s">
        <v>45</v>
      </c>
      <c r="B23" s="17" t="s">
        <v>46</v>
      </c>
      <c r="C23" s="18" t="s">
        <v>27</v>
      </c>
      <c r="D23" s="18">
        <v>1</v>
      </c>
      <c r="E23" s="39"/>
      <c r="F23" s="15">
        <f t="shared" si="0"/>
        <v>0</v>
      </c>
      <c r="H23" s="36"/>
    </row>
    <row r="24" spans="1:12" ht="19.95" customHeight="1" thickBot="1" x14ac:dyDescent="0.3">
      <c r="A24" s="25"/>
      <c r="B24" s="26" t="s">
        <v>47</v>
      </c>
      <c r="C24" s="27"/>
      <c r="D24" s="27"/>
      <c r="E24" s="28"/>
      <c r="F24" s="29">
        <f>SUM(F13:F23)</f>
        <v>0</v>
      </c>
      <c r="H24" s="36"/>
    </row>
    <row r="25" spans="1:12" ht="17.399999999999999" customHeight="1" x14ac:dyDescent="0.25">
      <c r="A25" s="10" t="s">
        <v>48</v>
      </c>
      <c r="B25" s="31" t="s">
        <v>49</v>
      </c>
      <c r="C25" s="19"/>
      <c r="D25" s="19"/>
      <c r="E25" s="20"/>
      <c r="F25" s="15"/>
      <c r="H25" s="36"/>
    </row>
    <row r="26" spans="1:12" ht="58.95" customHeight="1" x14ac:dyDescent="0.25">
      <c r="A26" s="96" t="s">
        <v>50</v>
      </c>
      <c r="B26" s="97" t="s">
        <v>51</v>
      </c>
      <c r="C26" s="98" t="s">
        <v>17</v>
      </c>
      <c r="D26" s="98">
        <v>12</v>
      </c>
      <c r="E26" s="99"/>
      <c r="F26" s="40">
        <f t="shared" ref="F26:F36" si="1">D26*E26</f>
        <v>0</v>
      </c>
      <c r="H26" s="36"/>
    </row>
    <row r="27" spans="1:12" ht="58.2" customHeight="1" x14ac:dyDescent="0.25">
      <c r="A27" s="96" t="s">
        <v>52</v>
      </c>
      <c r="B27" s="97" t="s">
        <v>53</v>
      </c>
      <c r="C27" s="98" t="s">
        <v>17</v>
      </c>
      <c r="D27" s="98">
        <v>1</v>
      </c>
      <c r="E27" s="99"/>
      <c r="F27" s="40">
        <f t="shared" si="1"/>
        <v>0</v>
      </c>
      <c r="H27" s="36"/>
    </row>
    <row r="28" spans="1:12" ht="42.6" customHeight="1" x14ac:dyDescent="0.25">
      <c r="A28" s="96" t="s">
        <v>54</v>
      </c>
      <c r="B28" s="17" t="s">
        <v>55</v>
      </c>
      <c r="C28" s="19" t="s">
        <v>17</v>
      </c>
      <c r="D28" s="19">
        <v>1</v>
      </c>
      <c r="E28" s="20"/>
      <c r="F28" s="15">
        <f t="shared" si="1"/>
        <v>0</v>
      </c>
      <c r="H28" s="36"/>
    </row>
    <row r="29" spans="1:12" ht="44.4" customHeight="1" x14ac:dyDescent="0.25">
      <c r="A29" s="96" t="s">
        <v>56</v>
      </c>
      <c r="B29" s="17" t="s">
        <v>57</v>
      </c>
      <c r="C29" s="19" t="s">
        <v>32</v>
      </c>
      <c r="D29" s="19">
        <v>30</v>
      </c>
      <c r="E29" s="42"/>
      <c r="F29" s="41">
        <f t="shared" si="1"/>
        <v>0</v>
      </c>
      <c r="H29" s="36"/>
    </row>
    <row r="30" spans="1:12" ht="33.6" customHeight="1" x14ac:dyDescent="0.25">
      <c r="A30" s="96" t="s">
        <v>58</v>
      </c>
      <c r="B30" s="17" t="s">
        <v>59</v>
      </c>
      <c r="C30" s="19" t="s">
        <v>17</v>
      </c>
      <c r="D30" s="19">
        <v>1</v>
      </c>
      <c r="E30" s="42"/>
      <c r="F30" s="41">
        <f t="shared" si="1"/>
        <v>0</v>
      </c>
      <c r="H30" s="36"/>
    </row>
    <row r="31" spans="1:12" ht="33.6" customHeight="1" x14ac:dyDescent="0.25">
      <c r="A31" s="96" t="s">
        <v>60</v>
      </c>
      <c r="B31" s="17" t="s">
        <v>61</v>
      </c>
      <c r="C31" s="19" t="s">
        <v>17</v>
      </c>
      <c r="D31" s="19">
        <v>1</v>
      </c>
      <c r="E31" s="42"/>
      <c r="F31" s="41">
        <f t="shared" si="1"/>
        <v>0</v>
      </c>
      <c r="H31" s="36"/>
    </row>
    <row r="32" spans="1:12" ht="33.6" customHeight="1" x14ac:dyDescent="0.25">
      <c r="A32" s="96" t="s">
        <v>62</v>
      </c>
      <c r="B32" s="17" t="s">
        <v>63</v>
      </c>
      <c r="C32" s="19" t="s">
        <v>17</v>
      </c>
      <c r="D32" s="19">
        <v>1</v>
      </c>
      <c r="E32" s="42"/>
      <c r="F32" s="41">
        <f t="shared" si="1"/>
        <v>0</v>
      </c>
      <c r="H32" s="36"/>
    </row>
    <row r="33" spans="1:8" ht="42.6" customHeight="1" x14ac:dyDescent="0.25">
      <c r="A33" s="96" t="s">
        <v>64</v>
      </c>
      <c r="B33" s="17" t="s">
        <v>65</v>
      </c>
      <c r="C33" s="18" t="s">
        <v>27</v>
      </c>
      <c r="D33" s="19">
        <v>1</v>
      </c>
      <c r="E33" s="43"/>
      <c r="F33" s="15">
        <f t="shared" si="1"/>
        <v>0</v>
      </c>
      <c r="H33" s="36"/>
    </row>
    <row r="34" spans="1:8" ht="112.2" customHeight="1" x14ac:dyDescent="0.25">
      <c r="A34" s="96" t="s">
        <v>66</v>
      </c>
      <c r="B34" s="44" t="s">
        <v>67</v>
      </c>
      <c r="C34" s="45" t="s">
        <v>32</v>
      </c>
      <c r="D34" s="46">
        <v>40</v>
      </c>
      <c r="E34" s="47"/>
      <c r="F34" s="15">
        <f t="shared" si="1"/>
        <v>0</v>
      </c>
      <c r="H34" s="36"/>
    </row>
    <row r="35" spans="1:8" ht="46.2" customHeight="1" x14ac:dyDescent="0.25">
      <c r="A35" s="96" t="s">
        <v>68</v>
      </c>
      <c r="B35" s="44" t="s">
        <v>69</v>
      </c>
      <c r="C35" s="45" t="s">
        <v>17</v>
      </c>
      <c r="D35" s="45">
        <v>1</v>
      </c>
      <c r="E35" s="47"/>
      <c r="F35" s="48">
        <f t="shared" si="1"/>
        <v>0</v>
      </c>
      <c r="H35" s="36"/>
    </row>
    <row r="36" spans="1:8" ht="56.4" customHeight="1" x14ac:dyDescent="0.25">
      <c r="A36" s="96" t="s">
        <v>70</v>
      </c>
      <c r="B36" s="44" t="s">
        <v>71</v>
      </c>
      <c r="C36" s="45" t="s">
        <v>32</v>
      </c>
      <c r="D36" s="45">
        <v>40</v>
      </c>
      <c r="E36" s="47"/>
      <c r="F36" s="81">
        <f t="shared" si="1"/>
        <v>0</v>
      </c>
      <c r="H36" s="36"/>
    </row>
    <row r="37" spans="1:8" ht="18" customHeight="1" thickBot="1" x14ac:dyDescent="0.3">
      <c r="A37" s="25"/>
      <c r="B37" s="26" t="s">
        <v>72</v>
      </c>
      <c r="C37" s="27"/>
      <c r="D37" s="27"/>
      <c r="E37" s="28"/>
      <c r="F37" s="29">
        <f>SUM(F26:F36)</f>
        <v>0</v>
      </c>
    </row>
    <row r="38" spans="1:8" ht="97.95" customHeight="1" x14ac:dyDescent="0.25">
      <c r="A38" s="49" t="s">
        <v>73</v>
      </c>
      <c r="B38" s="50" t="s">
        <v>74</v>
      </c>
      <c r="C38" s="51"/>
      <c r="D38" s="51"/>
      <c r="E38" s="52"/>
      <c r="F38" s="53"/>
    </row>
    <row r="39" spans="1:8" ht="20.399999999999999" customHeight="1" x14ac:dyDescent="0.25">
      <c r="A39" s="16" t="s">
        <v>75</v>
      </c>
      <c r="B39" s="100" t="s">
        <v>76</v>
      </c>
      <c r="C39" s="19" t="s">
        <v>17</v>
      </c>
      <c r="D39" s="20">
        <v>1</v>
      </c>
      <c r="E39" s="54"/>
      <c r="F39" s="15">
        <f>D39*E39</f>
        <v>0</v>
      </c>
    </row>
    <row r="40" spans="1:8" ht="30" customHeight="1" x14ac:dyDescent="0.25">
      <c r="A40" s="16" t="s">
        <v>77</v>
      </c>
      <c r="B40" s="44" t="s">
        <v>78</v>
      </c>
      <c r="C40" s="19" t="s">
        <v>17</v>
      </c>
      <c r="D40" s="20">
        <v>1</v>
      </c>
      <c r="E40" s="54"/>
      <c r="F40" s="15">
        <f>D40*E40</f>
        <v>0</v>
      </c>
    </row>
    <row r="41" spans="1:8" ht="42.6" customHeight="1" x14ac:dyDescent="0.25">
      <c r="A41" s="16" t="s">
        <v>79</v>
      </c>
      <c r="B41" s="17" t="s">
        <v>80</v>
      </c>
      <c r="C41" s="19" t="s">
        <v>17</v>
      </c>
      <c r="D41" s="20">
        <v>1</v>
      </c>
      <c r="E41" s="54"/>
      <c r="F41" s="15">
        <f>D41*E41</f>
        <v>0</v>
      </c>
    </row>
    <row r="42" spans="1:8" ht="18" customHeight="1" thickBot="1" x14ac:dyDescent="0.3">
      <c r="A42" s="25"/>
      <c r="B42" s="26" t="s">
        <v>81</v>
      </c>
      <c r="C42" s="27"/>
      <c r="D42" s="27"/>
      <c r="E42" s="28"/>
      <c r="F42" s="29">
        <f>SUM(F39:F41)</f>
        <v>0</v>
      </c>
    </row>
    <row r="43" spans="1:8" ht="17.399999999999999" customHeight="1" x14ac:dyDescent="0.25">
      <c r="A43" s="55" t="s">
        <v>82</v>
      </c>
      <c r="B43" s="56" t="s">
        <v>83</v>
      </c>
      <c r="C43" s="57"/>
      <c r="D43" s="57"/>
      <c r="E43" s="58"/>
      <c r="F43" s="53"/>
    </row>
    <row r="44" spans="1:8" ht="73.2" customHeight="1" x14ac:dyDescent="0.25">
      <c r="A44" s="16" t="s">
        <v>84</v>
      </c>
      <c r="B44" s="17" t="s">
        <v>85</v>
      </c>
      <c r="C44" s="18" t="s">
        <v>32</v>
      </c>
      <c r="D44" s="19">
        <v>295</v>
      </c>
      <c r="E44" s="39"/>
      <c r="F44" s="48">
        <f t="shared" ref="F44:F49" si="2">D44*E44</f>
        <v>0</v>
      </c>
    </row>
    <row r="45" spans="1:8" ht="71.400000000000006" customHeight="1" x14ac:dyDescent="0.25">
      <c r="A45" s="16" t="s">
        <v>86</v>
      </c>
      <c r="B45" s="17" t="s">
        <v>87</v>
      </c>
      <c r="C45" s="18" t="s">
        <v>32</v>
      </c>
      <c r="D45" s="18">
        <v>180</v>
      </c>
      <c r="E45" s="43"/>
      <c r="F45" s="48">
        <f t="shared" si="2"/>
        <v>0</v>
      </c>
    </row>
    <row r="46" spans="1:8" ht="71.400000000000006" customHeight="1" x14ac:dyDescent="0.25">
      <c r="A46" s="16" t="s">
        <v>86</v>
      </c>
      <c r="B46" s="17" t="s">
        <v>88</v>
      </c>
      <c r="C46" s="18" t="s">
        <v>32</v>
      </c>
      <c r="D46" s="18">
        <f>26+86+47+(11)</f>
        <v>170</v>
      </c>
      <c r="E46" s="43"/>
      <c r="F46" s="48">
        <f t="shared" si="2"/>
        <v>0</v>
      </c>
    </row>
    <row r="47" spans="1:8" ht="59.4" customHeight="1" x14ac:dyDescent="0.25">
      <c r="A47" s="16" t="s">
        <v>89</v>
      </c>
      <c r="B47" s="17" t="s">
        <v>90</v>
      </c>
      <c r="C47" s="18" t="s">
        <v>32</v>
      </c>
      <c r="D47" s="45">
        <f>20+7*5</f>
        <v>55</v>
      </c>
      <c r="E47" s="47"/>
      <c r="F47" s="48">
        <f t="shared" si="2"/>
        <v>0</v>
      </c>
    </row>
    <row r="48" spans="1:8" ht="82.2" customHeight="1" x14ac:dyDescent="0.25">
      <c r="A48" s="16" t="s">
        <v>91</v>
      </c>
      <c r="B48" s="17" t="s">
        <v>92</v>
      </c>
      <c r="C48" s="45" t="s">
        <v>17</v>
      </c>
      <c r="D48" s="45">
        <v>3</v>
      </c>
      <c r="E48" s="47"/>
      <c r="F48" s="48">
        <f t="shared" si="2"/>
        <v>0</v>
      </c>
    </row>
    <row r="49" spans="1:6" ht="47.4" customHeight="1" x14ac:dyDescent="0.25">
      <c r="A49" s="16" t="s">
        <v>93</v>
      </c>
      <c r="B49" s="82" t="s">
        <v>94</v>
      </c>
      <c r="C49" s="45" t="s">
        <v>17</v>
      </c>
      <c r="D49" s="45">
        <v>4</v>
      </c>
      <c r="E49" s="47"/>
      <c r="F49" s="48">
        <f t="shared" si="2"/>
        <v>0</v>
      </c>
    </row>
    <row r="50" spans="1:6" ht="18" customHeight="1" thickBot="1" x14ac:dyDescent="0.3">
      <c r="A50" s="25"/>
      <c r="B50" s="26" t="s">
        <v>95</v>
      </c>
      <c r="C50" s="27"/>
      <c r="D50" s="27"/>
      <c r="E50" s="28"/>
      <c r="F50" s="29">
        <f>SUM(F44:F49)</f>
        <v>0</v>
      </c>
    </row>
    <row r="51" spans="1:6" ht="19.95" customHeight="1" x14ac:dyDescent="0.25">
      <c r="A51" s="10" t="s">
        <v>96</v>
      </c>
      <c r="B51" s="101" t="s">
        <v>97</v>
      </c>
      <c r="C51" s="18"/>
      <c r="D51" s="19"/>
      <c r="E51" s="102"/>
      <c r="F51" s="103"/>
    </row>
    <row r="52" spans="1:6" ht="17.399999999999999" customHeight="1" x14ac:dyDescent="0.25">
      <c r="A52" s="16" t="s">
        <v>98</v>
      </c>
      <c r="B52" s="17" t="s">
        <v>99</v>
      </c>
      <c r="C52" s="18" t="s">
        <v>100</v>
      </c>
      <c r="D52" s="84">
        <f>(3.2+3.2)*2*0.4*0.4</f>
        <v>2.0480000000000005</v>
      </c>
      <c r="E52" s="86"/>
      <c r="F52" s="85">
        <f t="shared" ref="F52:F68" si="3">D52*E52</f>
        <v>0</v>
      </c>
    </row>
    <row r="53" spans="1:6" ht="21.6" customHeight="1" x14ac:dyDescent="0.25">
      <c r="A53" s="16" t="s">
        <v>101</v>
      </c>
      <c r="B53" s="17" t="s">
        <v>102</v>
      </c>
      <c r="C53" s="18" t="s">
        <v>100</v>
      </c>
      <c r="D53" s="84">
        <f>(3.2+3.2)*2*0.4*0.4</f>
        <v>2.0480000000000005</v>
      </c>
      <c r="E53" s="86"/>
      <c r="F53" s="85">
        <f t="shared" si="3"/>
        <v>0</v>
      </c>
    </row>
    <row r="54" spans="1:6" ht="21" customHeight="1" x14ac:dyDescent="0.25">
      <c r="A54" s="16" t="s">
        <v>103</v>
      </c>
      <c r="B54" s="17" t="s">
        <v>104</v>
      </c>
      <c r="C54" s="18" t="s">
        <v>105</v>
      </c>
      <c r="D54" s="84">
        <f>(3.2+3.2)*2*0.4</f>
        <v>5.120000000000001</v>
      </c>
      <c r="E54" s="86"/>
      <c r="F54" s="85">
        <f t="shared" si="3"/>
        <v>0</v>
      </c>
    </row>
    <row r="55" spans="1:6" ht="19.2" customHeight="1" x14ac:dyDescent="0.25">
      <c r="A55" s="16" t="s">
        <v>106</v>
      </c>
      <c r="B55" s="17" t="s">
        <v>107</v>
      </c>
      <c r="C55" s="18" t="s">
        <v>100</v>
      </c>
      <c r="D55" s="84">
        <f>3.2*3.2*0.4</f>
        <v>4.096000000000001</v>
      </c>
      <c r="E55" s="86"/>
      <c r="F55" s="85">
        <f>D55*E55</f>
        <v>0</v>
      </c>
    </row>
    <row r="56" spans="1:6" ht="28.95" customHeight="1" x14ac:dyDescent="0.25">
      <c r="A56" s="16" t="s">
        <v>108</v>
      </c>
      <c r="B56" s="17" t="s">
        <v>109</v>
      </c>
      <c r="C56" s="18" t="s">
        <v>100</v>
      </c>
      <c r="D56" s="84">
        <f>(3.2*0.2*4)+(0.15*0.15*4*4)+0.15*0.2*((3.2+3.2)*2)</f>
        <v>3.3040000000000003</v>
      </c>
      <c r="E56" s="86"/>
      <c r="F56" s="85">
        <f t="shared" si="3"/>
        <v>0</v>
      </c>
    </row>
    <row r="57" spans="1:6" ht="30.6" customHeight="1" x14ac:dyDescent="0.25">
      <c r="A57" s="16" t="s">
        <v>110</v>
      </c>
      <c r="B57" s="17" t="s">
        <v>111</v>
      </c>
      <c r="C57" s="18" t="s">
        <v>100</v>
      </c>
      <c r="D57" s="84">
        <f>2.8*2.8*0.1</f>
        <v>0.78399999999999992</v>
      </c>
      <c r="E57" s="86"/>
      <c r="F57" s="85">
        <f t="shared" si="3"/>
        <v>0</v>
      </c>
    </row>
    <row r="58" spans="1:6" ht="20.399999999999999" customHeight="1" x14ac:dyDescent="0.25">
      <c r="A58" s="16" t="s">
        <v>112</v>
      </c>
      <c r="B58" s="17" t="s">
        <v>113</v>
      </c>
      <c r="C58" s="18" t="s">
        <v>105</v>
      </c>
      <c r="D58" s="84">
        <f>2.8*3.5*4-((0.8*2.5)+(1.2*0.8*2))</f>
        <v>35.279999999999994</v>
      </c>
      <c r="E58" s="86"/>
      <c r="F58" s="85">
        <f t="shared" si="3"/>
        <v>0</v>
      </c>
    </row>
    <row r="59" spans="1:6" ht="19.95" customHeight="1" x14ac:dyDescent="0.25">
      <c r="A59" s="16" t="s">
        <v>114</v>
      </c>
      <c r="B59" s="17" t="s">
        <v>115</v>
      </c>
      <c r="C59" s="18" t="s">
        <v>105</v>
      </c>
      <c r="D59" s="84">
        <f>2*3</f>
        <v>6</v>
      </c>
      <c r="E59" s="86"/>
      <c r="F59" s="85">
        <f t="shared" si="3"/>
        <v>0</v>
      </c>
    </row>
    <row r="60" spans="1:6" ht="19.2" customHeight="1" x14ac:dyDescent="0.25">
      <c r="A60" s="16" t="s">
        <v>116</v>
      </c>
      <c r="B60" s="17" t="s">
        <v>117</v>
      </c>
      <c r="C60" s="18" t="s">
        <v>100</v>
      </c>
      <c r="D60" s="84">
        <f>2*0.9*0.7</f>
        <v>1.26</v>
      </c>
      <c r="E60" s="86"/>
      <c r="F60" s="85">
        <f t="shared" si="3"/>
        <v>0</v>
      </c>
    </row>
    <row r="61" spans="1:6" ht="24" customHeight="1" x14ac:dyDescent="0.25">
      <c r="A61" s="16" t="s">
        <v>118</v>
      </c>
      <c r="B61" s="17" t="s">
        <v>119</v>
      </c>
      <c r="C61" s="18" t="s">
        <v>105</v>
      </c>
      <c r="D61" s="84">
        <f>(2.8*3.5*4-((0.8*2.5)+(1.2*0.8*2)))*2</f>
        <v>70.559999999999988</v>
      </c>
      <c r="E61" s="86"/>
      <c r="F61" s="85">
        <f t="shared" si="3"/>
        <v>0</v>
      </c>
    </row>
    <row r="62" spans="1:6" ht="20.399999999999999" customHeight="1" x14ac:dyDescent="0.25">
      <c r="A62" s="16" t="s">
        <v>120</v>
      </c>
      <c r="B62" s="17" t="s">
        <v>121</v>
      </c>
      <c r="C62" s="18" t="s">
        <v>105</v>
      </c>
      <c r="D62" s="84">
        <f>3.5*4*3</f>
        <v>42</v>
      </c>
      <c r="E62" s="86"/>
      <c r="F62" s="85">
        <f t="shared" si="3"/>
        <v>0</v>
      </c>
    </row>
    <row r="63" spans="1:6" ht="20.399999999999999" customHeight="1" x14ac:dyDescent="0.25">
      <c r="A63" s="16" t="s">
        <v>122</v>
      </c>
      <c r="B63" s="17" t="s">
        <v>123</v>
      </c>
      <c r="C63" s="18" t="s">
        <v>105</v>
      </c>
      <c r="D63" s="84">
        <f>3.25*3.2</f>
        <v>10.4</v>
      </c>
      <c r="E63" s="86"/>
      <c r="F63" s="85">
        <f t="shared" si="3"/>
        <v>0</v>
      </c>
    </row>
    <row r="64" spans="1:6" ht="19.2" customHeight="1" x14ac:dyDescent="0.25">
      <c r="A64" s="16" t="s">
        <v>124</v>
      </c>
      <c r="B64" s="17" t="s">
        <v>125</v>
      </c>
      <c r="C64" s="18" t="s">
        <v>17</v>
      </c>
      <c r="D64" s="84">
        <v>1</v>
      </c>
      <c r="E64" s="86"/>
      <c r="F64" s="85">
        <f t="shared" si="3"/>
        <v>0</v>
      </c>
    </row>
    <row r="65" spans="1:8" ht="21" customHeight="1" x14ac:dyDescent="0.25">
      <c r="A65" s="16" t="s">
        <v>126</v>
      </c>
      <c r="B65" s="17" t="s">
        <v>127</v>
      </c>
      <c r="C65" s="18" t="s">
        <v>17</v>
      </c>
      <c r="D65" s="84">
        <v>2</v>
      </c>
      <c r="E65" s="86"/>
      <c r="F65" s="85">
        <f t="shared" si="3"/>
        <v>0</v>
      </c>
    </row>
    <row r="66" spans="1:8" ht="21" customHeight="1" x14ac:dyDescent="0.25">
      <c r="A66" s="16" t="s">
        <v>128</v>
      </c>
      <c r="B66" s="17" t="s">
        <v>129</v>
      </c>
      <c r="C66" s="18" t="s">
        <v>32</v>
      </c>
      <c r="D66" s="84">
        <f>3.2*3</f>
        <v>9.6000000000000014</v>
      </c>
      <c r="E66" s="86"/>
      <c r="F66" s="85">
        <f t="shared" si="3"/>
        <v>0</v>
      </c>
    </row>
    <row r="67" spans="1:8" ht="21" customHeight="1" x14ac:dyDescent="0.25">
      <c r="A67" s="16" t="s">
        <v>130</v>
      </c>
      <c r="B67" s="17" t="s">
        <v>131</v>
      </c>
      <c r="C67" s="18" t="s">
        <v>105</v>
      </c>
      <c r="D67" s="84">
        <f>D62</f>
        <v>42</v>
      </c>
      <c r="E67" s="86"/>
      <c r="F67" s="85">
        <f t="shared" si="3"/>
        <v>0</v>
      </c>
      <c r="G67" s="107"/>
    </row>
    <row r="68" spans="1:8" ht="19.95" customHeight="1" x14ac:dyDescent="0.25">
      <c r="A68" s="16" t="s">
        <v>132</v>
      </c>
      <c r="B68" s="17" t="s">
        <v>133</v>
      </c>
      <c r="C68" s="18" t="s">
        <v>105</v>
      </c>
      <c r="D68" s="84">
        <f>D67</f>
        <v>42</v>
      </c>
      <c r="E68" s="86"/>
      <c r="F68" s="85">
        <f t="shared" si="3"/>
        <v>0</v>
      </c>
    </row>
    <row r="69" spans="1:8" ht="21" customHeight="1" x14ac:dyDescent="0.25">
      <c r="A69" s="16" t="s">
        <v>134</v>
      </c>
      <c r="B69" s="87" t="s">
        <v>135</v>
      </c>
      <c r="C69" s="88" t="s">
        <v>105</v>
      </c>
      <c r="D69" s="89">
        <f>((0.8*2.5)+(1.2*0.8*2))*2</f>
        <v>7.84</v>
      </c>
      <c r="E69" s="90"/>
      <c r="F69" s="91">
        <f>D69*E69</f>
        <v>0</v>
      </c>
    </row>
    <row r="70" spans="1:8" ht="73.2" customHeight="1" x14ac:dyDescent="0.25">
      <c r="A70" s="16" t="s">
        <v>136</v>
      </c>
      <c r="B70" s="17" t="s">
        <v>137</v>
      </c>
      <c r="C70" s="19" t="s">
        <v>27</v>
      </c>
      <c r="D70" s="19">
        <v>1</v>
      </c>
      <c r="E70" s="102"/>
      <c r="F70" s="103">
        <f t="shared" ref="F70" si="4">D70*E70</f>
        <v>0</v>
      </c>
    </row>
    <row r="71" spans="1:8" ht="22.95" customHeight="1" thickBot="1" x14ac:dyDescent="0.3">
      <c r="A71" s="16"/>
      <c r="B71" s="26" t="s">
        <v>138</v>
      </c>
      <c r="C71" s="92"/>
      <c r="D71" s="92"/>
      <c r="E71" s="93"/>
      <c r="F71" s="94">
        <f>SUM(F52:F70)</f>
        <v>0</v>
      </c>
    </row>
    <row r="72" spans="1:8" ht="18" customHeight="1" x14ac:dyDescent="0.25">
      <c r="A72" s="60"/>
      <c r="B72" s="61" t="s">
        <v>139</v>
      </c>
      <c r="C72" s="62"/>
      <c r="D72" s="62"/>
      <c r="E72" s="63"/>
      <c r="F72" s="64">
        <f>F71+F50+F42+F37+F24+F11</f>
        <v>0</v>
      </c>
      <c r="G72" s="65"/>
    </row>
    <row r="73" spans="1:8" ht="16.2" customHeight="1" x14ac:dyDescent="0.25">
      <c r="A73" s="66"/>
      <c r="B73" s="67" t="s">
        <v>140</v>
      </c>
      <c r="C73" s="68"/>
      <c r="D73" s="19"/>
      <c r="E73" s="69"/>
      <c r="F73" s="70">
        <f>F72*0.18</f>
        <v>0</v>
      </c>
    </row>
    <row r="74" spans="1:8" ht="21.6" customHeight="1" thickBot="1" x14ac:dyDescent="0.3">
      <c r="A74" s="71"/>
      <c r="B74" s="72" t="s">
        <v>141</v>
      </c>
      <c r="C74" s="73"/>
      <c r="D74" s="74"/>
      <c r="E74" s="75"/>
      <c r="F74" s="76">
        <f>F72+F73</f>
        <v>0</v>
      </c>
      <c r="G74" s="65"/>
    </row>
    <row r="75" spans="1:8" ht="16.8" thickTop="1" x14ac:dyDescent="0.3">
      <c r="H75" s="80"/>
    </row>
    <row r="77" spans="1:8" x14ac:dyDescent="0.25">
      <c r="F77" s="106"/>
    </row>
  </sheetData>
  <mergeCells count="5">
    <mergeCell ref="A1:F1"/>
    <mergeCell ref="H1:J1"/>
    <mergeCell ref="A2:F2"/>
    <mergeCell ref="A3:F3"/>
    <mergeCell ref="B11:E11"/>
  </mergeCells>
  <pageMargins left="0.59055118110236227" right="0.59055118110236227" top="0.59055118110236227" bottom="0.59055118110236227" header="0.31496062992125984" footer="0.31496062992125984"/>
  <pageSetup paperSize="9" scale="89" orientation="portrait" r:id="rId1"/>
  <headerFooter>
    <oddFooter>&amp;A&amp;RPage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4068C-2554-48A1-9240-30EC80C882D6}">
  <dimension ref="A1:M75"/>
  <sheetViews>
    <sheetView topLeftCell="A68" zoomScale="130" zoomScaleNormal="130" workbookViewId="0">
      <selection activeCell="A41" sqref="A41"/>
    </sheetView>
  </sheetViews>
  <sheetFormatPr baseColWidth="10" defaultColWidth="11.5546875" defaultRowHeight="13.8" x14ac:dyDescent="0.25"/>
  <cols>
    <col min="1" max="1" width="7.5546875" style="9" customWidth="1"/>
    <col min="2" max="2" width="54.33203125" style="9" customWidth="1"/>
    <col min="3" max="3" width="5.33203125" style="77" customWidth="1"/>
    <col min="4" max="4" width="8.44140625" style="78" customWidth="1"/>
    <col min="5" max="5" width="13.33203125" style="79" customWidth="1"/>
    <col min="6" max="6" width="12.6640625" style="79" customWidth="1"/>
    <col min="7" max="7" width="14.44140625" style="9" customWidth="1"/>
    <col min="8" max="8" width="47" style="9" customWidth="1"/>
    <col min="9" max="16384" width="11.5546875" style="9"/>
  </cols>
  <sheetData>
    <row r="1" spans="1:13" s="1" customFormat="1" ht="56.4" customHeight="1" x14ac:dyDescent="0.3">
      <c r="A1" s="108" t="s">
        <v>142</v>
      </c>
      <c r="B1" s="109"/>
      <c r="C1" s="109"/>
      <c r="D1" s="109"/>
      <c r="E1" s="109"/>
      <c r="F1" s="109"/>
      <c r="H1" s="110"/>
      <c r="I1" s="110"/>
      <c r="J1" s="110"/>
      <c r="K1" s="2"/>
      <c r="L1" s="2"/>
      <c r="M1" s="2"/>
    </row>
    <row r="2" spans="1:13" s="1" customFormat="1" ht="9" customHeight="1" x14ac:dyDescent="0.3">
      <c r="A2" s="111"/>
      <c r="B2" s="112"/>
      <c r="C2" s="112"/>
      <c r="D2" s="112"/>
      <c r="E2" s="112"/>
      <c r="F2" s="112"/>
    </row>
    <row r="3" spans="1:13" s="1" customFormat="1" ht="21.6" customHeight="1" x14ac:dyDescent="0.3">
      <c r="A3" s="113" t="s">
        <v>1</v>
      </c>
      <c r="B3" s="113"/>
      <c r="C3" s="113"/>
      <c r="D3" s="113"/>
      <c r="E3" s="113"/>
      <c r="F3" s="113"/>
    </row>
    <row r="4" spans="1:13" s="1" customFormat="1" ht="8.4" customHeight="1" thickBot="1" x14ac:dyDescent="0.35">
      <c r="A4" s="83"/>
      <c r="B4" s="83"/>
      <c r="C4" s="83"/>
      <c r="D4" s="83"/>
      <c r="E4" s="3"/>
      <c r="F4" s="3"/>
    </row>
    <row r="5" spans="1:13" ht="30.6" customHeight="1" thickTop="1" x14ac:dyDescent="0.25">
      <c r="A5" s="4" t="s">
        <v>2</v>
      </c>
      <c r="B5" s="5" t="s">
        <v>3</v>
      </c>
      <c r="C5" s="5" t="s">
        <v>4</v>
      </c>
      <c r="D5" s="6" t="s">
        <v>5</v>
      </c>
      <c r="E5" s="7" t="s">
        <v>6</v>
      </c>
      <c r="F5" s="8" t="s">
        <v>7</v>
      </c>
    </row>
    <row r="6" spans="1:13" ht="16.2" customHeight="1" x14ac:dyDescent="0.25">
      <c r="A6" s="10" t="s">
        <v>8</v>
      </c>
      <c r="B6" s="11" t="s">
        <v>9</v>
      </c>
      <c r="C6" s="12"/>
      <c r="D6" s="13"/>
      <c r="E6" s="14"/>
      <c r="F6" s="15"/>
    </row>
    <row r="7" spans="1:13" ht="17.399999999999999" customHeight="1" x14ac:dyDescent="0.25">
      <c r="A7" s="16" t="s">
        <v>10</v>
      </c>
      <c r="B7" s="17" t="s">
        <v>11</v>
      </c>
      <c r="C7" s="18" t="s">
        <v>12</v>
      </c>
      <c r="D7" s="19">
        <v>1</v>
      </c>
      <c r="E7" s="20"/>
      <c r="F7" s="21">
        <f>D7*E7</f>
        <v>0</v>
      </c>
    </row>
    <row r="8" spans="1:13" ht="18.600000000000001" customHeight="1" x14ac:dyDescent="0.25">
      <c r="A8" s="16" t="s">
        <v>13</v>
      </c>
      <c r="B8" s="17" t="s">
        <v>14</v>
      </c>
      <c r="C8" s="18" t="s">
        <v>12</v>
      </c>
      <c r="D8" s="19">
        <v>1</v>
      </c>
      <c r="E8" s="20"/>
      <c r="F8" s="21">
        <f>D8*E8</f>
        <v>0</v>
      </c>
    </row>
    <row r="9" spans="1:13" ht="56.4" customHeight="1" x14ac:dyDescent="0.25">
      <c r="A9" s="16" t="s">
        <v>15</v>
      </c>
      <c r="B9" s="17" t="s">
        <v>16</v>
      </c>
      <c r="C9" s="18" t="s">
        <v>17</v>
      </c>
      <c r="D9" s="19">
        <v>2</v>
      </c>
      <c r="E9" s="20"/>
      <c r="F9" s="21">
        <f>D9*E9</f>
        <v>0</v>
      </c>
      <c r="G9" s="22"/>
    </row>
    <row r="10" spans="1:13" ht="48" customHeight="1" x14ac:dyDescent="0.25">
      <c r="A10" s="16" t="s">
        <v>18</v>
      </c>
      <c r="B10" s="17" t="s">
        <v>19</v>
      </c>
      <c r="C10" s="18" t="s">
        <v>17</v>
      </c>
      <c r="D10" s="19">
        <v>1</v>
      </c>
      <c r="E10" s="20"/>
      <c r="F10" s="21">
        <f>D10*E10</f>
        <v>0</v>
      </c>
      <c r="G10" s="22"/>
    </row>
    <row r="11" spans="1:13" ht="18" customHeight="1" thickBot="1" x14ac:dyDescent="0.3">
      <c r="A11" s="23"/>
      <c r="B11" s="114" t="s">
        <v>20</v>
      </c>
      <c r="C11" s="114"/>
      <c r="D11" s="114"/>
      <c r="E11" s="114"/>
      <c r="F11" s="24">
        <f>SUM(F7:F10)</f>
        <v>0</v>
      </c>
    </row>
    <row r="12" spans="1:13" ht="22.95" customHeight="1" x14ac:dyDescent="0.25">
      <c r="A12" s="30" t="s">
        <v>21</v>
      </c>
      <c r="B12" s="31" t="s">
        <v>22</v>
      </c>
      <c r="C12" s="32"/>
      <c r="D12" s="33"/>
      <c r="E12" s="34"/>
      <c r="F12" s="35"/>
    </row>
    <row r="13" spans="1:13" ht="28.2" customHeight="1" x14ac:dyDescent="0.25">
      <c r="A13" s="16" t="s">
        <v>23</v>
      </c>
      <c r="B13" s="17" t="s">
        <v>24</v>
      </c>
      <c r="C13" s="18" t="s">
        <v>17</v>
      </c>
      <c r="D13" s="19">
        <v>1</v>
      </c>
      <c r="E13" s="20"/>
      <c r="F13" s="15">
        <f>D13*E13</f>
        <v>0</v>
      </c>
      <c r="H13" s="36"/>
    </row>
    <row r="14" spans="1:13" ht="70.2" customHeight="1" x14ac:dyDescent="0.25">
      <c r="A14" s="16" t="s">
        <v>25</v>
      </c>
      <c r="B14" s="17" t="s">
        <v>26</v>
      </c>
      <c r="C14" s="18" t="s">
        <v>27</v>
      </c>
      <c r="D14" s="19">
        <v>1</v>
      </c>
      <c r="E14" s="20"/>
      <c r="F14" s="15">
        <f>D14*E14</f>
        <v>0</v>
      </c>
      <c r="H14" s="36"/>
    </row>
    <row r="15" spans="1:13" ht="59.4" customHeight="1" x14ac:dyDescent="0.25">
      <c r="A15" s="16" t="s">
        <v>28</v>
      </c>
      <c r="B15" s="17" t="s">
        <v>143</v>
      </c>
      <c r="C15" s="18" t="s">
        <v>17</v>
      </c>
      <c r="D15" s="19">
        <v>1</v>
      </c>
      <c r="E15" s="20"/>
      <c r="F15" s="15">
        <f>D15*E15</f>
        <v>0</v>
      </c>
      <c r="H15" s="36"/>
    </row>
    <row r="16" spans="1:13" ht="32.4" customHeight="1" x14ac:dyDescent="0.25">
      <c r="A16" s="16" t="s">
        <v>30</v>
      </c>
      <c r="B16" s="17" t="s">
        <v>31</v>
      </c>
      <c r="C16" s="19" t="s">
        <v>32</v>
      </c>
      <c r="D16" s="19">
        <v>62</v>
      </c>
      <c r="E16" s="39"/>
      <c r="F16" s="15">
        <f t="shared" ref="F16:F23" si="0">D16*E16</f>
        <v>0</v>
      </c>
      <c r="H16" s="36"/>
    </row>
    <row r="17" spans="1:12" ht="46.95" customHeight="1" x14ac:dyDescent="0.25">
      <c r="A17" s="16" t="s">
        <v>33</v>
      </c>
      <c r="B17" s="17" t="s">
        <v>34</v>
      </c>
      <c r="C17" s="18" t="s">
        <v>32</v>
      </c>
      <c r="D17" s="19">
        <f>D16</f>
        <v>62</v>
      </c>
      <c r="E17" s="39"/>
      <c r="F17" s="15">
        <f t="shared" si="0"/>
        <v>0</v>
      </c>
      <c r="H17" s="37"/>
      <c r="I17" s="95"/>
      <c r="J17" s="95"/>
      <c r="K17" s="38"/>
      <c r="L17" s="38"/>
    </row>
    <row r="18" spans="1:12" ht="56.4" customHeight="1" x14ac:dyDescent="0.25">
      <c r="A18" s="16" t="s">
        <v>35</v>
      </c>
      <c r="B18" s="17" t="s">
        <v>36</v>
      </c>
      <c r="C18" s="18" t="s">
        <v>32</v>
      </c>
      <c r="D18" s="19">
        <f>D17</f>
        <v>62</v>
      </c>
      <c r="E18" s="39"/>
      <c r="F18" s="15">
        <f t="shared" si="0"/>
        <v>0</v>
      </c>
      <c r="H18" s="37"/>
      <c r="I18" s="95"/>
      <c r="J18" s="95"/>
      <c r="K18" s="38"/>
      <c r="L18" s="38"/>
    </row>
    <row r="19" spans="1:12" ht="45" customHeight="1" x14ac:dyDescent="0.25">
      <c r="A19" s="16" t="s">
        <v>37</v>
      </c>
      <c r="B19" s="17" t="s">
        <v>38</v>
      </c>
      <c r="C19" s="18" t="s">
        <v>32</v>
      </c>
      <c r="D19" s="19">
        <f>D18</f>
        <v>62</v>
      </c>
      <c r="E19" s="39"/>
      <c r="F19" s="15">
        <f t="shared" si="0"/>
        <v>0</v>
      </c>
      <c r="H19" s="37"/>
      <c r="I19" s="95"/>
      <c r="J19" s="95"/>
      <c r="K19" s="38"/>
      <c r="L19" s="38"/>
    </row>
    <row r="20" spans="1:12" ht="58.2" customHeight="1" x14ac:dyDescent="0.25">
      <c r="A20" s="16" t="s">
        <v>39</v>
      </c>
      <c r="B20" s="17" t="s">
        <v>40</v>
      </c>
      <c r="C20" s="18" t="s">
        <v>32</v>
      </c>
      <c r="D20" s="19">
        <f>D19</f>
        <v>62</v>
      </c>
      <c r="E20" s="39"/>
      <c r="F20" s="15">
        <f t="shared" si="0"/>
        <v>0</v>
      </c>
      <c r="H20" s="37"/>
      <c r="I20" s="95"/>
      <c r="J20" s="95"/>
      <c r="K20" s="38"/>
      <c r="L20" s="38"/>
    </row>
    <row r="21" spans="1:12" ht="28.2" customHeight="1" x14ac:dyDescent="0.25">
      <c r="A21" s="16" t="s">
        <v>41</v>
      </c>
      <c r="B21" s="17" t="s">
        <v>42</v>
      </c>
      <c r="C21" s="18" t="s">
        <v>17</v>
      </c>
      <c r="D21" s="18">
        <v>1</v>
      </c>
      <c r="E21" s="39"/>
      <c r="F21" s="15">
        <f t="shared" si="0"/>
        <v>0</v>
      </c>
      <c r="H21" s="37"/>
      <c r="I21" s="95"/>
      <c r="J21" s="95"/>
      <c r="K21" s="38"/>
      <c r="L21" s="38"/>
    </row>
    <row r="22" spans="1:12" ht="43.95" customHeight="1" x14ac:dyDescent="0.25">
      <c r="A22" s="16" t="s">
        <v>43</v>
      </c>
      <c r="B22" s="17" t="s">
        <v>44</v>
      </c>
      <c r="C22" s="18" t="s">
        <v>17</v>
      </c>
      <c r="D22" s="18">
        <v>1</v>
      </c>
      <c r="E22" s="39"/>
      <c r="F22" s="15">
        <f t="shared" si="0"/>
        <v>0</v>
      </c>
      <c r="H22" s="36"/>
    </row>
    <row r="23" spans="1:12" ht="37.950000000000003" customHeight="1" x14ac:dyDescent="0.25">
      <c r="A23" s="16" t="s">
        <v>45</v>
      </c>
      <c r="B23" s="17" t="s">
        <v>46</v>
      </c>
      <c r="C23" s="18" t="s">
        <v>27</v>
      </c>
      <c r="D23" s="18">
        <v>1</v>
      </c>
      <c r="E23" s="39"/>
      <c r="F23" s="15">
        <f t="shared" si="0"/>
        <v>0</v>
      </c>
      <c r="H23" s="36"/>
    </row>
    <row r="24" spans="1:12" ht="19.95" customHeight="1" thickBot="1" x14ac:dyDescent="0.3">
      <c r="A24" s="25"/>
      <c r="B24" s="26" t="s">
        <v>47</v>
      </c>
      <c r="C24" s="27"/>
      <c r="D24" s="27"/>
      <c r="E24" s="28"/>
      <c r="F24" s="29">
        <f>SUM(F13:F23)</f>
        <v>0</v>
      </c>
      <c r="H24" s="36"/>
    </row>
    <row r="25" spans="1:12" ht="17.399999999999999" customHeight="1" x14ac:dyDescent="0.25">
      <c r="A25" s="10" t="s">
        <v>48</v>
      </c>
      <c r="B25" s="31" t="s">
        <v>49</v>
      </c>
      <c r="C25" s="19"/>
      <c r="D25" s="19"/>
      <c r="E25" s="20"/>
      <c r="F25" s="15"/>
      <c r="H25" s="36"/>
    </row>
    <row r="26" spans="1:12" ht="58.95" customHeight="1" x14ac:dyDescent="0.25">
      <c r="A26" s="96" t="s">
        <v>50</v>
      </c>
      <c r="B26" s="97" t="s">
        <v>51</v>
      </c>
      <c r="C26" s="98" t="s">
        <v>17</v>
      </c>
      <c r="D26" s="98">
        <v>12</v>
      </c>
      <c r="E26" s="99"/>
      <c r="F26" s="40">
        <f t="shared" ref="F26:F36" si="1">D26*E26</f>
        <v>0</v>
      </c>
      <c r="H26" s="36"/>
    </row>
    <row r="27" spans="1:12" ht="52.95" customHeight="1" x14ac:dyDescent="0.25">
      <c r="A27" s="96" t="s">
        <v>52</v>
      </c>
      <c r="B27" s="97" t="s">
        <v>53</v>
      </c>
      <c r="C27" s="98" t="s">
        <v>17</v>
      </c>
      <c r="D27" s="98">
        <v>1</v>
      </c>
      <c r="E27" s="99"/>
      <c r="F27" s="40">
        <f t="shared" si="1"/>
        <v>0</v>
      </c>
      <c r="H27" s="36"/>
    </row>
    <row r="28" spans="1:12" ht="42.6" customHeight="1" x14ac:dyDescent="0.25">
      <c r="A28" s="96" t="s">
        <v>54</v>
      </c>
      <c r="B28" s="17" t="s">
        <v>55</v>
      </c>
      <c r="C28" s="19" t="s">
        <v>17</v>
      </c>
      <c r="D28" s="19">
        <v>1</v>
      </c>
      <c r="E28" s="20"/>
      <c r="F28" s="15">
        <f t="shared" si="1"/>
        <v>0</v>
      </c>
      <c r="H28" s="36"/>
    </row>
    <row r="29" spans="1:12" ht="44.4" customHeight="1" x14ac:dyDescent="0.25">
      <c r="A29" s="96" t="s">
        <v>56</v>
      </c>
      <c r="B29" s="17" t="s">
        <v>57</v>
      </c>
      <c r="C29" s="19" t="s">
        <v>32</v>
      </c>
      <c r="D29" s="19">
        <v>30</v>
      </c>
      <c r="E29" s="42"/>
      <c r="F29" s="41">
        <f t="shared" si="1"/>
        <v>0</v>
      </c>
      <c r="H29" s="36"/>
    </row>
    <row r="30" spans="1:12" ht="33.6" customHeight="1" x14ac:dyDescent="0.25">
      <c r="A30" s="96" t="s">
        <v>58</v>
      </c>
      <c r="B30" s="17" t="s">
        <v>59</v>
      </c>
      <c r="C30" s="19" t="s">
        <v>17</v>
      </c>
      <c r="D30" s="19">
        <v>1</v>
      </c>
      <c r="E30" s="42"/>
      <c r="F30" s="41">
        <f t="shared" si="1"/>
        <v>0</v>
      </c>
      <c r="H30" s="36"/>
    </row>
    <row r="31" spans="1:12" ht="33.6" customHeight="1" x14ac:dyDescent="0.25">
      <c r="A31" s="96" t="s">
        <v>60</v>
      </c>
      <c r="B31" s="17" t="s">
        <v>61</v>
      </c>
      <c r="C31" s="19" t="s">
        <v>17</v>
      </c>
      <c r="D31" s="19">
        <v>1</v>
      </c>
      <c r="E31" s="42"/>
      <c r="F31" s="41">
        <f t="shared" si="1"/>
        <v>0</v>
      </c>
      <c r="H31" s="36"/>
    </row>
    <row r="32" spans="1:12" ht="33.6" customHeight="1" x14ac:dyDescent="0.25">
      <c r="A32" s="96" t="s">
        <v>62</v>
      </c>
      <c r="B32" s="17" t="s">
        <v>63</v>
      </c>
      <c r="C32" s="19" t="s">
        <v>17</v>
      </c>
      <c r="D32" s="19">
        <v>1</v>
      </c>
      <c r="E32" s="42"/>
      <c r="F32" s="41">
        <f t="shared" si="1"/>
        <v>0</v>
      </c>
      <c r="H32" s="36"/>
    </row>
    <row r="33" spans="1:8" ht="42.6" customHeight="1" x14ac:dyDescent="0.25">
      <c r="A33" s="96" t="s">
        <v>64</v>
      </c>
      <c r="B33" s="17" t="s">
        <v>65</v>
      </c>
      <c r="C33" s="18" t="s">
        <v>27</v>
      </c>
      <c r="D33" s="19">
        <v>1</v>
      </c>
      <c r="E33" s="43"/>
      <c r="F33" s="15">
        <f t="shared" si="1"/>
        <v>0</v>
      </c>
      <c r="H33" s="36"/>
    </row>
    <row r="34" spans="1:8" ht="115.95" customHeight="1" x14ac:dyDescent="0.25">
      <c r="A34" s="96" t="s">
        <v>66</v>
      </c>
      <c r="B34" s="44" t="s">
        <v>67</v>
      </c>
      <c r="C34" s="45" t="s">
        <v>32</v>
      </c>
      <c r="D34" s="46">
        <v>40</v>
      </c>
      <c r="E34" s="47"/>
      <c r="F34" s="15">
        <f t="shared" si="1"/>
        <v>0</v>
      </c>
      <c r="H34" s="36"/>
    </row>
    <row r="35" spans="1:8" ht="46.2" customHeight="1" x14ac:dyDescent="0.25">
      <c r="A35" s="96" t="s">
        <v>68</v>
      </c>
      <c r="B35" s="44" t="s">
        <v>69</v>
      </c>
      <c r="C35" s="45" t="s">
        <v>17</v>
      </c>
      <c r="D35" s="45">
        <v>1</v>
      </c>
      <c r="E35" s="47"/>
      <c r="F35" s="48">
        <f t="shared" si="1"/>
        <v>0</v>
      </c>
      <c r="H35" s="36"/>
    </row>
    <row r="36" spans="1:8" ht="57.6" customHeight="1" x14ac:dyDescent="0.25">
      <c r="A36" s="96" t="s">
        <v>70</v>
      </c>
      <c r="B36" s="44" t="s">
        <v>71</v>
      </c>
      <c r="C36" s="45" t="s">
        <v>32</v>
      </c>
      <c r="D36" s="45">
        <v>40</v>
      </c>
      <c r="E36" s="47"/>
      <c r="F36" s="81">
        <f t="shared" si="1"/>
        <v>0</v>
      </c>
      <c r="H36" s="36"/>
    </row>
    <row r="37" spans="1:8" ht="18" customHeight="1" thickBot="1" x14ac:dyDescent="0.3">
      <c r="A37" s="25"/>
      <c r="B37" s="26" t="s">
        <v>72</v>
      </c>
      <c r="C37" s="27"/>
      <c r="D37" s="27"/>
      <c r="E37" s="28"/>
      <c r="F37" s="29">
        <f>SUM(F26:F36)</f>
        <v>0</v>
      </c>
    </row>
    <row r="38" spans="1:8" ht="97.95" customHeight="1" x14ac:dyDescent="0.25">
      <c r="A38" s="49" t="s">
        <v>73</v>
      </c>
      <c r="B38" s="50" t="s">
        <v>74</v>
      </c>
      <c r="C38" s="51"/>
      <c r="D38" s="51"/>
      <c r="E38" s="52"/>
      <c r="F38" s="53"/>
    </row>
    <row r="39" spans="1:8" ht="20.399999999999999" customHeight="1" x14ac:dyDescent="0.25">
      <c r="A39" s="16" t="s">
        <v>75</v>
      </c>
      <c r="B39" s="100" t="s">
        <v>76</v>
      </c>
      <c r="C39" s="19" t="s">
        <v>17</v>
      </c>
      <c r="D39" s="20">
        <v>1</v>
      </c>
      <c r="E39" s="54"/>
      <c r="F39" s="15">
        <f>D39*E39</f>
        <v>0</v>
      </c>
    </row>
    <row r="40" spans="1:8" ht="30" customHeight="1" x14ac:dyDescent="0.25">
      <c r="A40" s="16" t="s">
        <v>77</v>
      </c>
      <c r="B40" s="17" t="s">
        <v>78</v>
      </c>
      <c r="C40" s="19" t="s">
        <v>17</v>
      </c>
      <c r="D40" s="20">
        <v>1</v>
      </c>
      <c r="E40" s="54"/>
      <c r="F40" s="15">
        <f>D40*E40</f>
        <v>0</v>
      </c>
    </row>
    <row r="41" spans="1:8" ht="42.6" customHeight="1" x14ac:dyDescent="0.25">
      <c r="A41" s="16" t="s">
        <v>79</v>
      </c>
      <c r="B41" s="17" t="s">
        <v>80</v>
      </c>
      <c r="C41" s="19" t="s">
        <v>17</v>
      </c>
      <c r="D41" s="20">
        <v>1</v>
      </c>
      <c r="E41" s="54"/>
      <c r="F41" s="15">
        <f>D41*E41</f>
        <v>0</v>
      </c>
    </row>
    <row r="42" spans="1:8" ht="18" customHeight="1" thickBot="1" x14ac:dyDescent="0.3">
      <c r="A42" s="25"/>
      <c r="B42" s="26" t="s">
        <v>81</v>
      </c>
      <c r="C42" s="27"/>
      <c r="D42" s="27"/>
      <c r="E42" s="28"/>
      <c r="F42" s="29">
        <f>SUM(F39:F41)</f>
        <v>0</v>
      </c>
    </row>
    <row r="43" spans="1:8" ht="17.399999999999999" customHeight="1" x14ac:dyDescent="0.25">
      <c r="A43" s="55" t="s">
        <v>82</v>
      </c>
      <c r="B43" s="56" t="s">
        <v>83</v>
      </c>
      <c r="C43" s="57"/>
      <c r="D43" s="57"/>
      <c r="E43" s="58"/>
      <c r="F43" s="53"/>
    </row>
    <row r="44" spans="1:8" ht="72" customHeight="1" x14ac:dyDescent="0.25">
      <c r="A44" s="16" t="s">
        <v>84</v>
      </c>
      <c r="B44" s="17" t="s">
        <v>85</v>
      </c>
      <c r="C44" s="18" t="s">
        <v>32</v>
      </c>
      <c r="D44" s="19">
        <v>90</v>
      </c>
      <c r="E44" s="39"/>
      <c r="F44" s="48">
        <f t="shared" ref="F44:F48" si="2">D44*E44</f>
        <v>0</v>
      </c>
    </row>
    <row r="45" spans="1:8" ht="76.95" customHeight="1" x14ac:dyDescent="0.25">
      <c r="A45" s="16" t="s">
        <v>86</v>
      </c>
      <c r="B45" s="59" t="s">
        <v>87</v>
      </c>
      <c r="C45" s="18" t="s">
        <v>32</v>
      </c>
      <c r="D45" s="18">
        <v>285</v>
      </c>
      <c r="E45" s="43"/>
      <c r="F45" s="48">
        <f t="shared" si="2"/>
        <v>0</v>
      </c>
    </row>
    <row r="46" spans="1:8" ht="53.4" customHeight="1" x14ac:dyDescent="0.25">
      <c r="A46" s="16" t="s">
        <v>89</v>
      </c>
      <c r="B46" s="17" t="s">
        <v>90</v>
      </c>
      <c r="C46" s="45" t="s">
        <v>32</v>
      </c>
      <c r="D46" s="45">
        <v>95</v>
      </c>
      <c r="E46" s="47"/>
      <c r="F46" s="48">
        <f t="shared" si="2"/>
        <v>0</v>
      </c>
    </row>
    <row r="47" spans="1:8" ht="84.6" customHeight="1" x14ac:dyDescent="0.25">
      <c r="A47" s="16" t="s">
        <v>91</v>
      </c>
      <c r="B47" s="17" t="s">
        <v>92</v>
      </c>
      <c r="C47" s="45" t="s">
        <v>17</v>
      </c>
      <c r="D47" s="45">
        <v>4</v>
      </c>
      <c r="E47" s="47"/>
      <c r="F47" s="48">
        <f t="shared" si="2"/>
        <v>0</v>
      </c>
    </row>
    <row r="48" spans="1:8" ht="34.950000000000003" customHeight="1" x14ac:dyDescent="0.25">
      <c r="A48" s="16" t="s">
        <v>93</v>
      </c>
      <c r="B48" s="82" t="s">
        <v>144</v>
      </c>
      <c r="C48" s="45" t="s">
        <v>17</v>
      </c>
      <c r="D48" s="45">
        <v>1</v>
      </c>
      <c r="E48" s="47"/>
      <c r="F48" s="81">
        <f t="shared" si="2"/>
        <v>0</v>
      </c>
    </row>
    <row r="49" spans="1:6" ht="46.95" customHeight="1" x14ac:dyDescent="0.25">
      <c r="A49" s="16" t="s">
        <v>145</v>
      </c>
      <c r="B49" s="82" t="s">
        <v>94</v>
      </c>
      <c r="C49" s="45" t="s">
        <v>17</v>
      </c>
      <c r="D49" s="45" t="s">
        <v>146</v>
      </c>
      <c r="E49" s="47"/>
      <c r="F49" s="81"/>
    </row>
    <row r="50" spans="1:6" ht="24" customHeight="1" thickBot="1" x14ac:dyDescent="0.3">
      <c r="A50" s="25"/>
      <c r="B50" s="26" t="s">
        <v>95</v>
      </c>
      <c r="C50" s="27"/>
      <c r="D50" s="27"/>
      <c r="E50" s="28"/>
      <c r="F50" s="29">
        <f>SUM(F44:F49)</f>
        <v>0</v>
      </c>
    </row>
    <row r="51" spans="1:6" ht="19.95" customHeight="1" x14ac:dyDescent="0.25">
      <c r="A51" s="10" t="s">
        <v>96</v>
      </c>
      <c r="B51" s="101" t="s">
        <v>97</v>
      </c>
      <c r="C51" s="18"/>
      <c r="D51" s="19"/>
      <c r="E51" s="102"/>
      <c r="F51" s="103"/>
    </row>
    <row r="52" spans="1:6" ht="19.2" customHeight="1" x14ac:dyDescent="0.25">
      <c r="A52" s="16" t="s">
        <v>98</v>
      </c>
      <c r="B52" s="17" t="s">
        <v>99</v>
      </c>
      <c r="C52" s="18" t="s">
        <v>100</v>
      </c>
      <c r="D52" s="84">
        <f>(3.2+3.2)*2*0.4*0.4</f>
        <v>2.0480000000000005</v>
      </c>
      <c r="E52" s="86"/>
      <c r="F52" s="85">
        <f t="shared" ref="F52:F68" si="3">D52*E52</f>
        <v>0</v>
      </c>
    </row>
    <row r="53" spans="1:6" ht="22.2" customHeight="1" x14ac:dyDescent="0.25">
      <c r="A53" s="16" t="s">
        <v>101</v>
      </c>
      <c r="B53" s="17" t="s">
        <v>102</v>
      </c>
      <c r="C53" s="18" t="s">
        <v>100</v>
      </c>
      <c r="D53" s="84">
        <f>(3.2+3.2)*2*0.4*0.4</f>
        <v>2.0480000000000005</v>
      </c>
      <c r="E53" s="86"/>
      <c r="F53" s="85">
        <f t="shared" si="3"/>
        <v>0</v>
      </c>
    </row>
    <row r="54" spans="1:6" ht="19.95" customHeight="1" x14ac:dyDescent="0.25">
      <c r="A54" s="16" t="s">
        <v>103</v>
      </c>
      <c r="B54" s="17" t="s">
        <v>104</v>
      </c>
      <c r="C54" s="18" t="s">
        <v>105</v>
      </c>
      <c r="D54" s="84">
        <f>(3.2+3.2)*2*0.4</f>
        <v>5.120000000000001</v>
      </c>
      <c r="E54" s="86"/>
      <c r="F54" s="85">
        <f t="shared" si="3"/>
        <v>0</v>
      </c>
    </row>
    <row r="55" spans="1:6" ht="24" customHeight="1" x14ac:dyDescent="0.25">
      <c r="A55" s="16" t="s">
        <v>106</v>
      </c>
      <c r="B55" s="17" t="s">
        <v>107</v>
      </c>
      <c r="C55" s="18" t="s">
        <v>100</v>
      </c>
      <c r="D55" s="84">
        <f>3.2*3.2*0.4</f>
        <v>4.096000000000001</v>
      </c>
      <c r="E55" s="86"/>
      <c r="F55" s="85">
        <f>D55*E55</f>
        <v>0</v>
      </c>
    </row>
    <row r="56" spans="1:6" ht="27.6" customHeight="1" x14ac:dyDescent="0.25">
      <c r="A56" s="16" t="s">
        <v>108</v>
      </c>
      <c r="B56" s="17" t="s">
        <v>109</v>
      </c>
      <c r="C56" s="18" t="s">
        <v>100</v>
      </c>
      <c r="D56" s="84">
        <f>(3.2*0.2*4)+(0.15*0.15*4*4)+0.15*0.2*((3.2+3.2)*2)</f>
        <v>3.3040000000000003</v>
      </c>
      <c r="E56" s="86"/>
      <c r="F56" s="85">
        <f t="shared" si="3"/>
        <v>0</v>
      </c>
    </row>
    <row r="57" spans="1:6" ht="30.6" customHeight="1" x14ac:dyDescent="0.25">
      <c r="A57" s="16" t="s">
        <v>110</v>
      </c>
      <c r="B57" s="17" t="s">
        <v>111</v>
      </c>
      <c r="C57" s="18" t="s">
        <v>100</v>
      </c>
      <c r="D57" s="84">
        <f>2.8*2.8*0.1</f>
        <v>0.78399999999999992</v>
      </c>
      <c r="E57" s="86"/>
      <c r="F57" s="85">
        <f t="shared" si="3"/>
        <v>0</v>
      </c>
    </row>
    <row r="58" spans="1:6" ht="20.399999999999999" customHeight="1" x14ac:dyDescent="0.25">
      <c r="A58" s="16" t="s">
        <v>112</v>
      </c>
      <c r="B58" s="17" t="s">
        <v>113</v>
      </c>
      <c r="C58" s="18" t="s">
        <v>105</v>
      </c>
      <c r="D58" s="84">
        <f>2.8*3.5*4-((0.8*2.5)+(1.2*0.8*2))</f>
        <v>35.279999999999994</v>
      </c>
      <c r="E58" s="86"/>
      <c r="F58" s="85">
        <f t="shared" si="3"/>
        <v>0</v>
      </c>
    </row>
    <row r="59" spans="1:6" ht="22.95" customHeight="1" x14ac:dyDescent="0.25">
      <c r="A59" s="16" t="s">
        <v>114</v>
      </c>
      <c r="B59" s="17" t="s">
        <v>115</v>
      </c>
      <c r="C59" s="18" t="s">
        <v>105</v>
      </c>
      <c r="D59" s="84">
        <f>2*3</f>
        <v>6</v>
      </c>
      <c r="E59" s="86"/>
      <c r="F59" s="85">
        <f t="shared" si="3"/>
        <v>0</v>
      </c>
    </row>
    <row r="60" spans="1:6" ht="21.6" customHeight="1" x14ac:dyDescent="0.25">
      <c r="A60" s="16" t="s">
        <v>116</v>
      </c>
      <c r="B60" s="17" t="s">
        <v>117</v>
      </c>
      <c r="C60" s="18" t="s">
        <v>100</v>
      </c>
      <c r="D60" s="84">
        <f>2*0.9*0.7</f>
        <v>1.26</v>
      </c>
      <c r="E60" s="86"/>
      <c r="F60" s="85">
        <f t="shared" si="3"/>
        <v>0</v>
      </c>
    </row>
    <row r="61" spans="1:6" ht="21" customHeight="1" x14ac:dyDescent="0.25">
      <c r="A61" s="16" t="s">
        <v>118</v>
      </c>
      <c r="B61" s="17" t="s">
        <v>119</v>
      </c>
      <c r="C61" s="18" t="s">
        <v>105</v>
      </c>
      <c r="D61" s="84">
        <f>(2.8*3.5*4-((0.8*2.5)+(1.2*0.8*2)))*2</f>
        <v>70.559999999999988</v>
      </c>
      <c r="E61" s="86"/>
      <c r="F61" s="85">
        <f t="shared" si="3"/>
        <v>0</v>
      </c>
    </row>
    <row r="62" spans="1:6" ht="24" customHeight="1" x14ac:dyDescent="0.25">
      <c r="A62" s="16" t="s">
        <v>120</v>
      </c>
      <c r="B62" s="17" t="s">
        <v>121</v>
      </c>
      <c r="C62" s="18" t="s">
        <v>105</v>
      </c>
      <c r="D62" s="84">
        <f>3.5*4*3</f>
        <v>42</v>
      </c>
      <c r="E62" s="86"/>
      <c r="F62" s="85">
        <f t="shared" si="3"/>
        <v>0</v>
      </c>
    </row>
    <row r="63" spans="1:6" ht="24" customHeight="1" x14ac:dyDescent="0.25">
      <c r="A63" s="16" t="s">
        <v>122</v>
      </c>
      <c r="B63" s="17" t="s">
        <v>123</v>
      </c>
      <c r="C63" s="18" t="s">
        <v>105</v>
      </c>
      <c r="D63" s="84">
        <f>3.25*3.2</f>
        <v>10.4</v>
      </c>
      <c r="E63" s="86"/>
      <c r="F63" s="85">
        <f t="shared" si="3"/>
        <v>0</v>
      </c>
    </row>
    <row r="64" spans="1:6" ht="24" customHeight="1" x14ac:dyDescent="0.25">
      <c r="A64" s="16" t="s">
        <v>124</v>
      </c>
      <c r="B64" s="17" t="s">
        <v>125</v>
      </c>
      <c r="C64" s="18" t="s">
        <v>17</v>
      </c>
      <c r="D64" s="84">
        <v>1</v>
      </c>
      <c r="E64" s="86"/>
      <c r="F64" s="85">
        <f t="shared" si="3"/>
        <v>0</v>
      </c>
    </row>
    <row r="65" spans="1:8" ht="24" customHeight="1" x14ac:dyDescent="0.25">
      <c r="A65" s="16" t="s">
        <v>126</v>
      </c>
      <c r="B65" s="17" t="s">
        <v>127</v>
      </c>
      <c r="C65" s="18" t="s">
        <v>17</v>
      </c>
      <c r="D65" s="84">
        <v>2</v>
      </c>
      <c r="E65" s="86"/>
      <c r="F65" s="85">
        <f t="shared" si="3"/>
        <v>0</v>
      </c>
    </row>
    <row r="66" spans="1:8" ht="24" customHeight="1" x14ac:dyDescent="0.25">
      <c r="A66" s="16" t="s">
        <v>128</v>
      </c>
      <c r="B66" s="17" t="s">
        <v>129</v>
      </c>
      <c r="C66" s="18" t="s">
        <v>32</v>
      </c>
      <c r="D66" s="84">
        <f>3.2*3</f>
        <v>9.6000000000000014</v>
      </c>
      <c r="E66" s="86"/>
      <c r="F66" s="85">
        <f t="shared" si="3"/>
        <v>0</v>
      </c>
    </row>
    <row r="67" spans="1:8" ht="21" customHeight="1" x14ac:dyDescent="0.25">
      <c r="A67" s="16" t="s">
        <v>130</v>
      </c>
      <c r="B67" s="17" t="s">
        <v>131</v>
      </c>
      <c r="C67" s="18" t="s">
        <v>105</v>
      </c>
      <c r="D67" s="84">
        <f>D62</f>
        <v>42</v>
      </c>
      <c r="E67" s="86"/>
      <c r="F67" s="85">
        <f t="shared" si="3"/>
        <v>0</v>
      </c>
    </row>
    <row r="68" spans="1:8" ht="24" customHeight="1" x14ac:dyDescent="0.25">
      <c r="A68" s="16" t="s">
        <v>132</v>
      </c>
      <c r="B68" s="17" t="s">
        <v>133</v>
      </c>
      <c r="C68" s="18" t="s">
        <v>105</v>
      </c>
      <c r="D68" s="84">
        <f>D67</f>
        <v>42</v>
      </c>
      <c r="E68" s="86"/>
      <c r="F68" s="85">
        <f t="shared" si="3"/>
        <v>0</v>
      </c>
    </row>
    <row r="69" spans="1:8" ht="21" customHeight="1" x14ac:dyDescent="0.25">
      <c r="A69" s="16" t="s">
        <v>134</v>
      </c>
      <c r="B69" s="87" t="s">
        <v>135</v>
      </c>
      <c r="C69" s="88" t="s">
        <v>105</v>
      </c>
      <c r="D69" s="89">
        <f>((0.8*2.5)+(1.2*0.8*2))*2</f>
        <v>7.84</v>
      </c>
      <c r="E69" s="90"/>
      <c r="F69" s="91">
        <f>D69*E69</f>
        <v>0</v>
      </c>
    </row>
    <row r="70" spans="1:8" ht="55.2" customHeight="1" x14ac:dyDescent="0.25">
      <c r="A70" s="16" t="s">
        <v>136</v>
      </c>
      <c r="B70" s="17" t="s">
        <v>137</v>
      </c>
      <c r="C70" s="19" t="s">
        <v>27</v>
      </c>
      <c r="D70" s="19">
        <v>1</v>
      </c>
      <c r="E70" s="102"/>
      <c r="F70" s="103">
        <f t="shared" ref="F70" si="4">D70*E70</f>
        <v>0</v>
      </c>
    </row>
    <row r="71" spans="1:8" ht="24" customHeight="1" thickBot="1" x14ac:dyDescent="0.3">
      <c r="A71" s="16"/>
      <c r="B71" s="26" t="s">
        <v>138</v>
      </c>
      <c r="C71" s="92"/>
      <c r="D71" s="92"/>
      <c r="E71" s="93"/>
      <c r="F71" s="94">
        <f>SUM(F52:F70)</f>
        <v>0</v>
      </c>
    </row>
    <row r="72" spans="1:8" ht="18" customHeight="1" x14ac:dyDescent="0.25">
      <c r="A72" s="60"/>
      <c r="B72" s="61" t="s">
        <v>139</v>
      </c>
      <c r="C72" s="62"/>
      <c r="D72" s="62"/>
      <c r="E72" s="63"/>
      <c r="F72" s="64">
        <f>F71+F50+F42+F37+F24+F11</f>
        <v>0</v>
      </c>
      <c r="G72" s="65"/>
    </row>
    <row r="73" spans="1:8" ht="16.2" customHeight="1" x14ac:dyDescent="0.25">
      <c r="A73" s="66"/>
      <c r="B73" s="67" t="s">
        <v>140</v>
      </c>
      <c r="C73" s="68"/>
      <c r="D73" s="19"/>
      <c r="E73" s="69"/>
      <c r="F73" s="70">
        <f>F72*0.18</f>
        <v>0</v>
      </c>
    </row>
    <row r="74" spans="1:8" ht="21.6" customHeight="1" thickBot="1" x14ac:dyDescent="0.3">
      <c r="A74" s="71"/>
      <c r="B74" s="72" t="s">
        <v>141</v>
      </c>
      <c r="C74" s="73"/>
      <c r="D74" s="74"/>
      <c r="E74" s="75"/>
      <c r="F74" s="76">
        <f>F72+F73</f>
        <v>0</v>
      </c>
      <c r="G74" s="65"/>
    </row>
    <row r="75" spans="1:8" ht="16.8" thickTop="1" x14ac:dyDescent="0.3">
      <c r="H75" s="80"/>
    </row>
  </sheetData>
  <mergeCells count="5">
    <mergeCell ref="A1:F1"/>
    <mergeCell ref="H1:J1"/>
    <mergeCell ref="A2:F2"/>
    <mergeCell ref="A3:F3"/>
    <mergeCell ref="B11:E11"/>
  </mergeCells>
  <pageMargins left="0.59055118110236227" right="0.59055118110236227" top="0.59055118110236227" bottom="0.59055118110236227" header="0.31496062992125984" footer="0.31496062992125984"/>
  <pageSetup paperSize="9" scale="89" orientation="portrait" r:id="rId1"/>
  <headerFooter>
    <oddFooter>&amp;A&amp;RPage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71646-6721-4167-A7B6-9684EEDE4A9B}">
  <dimension ref="A1:M77"/>
  <sheetViews>
    <sheetView topLeftCell="A69" zoomScale="130" zoomScaleNormal="130" workbookViewId="0">
      <selection activeCell="H9" sqref="H9"/>
    </sheetView>
  </sheetViews>
  <sheetFormatPr baseColWidth="10" defaultColWidth="11.5546875" defaultRowHeight="13.8" x14ac:dyDescent="0.25"/>
  <cols>
    <col min="1" max="1" width="7.5546875" style="9" customWidth="1"/>
    <col min="2" max="2" width="54.33203125" style="9" customWidth="1"/>
    <col min="3" max="3" width="5.33203125" style="77" customWidth="1"/>
    <col min="4" max="4" width="8.44140625" style="78" customWidth="1"/>
    <col min="5" max="5" width="13.33203125" style="79" customWidth="1"/>
    <col min="6" max="6" width="12.6640625" style="79" customWidth="1"/>
    <col min="7" max="7" width="14.44140625" style="9" customWidth="1"/>
    <col min="8" max="8" width="47" style="9" customWidth="1"/>
    <col min="9" max="16384" width="11.5546875" style="9"/>
  </cols>
  <sheetData>
    <row r="1" spans="1:13" s="1" customFormat="1" ht="50.4" customHeight="1" x14ac:dyDescent="0.3">
      <c r="A1" s="108" t="s">
        <v>0</v>
      </c>
      <c r="B1" s="109"/>
      <c r="C1" s="109"/>
      <c r="D1" s="109"/>
      <c r="E1" s="109"/>
      <c r="F1" s="109"/>
      <c r="H1" s="110"/>
      <c r="I1" s="110"/>
      <c r="J1" s="110"/>
      <c r="K1" s="2"/>
      <c r="L1" s="2"/>
      <c r="M1" s="2"/>
    </row>
    <row r="2" spans="1:13" s="1" customFormat="1" ht="9" customHeight="1" x14ac:dyDescent="0.3">
      <c r="A2" s="111"/>
      <c r="B2" s="112"/>
      <c r="C2" s="112"/>
      <c r="D2" s="112"/>
      <c r="E2" s="112"/>
      <c r="F2" s="112"/>
    </row>
    <row r="3" spans="1:13" s="1" customFormat="1" ht="21.6" customHeight="1" thickBot="1" x14ac:dyDescent="0.35">
      <c r="A3" s="113" t="s">
        <v>147</v>
      </c>
      <c r="B3" s="113"/>
      <c r="C3" s="113"/>
      <c r="D3" s="113"/>
      <c r="E3" s="113"/>
      <c r="F3" s="113"/>
    </row>
    <row r="4" spans="1:13" ht="24" customHeight="1" thickTop="1" x14ac:dyDescent="0.25">
      <c r="A4" s="115" t="s">
        <v>2</v>
      </c>
      <c r="B4" s="117" t="s">
        <v>3</v>
      </c>
      <c r="C4" s="117" t="s">
        <v>4</v>
      </c>
      <c r="D4" s="119" t="s">
        <v>5</v>
      </c>
      <c r="E4" s="121" t="s">
        <v>6</v>
      </c>
      <c r="F4" s="122"/>
    </row>
    <row r="5" spans="1:13" ht="26.4" customHeight="1" x14ac:dyDescent="0.25">
      <c r="A5" s="116"/>
      <c r="B5" s="118"/>
      <c r="C5" s="118"/>
      <c r="D5" s="120"/>
      <c r="E5" s="104" t="s">
        <v>148</v>
      </c>
      <c r="F5" s="105" t="s">
        <v>149</v>
      </c>
    </row>
    <row r="6" spans="1:13" ht="16.2" customHeight="1" x14ac:dyDescent="0.25">
      <c r="A6" s="10" t="s">
        <v>8</v>
      </c>
      <c r="B6" s="11" t="s">
        <v>9</v>
      </c>
      <c r="C6" s="12"/>
      <c r="D6" s="13"/>
      <c r="E6" s="14"/>
      <c r="F6" s="15"/>
    </row>
    <row r="7" spans="1:13" ht="17.399999999999999" customHeight="1" x14ac:dyDescent="0.25">
      <c r="A7" s="16" t="s">
        <v>10</v>
      </c>
      <c r="B7" s="17" t="s">
        <v>11</v>
      </c>
      <c r="C7" s="18" t="s">
        <v>12</v>
      </c>
      <c r="D7" s="19">
        <v>1</v>
      </c>
      <c r="E7" s="20"/>
      <c r="F7" s="21"/>
    </row>
    <row r="8" spans="1:13" ht="19.95" customHeight="1" x14ac:dyDescent="0.25">
      <c r="A8" s="16" t="s">
        <v>13</v>
      </c>
      <c r="B8" s="17" t="s">
        <v>14</v>
      </c>
      <c r="C8" s="18" t="s">
        <v>12</v>
      </c>
      <c r="D8" s="19">
        <v>1</v>
      </c>
      <c r="E8" s="20"/>
      <c r="F8" s="21"/>
    </row>
    <row r="9" spans="1:13" ht="60.6" customHeight="1" x14ac:dyDescent="0.25">
      <c r="A9" s="16" t="s">
        <v>15</v>
      </c>
      <c r="B9" s="17" t="s">
        <v>16</v>
      </c>
      <c r="C9" s="18" t="s">
        <v>17</v>
      </c>
      <c r="D9" s="19">
        <v>2</v>
      </c>
      <c r="E9" s="20"/>
      <c r="F9" s="21"/>
      <c r="G9" s="22"/>
    </row>
    <row r="10" spans="1:13" ht="45" customHeight="1" x14ac:dyDescent="0.25">
      <c r="A10" s="16" t="s">
        <v>18</v>
      </c>
      <c r="B10" s="17" t="s">
        <v>19</v>
      </c>
      <c r="C10" s="18" t="s">
        <v>17</v>
      </c>
      <c r="D10" s="19">
        <v>1</v>
      </c>
      <c r="E10" s="20"/>
      <c r="F10" s="21"/>
      <c r="G10" s="22"/>
    </row>
    <row r="11" spans="1:13" ht="18" customHeight="1" thickBot="1" x14ac:dyDescent="0.3">
      <c r="A11" s="23"/>
      <c r="B11" s="114" t="s">
        <v>20</v>
      </c>
      <c r="C11" s="114"/>
      <c r="D11" s="114"/>
      <c r="E11" s="114"/>
      <c r="F11" s="24"/>
    </row>
    <row r="12" spans="1:13" ht="22.95" customHeight="1" x14ac:dyDescent="0.25">
      <c r="A12" s="30" t="s">
        <v>21</v>
      </c>
      <c r="B12" s="31" t="s">
        <v>22</v>
      </c>
      <c r="C12" s="32"/>
      <c r="D12" s="33"/>
      <c r="E12" s="34"/>
      <c r="F12" s="35"/>
    </row>
    <row r="13" spans="1:13" ht="28.2" customHeight="1" x14ac:dyDescent="0.25">
      <c r="A13" s="16" t="s">
        <v>23</v>
      </c>
      <c r="B13" s="17" t="s">
        <v>24</v>
      </c>
      <c r="C13" s="18" t="s">
        <v>17</v>
      </c>
      <c r="D13" s="19">
        <v>1</v>
      </c>
      <c r="E13" s="20"/>
      <c r="F13" s="15"/>
      <c r="H13" s="36"/>
    </row>
    <row r="14" spans="1:13" ht="70.2" customHeight="1" x14ac:dyDescent="0.25">
      <c r="A14" s="16" t="s">
        <v>25</v>
      </c>
      <c r="B14" s="17" t="s">
        <v>26</v>
      </c>
      <c r="C14" s="18" t="s">
        <v>27</v>
      </c>
      <c r="D14" s="19">
        <v>1</v>
      </c>
      <c r="E14" s="20"/>
      <c r="F14" s="15"/>
      <c r="H14" s="36"/>
    </row>
    <row r="15" spans="1:13" ht="59.4" customHeight="1" x14ac:dyDescent="0.25">
      <c r="A15" s="16" t="s">
        <v>28</v>
      </c>
      <c r="B15" s="17" t="s">
        <v>29</v>
      </c>
      <c r="C15" s="18" t="s">
        <v>17</v>
      </c>
      <c r="D15" s="19">
        <v>1</v>
      </c>
      <c r="E15" s="20"/>
      <c r="F15" s="15"/>
      <c r="H15" s="36"/>
    </row>
    <row r="16" spans="1:13" ht="32.4" customHeight="1" x14ac:dyDescent="0.25">
      <c r="A16" s="16" t="s">
        <v>30</v>
      </c>
      <c r="B16" s="17" t="s">
        <v>31</v>
      </c>
      <c r="C16" s="19" t="s">
        <v>32</v>
      </c>
      <c r="D16" s="19">
        <v>68</v>
      </c>
      <c r="E16" s="39"/>
      <c r="F16" s="15"/>
      <c r="H16" s="36"/>
    </row>
    <row r="17" spans="1:12" ht="46.95" customHeight="1" x14ac:dyDescent="0.25">
      <c r="A17" s="16" t="s">
        <v>33</v>
      </c>
      <c r="B17" s="17" t="s">
        <v>34</v>
      </c>
      <c r="C17" s="18" t="s">
        <v>32</v>
      </c>
      <c r="D17" s="19">
        <f>D16</f>
        <v>68</v>
      </c>
      <c r="E17" s="39"/>
      <c r="F17" s="15"/>
      <c r="H17" s="37"/>
      <c r="I17" s="95"/>
      <c r="J17" s="95"/>
      <c r="K17" s="38"/>
      <c r="L17" s="38"/>
    </row>
    <row r="18" spans="1:12" ht="56.4" customHeight="1" x14ac:dyDescent="0.25">
      <c r="A18" s="16" t="s">
        <v>35</v>
      </c>
      <c r="B18" s="17" t="s">
        <v>36</v>
      </c>
      <c r="C18" s="18" t="s">
        <v>32</v>
      </c>
      <c r="D18" s="19">
        <f>D17</f>
        <v>68</v>
      </c>
      <c r="E18" s="39"/>
      <c r="F18" s="15"/>
      <c r="H18" s="37"/>
      <c r="I18" s="95"/>
      <c r="J18" s="95"/>
      <c r="K18" s="38"/>
      <c r="L18" s="38"/>
    </row>
    <row r="19" spans="1:12" ht="45" customHeight="1" x14ac:dyDescent="0.25">
      <c r="A19" s="16" t="s">
        <v>37</v>
      </c>
      <c r="B19" s="17" t="s">
        <v>38</v>
      </c>
      <c r="C19" s="18" t="s">
        <v>32</v>
      </c>
      <c r="D19" s="19">
        <f>D18</f>
        <v>68</v>
      </c>
      <c r="E19" s="39"/>
      <c r="F19" s="15"/>
      <c r="H19" s="37"/>
      <c r="I19" s="95"/>
      <c r="J19" s="95"/>
      <c r="K19" s="38"/>
      <c r="L19" s="38"/>
    </row>
    <row r="20" spans="1:12" ht="58.2" customHeight="1" x14ac:dyDescent="0.25">
      <c r="A20" s="16" t="s">
        <v>39</v>
      </c>
      <c r="B20" s="17" t="s">
        <v>40</v>
      </c>
      <c r="C20" s="18" t="s">
        <v>32</v>
      </c>
      <c r="D20" s="19">
        <f>D19</f>
        <v>68</v>
      </c>
      <c r="E20" s="39"/>
      <c r="F20" s="15"/>
      <c r="H20" s="37"/>
      <c r="I20" s="95"/>
      <c r="J20" s="95"/>
      <c r="K20" s="38"/>
      <c r="L20" s="38"/>
    </row>
    <row r="21" spans="1:12" ht="28.2" customHeight="1" x14ac:dyDescent="0.25">
      <c r="A21" s="16" t="s">
        <v>41</v>
      </c>
      <c r="B21" s="17" t="s">
        <v>42</v>
      </c>
      <c r="C21" s="18" t="s">
        <v>17</v>
      </c>
      <c r="D21" s="18">
        <v>1</v>
      </c>
      <c r="E21" s="39"/>
      <c r="F21" s="15"/>
      <c r="H21" s="37"/>
      <c r="I21" s="95"/>
      <c r="J21" s="95"/>
      <c r="K21" s="38"/>
      <c r="L21" s="38"/>
    </row>
    <row r="22" spans="1:12" ht="43.95" customHeight="1" x14ac:dyDescent="0.25">
      <c r="A22" s="16" t="s">
        <v>43</v>
      </c>
      <c r="B22" s="17" t="s">
        <v>44</v>
      </c>
      <c r="C22" s="18" t="s">
        <v>17</v>
      </c>
      <c r="D22" s="18">
        <v>1</v>
      </c>
      <c r="E22" s="39"/>
      <c r="F22" s="15"/>
      <c r="H22" s="36"/>
    </row>
    <row r="23" spans="1:12" ht="37.950000000000003" customHeight="1" x14ac:dyDescent="0.25">
      <c r="A23" s="16" t="s">
        <v>45</v>
      </c>
      <c r="B23" s="17" t="s">
        <v>46</v>
      </c>
      <c r="C23" s="18" t="s">
        <v>27</v>
      </c>
      <c r="D23" s="18">
        <v>1</v>
      </c>
      <c r="E23" s="39"/>
      <c r="F23" s="15"/>
      <c r="H23" s="36"/>
    </row>
    <row r="24" spans="1:12" ht="19.95" customHeight="1" thickBot="1" x14ac:dyDescent="0.3">
      <c r="A24" s="25"/>
      <c r="B24" s="26" t="s">
        <v>47</v>
      </c>
      <c r="C24" s="27"/>
      <c r="D24" s="27"/>
      <c r="E24" s="28"/>
      <c r="F24" s="29"/>
      <c r="H24" s="36"/>
    </row>
    <row r="25" spans="1:12" ht="17.399999999999999" customHeight="1" x14ac:dyDescent="0.25">
      <c r="A25" s="10" t="s">
        <v>48</v>
      </c>
      <c r="B25" s="31" t="s">
        <v>49</v>
      </c>
      <c r="C25" s="19"/>
      <c r="D25" s="19"/>
      <c r="E25" s="20"/>
      <c r="F25" s="15"/>
      <c r="H25" s="36"/>
    </row>
    <row r="26" spans="1:12" ht="58.95" customHeight="1" x14ac:dyDescent="0.25">
      <c r="A26" s="96" t="s">
        <v>50</v>
      </c>
      <c r="B26" s="97" t="s">
        <v>51</v>
      </c>
      <c r="C26" s="98" t="s">
        <v>17</v>
      </c>
      <c r="D26" s="98">
        <v>12</v>
      </c>
      <c r="E26" s="99"/>
      <c r="F26" s="40"/>
      <c r="H26" s="36"/>
    </row>
    <row r="27" spans="1:12" ht="58.2" customHeight="1" x14ac:dyDescent="0.25">
      <c r="A27" s="96" t="s">
        <v>52</v>
      </c>
      <c r="B27" s="97" t="s">
        <v>53</v>
      </c>
      <c r="C27" s="98" t="s">
        <v>17</v>
      </c>
      <c r="D27" s="98">
        <v>1</v>
      </c>
      <c r="E27" s="99"/>
      <c r="F27" s="40"/>
      <c r="H27" s="36"/>
    </row>
    <row r="28" spans="1:12" ht="42.6" customHeight="1" x14ac:dyDescent="0.25">
      <c r="A28" s="96" t="s">
        <v>54</v>
      </c>
      <c r="B28" s="17" t="s">
        <v>55</v>
      </c>
      <c r="C28" s="19" t="s">
        <v>17</v>
      </c>
      <c r="D28" s="19">
        <v>1</v>
      </c>
      <c r="E28" s="20"/>
      <c r="F28" s="15"/>
      <c r="H28" s="36"/>
    </row>
    <row r="29" spans="1:12" ht="44.4" customHeight="1" x14ac:dyDescent="0.25">
      <c r="A29" s="96" t="s">
        <v>56</v>
      </c>
      <c r="B29" s="17" t="s">
        <v>57</v>
      </c>
      <c r="C29" s="19" t="s">
        <v>32</v>
      </c>
      <c r="D29" s="19">
        <v>30</v>
      </c>
      <c r="E29" s="42"/>
      <c r="F29" s="41"/>
      <c r="H29" s="36"/>
    </row>
    <row r="30" spans="1:12" ht="33.6" customHeight="1" x14ac:dyDescent="0.25">
      <c r="A30" s="96" t="s">
        <v>58</v>
      </c>
      <c r="B30" s="17" t="s">
        <v>59</v>
      </c>
      <c r="C30" s="19" t="s">
        <v>17</v>
      </c>
      <c r="D30" s="19">
        <v>1</v>
      </c>
      <c r="E30" s="42"/>
      <c r="F30" s="41"/>
      <c r="H30" s="36"/>
    </row>
    <row r="31" spans="1:12" ht="33.6" customHeight="1" x14ac:dyDescent="0.25">
      <c r="A31" s="96" t="s">
        <v>60</v>
      </c>
      <c r="B31" s="17" t="s">
        <v>61</v>
      </c>
      <c r="C31" s="19" t="s">
        <v>17</v>
      </c>
      <c r="D31" s="19">
        <v>1</v>
      </c>
      <c r="E31" s="42"/>
      <c r="F31" s="41"/>
      <c r="H31" s="36"/>
    </row>
    <row r="32" spans="1:12" ht="33.6" customHeight="1" x14ac:dyDescent="0.25">
      <c r="A32" s="96" t="s">
        <v>62</v>
      </c>
      <c r="B32" s="17" t="s">
        <v>63</v>
      </c>
      <c r="C32" s="19" t="s">
        <v>17</v>
      </c>
      <c r="D32" s="19">
        <v>1</v>
      </c>
      <c r="E32" s="42"/>
      <c r="F32" s="41"/>
      <c r="H32" s="36"/>
    </row>
    <row r="33" spans="1:8" ht="42.6" customHeight="1" x14ac:dyDescent="0.25">
      <c r="A33" s="96" t="s">
        <v>64</v>
      </c>
      <c r="B33" s="17" t="s">
        <v>65</v>
      </c>
      <c r="C33" s="18" t="s">
        <v>27</v>
      </c>
      <c r="D33" s="19">
        <v>1</v>
      </c>
      <c r="E33" s="43"/>
      <c r="F33" s="15"/>
      <c r="H33" s="36"/>
    </row>
    <row r="34" spans="1:8" ht="112.2" customHeight="1" x14ac:dyDescent="0.25">
      <c r="A34" s="96" t="s">
        <v>66</v>
      </c>
      <c r="B34" s="44" t="s">
        <v>67</v>
      </c>
      <c r="C34" s="45" t="s">
        <v>32</v>
      </c>
      <c r="D34" s="46">
        <v>40</v>
      </c>
      <c r="E34" s="47"/>
      <c r="F34" s="15"/>
      <c r="H34" s="36"/>
    </row>
    <row r="35" spans="1:8" ht="46.2" customHeight="1" x14ac:dyDescent="0.25">
      <c r="A35" s="96" t="s">
        <v>68</v>
      </c>
      <c r="B35" s="44" t="s">
        <v>69</v>
      </c>
      <c r="C35" s="45" t="s">
        <v>17</v>
      </c>
      <c r="D35" s="45">
        <v>1</v>
      </c>
      <c r="E35" s="47"/>
      <c r="F35" s="48"/>
      <c r="H35" s="36"/>
    </row>
    <row r="36" spans="1:8" ht="56.4" customHeight="1" x14ac:dyDescent="0.25">
      <c r="A36" s="96" t="s">
        <v>70</v>
      </c>
      <c r="B36" s="44" t="s">
        <v>71</v>
      </c>
      <c r="C36" s="45" t="s">
        <v>32</v>
      </c>
      <c r="D36" s="45">
        <v>40</v>
      </c>
      <c r="E36" s="47"/>
      <c r="F36" s="81"/>
      <c r="H36" s="36"/>
    </row>
    <row r="37" spans="1:8" ht="18" customHeight="1" thickBot="1" x14ac:dyDescent="0.3">
      <c r="A37" s="25"/>
      <c r="B37" s="26" t="s">
        <v>72</v>
      </c>
      <c r="C37" s="27"/>
      <c r="D37" s="27"/>
      <c r="E37" s="28"/>
      <c r="F37" s="29"/>
    </row>
    <row r="38" spans="1:8" ht="97.95" customHeight="1" x14ac:dyDescent="0.25">
      <c r="A38" s="49" t="s">
        <v>73</v>
      </c>
      <c r="B38" s="50" t="s">
        <v>74</v>
      </c>
      <c r="C38" s="51"/>
      <c r="D38" s="51"/>
      <c r="E38" s="52"/>
      <c r="F38" s="53"/>
    </row>
    <row r="39" spans="1:8" ht="20.399999999999999" customHeight="1" x14ac:dyDescent="0.25">
      <c r="A39" s="16" t="s">
        <v>75</v>
      </c>
      <c r="B39" s="100" t="s">
        <v>76</v>
      </c>
      <c r="C39" s="19" t="s">
        <v>17</v>
      </c>
      <c r="D39" s="20">
        <v>1</v>
      </c>
      <c r="E39" s="54"/>
      <c r="F39" s="15"/>
    </row>
    <row r="40" spans="1:8" ht="30" customHeight="1" x14ac:dyDescent="0.25">
      <c r="A40" s="16" t="s">
        <v>77</v>
      </c>
      <c r="B40" s="44" t="s">
        <v>78</v>
      </c>
      <c r="C40" s="19" t="s">
        <v>17</v>
      </c>
      <c r="D40" s="20">
        <v>1</v>
      </c>
      <c r="E40" s="54"/>
      <c r="F40" s="15"/>
    </row>
    <row r="41" spans="1:8" ht="42.6" customHeight="1" x14ac:dyDescent="0.25">
      <c r="A41" s="16" t="s">
        <v>79</v>
      </c>
      <c r="B41" s="17" t="s">
        <v>80</v>
      </c>
      <c r="C41" s="19" t="s">
        <v>17</v>
      </c>
      <c r="D41" s="20">
        <v>1</v>
      </c>
      <c r="E41" s="54"/>
      <c r="F41" s="15"/>
    </row>
    <row r="42" spans="1:8" ht="18" customHeight="1" thickBot="1" x14ac:dyDescent="0.3">
      <c r="A42" s="25"/>
      <c r="B42" s="26" t="s">
        <v>81</v>
      </c>
      <c r="C42" s="27"/>
      <c r="D42" s="27"/>
      <c r="E42" s="28"/>
      <c r="F42" s="29"/>
    </row>
    <row r="43" spans="1:8" ht="17.399999999999999" customHeight="1" x14ac:dyDescent="0.25">
      <c r="A43" s="55" t="s">
        <v>82</v>
      </c>
      <c r="B43" s="56" t="s">
        <v>83</v>
      </c>
      <c r="C43" s="57"/>
      <c r="D43" s="57"/>
      <c r="E43" s="58"/>
      <c r="F43" s="53"/>
    </row>
    <row r="44" spans="1:8" ht="73.2" customHeight="1" x14ac:dyDescent="0.25">
      <c r="A44" s="16" t="s">
        <v>84</v>
      </c>
      <c r="B44" s="17" t="s">
        <v>85</v>
      </c>
      <c r="C44" s="18" t="s">
        <v>32</v>
      </c>
      <c r="D44" s="19">
        <v>295</v>
      </c>
      <c r="E44" s="39"/>
      <c r="F44" s="48"/>
    </row>
    <row r="45" spans="1:8" ht="71.400000000000006" customHeight="1" x14ac:dyDescent="0.25">
      <c r="A45" s="16" t="s">
        <v>86</v>
      </c>
      <c r="B45" s="17" t="s">
        <v>87</v>
      </c>
      <c r="C45" s="18" t="s">
        <v>32</v>
      </c>
      <c r="D45" s="18">
        <v>180</v>
      </c>
      <c r="E45" s="43"/>
      <c r="F45" s="48"/>
    </row>
    <row r="46" spans="1:8" ht="71.400000000000006" customHeight="1" x14ac:dyDescent="0.25">
      <c r="A46" s="16" t="s">
        <v>86</v>
      </c>
      <c r="B46" s="17" t="s">
        <v>88</v>
      </c>
      <c r="C46" s="18" t="s">
        <v>32</v>
      </c>
      <c r="D46" s="18">
        <f>26+86+47+(11)</f>
        <v>170</v>
      </c>
      <c r="E46" s="43"/>
      <c r="F46" s="48"/>
    </row>
    <row r="47" spans="1:8" ht="59.4" customHeight="1" x14ac:dyDescent="0.25">
      <c r="A47" s="16" t="s">
        <v>89</v>
      </c>
      <c r="B47" s="17" t="s">
        <v>90</v>
      </c>
      <c r="C47" s="18" t="s">
        <v>32</v>
      </c>
      <c r="D47" s="45">
        <f>20+7*5</f>
        <v>55</v>
      </c>
      <c r="E47" s="47"/>
      <c r="F47" s="48"/>
    </row>
    <row r="48" spans="1:8" ht="82.2" customHeight="1" x14ac:dyDescent="0.25">
      <c r="A48" s="16" t="s">
        <v>91</v>
      </c>
      <c r="B48" s="17" t="s">
        <v>92</v>
      </c>
      <c r="C48" s="45" t="s">
        <v>17</v>
      </c>
      <c r="D48" s="45">
        <v>3</v>
      </c>
      <c r="E48" s="47"/>
      <c r="F48" s="48"/>
    </row>
    <row r="49" spans="1:6" ht="47.4" customHeight="1" x14ac:dyDescent="0.25">
      <c r="A49" s="16" t="s">
        <v>93</v>
      </c>
      <c r="B49" s="82" t="s">
        <v>94</v>
      </c>
      <c r="C49" s="45" t="s">
        <v>17</v>
      </c>
      <c r="D49" s="45">
        <v>4</v>
      </c>
      <c r="E49" s="47"/>
      <c r="F49" s="48"/>
    </row>
    <row r="50" spans="1:6" ht="18" customHeight="1" thickBot="1" x14ac:dyDescent="0.3">
      <c r="A50" s="25"/>
      <c r="B50" s="26" t="s">
        <v>95</v>
      </c>
      <c r="C50" s="27"/>
      <c r="D50" s="27"/>
      <c r="E50" s="28"/>
      <c r="F50" s="29"/>
    </row>
    <row r="51" spans="1:6" ht="19.95" customHeight="1" x14ac:dyDescent="0.25">
      <c r="A51" s="10" t="s">
        <v>96</v>
      </c>
      <c r="B51" s="101" t="s">
        <v>97</v>
      </c>
      <c r="C51" s="18"/>
      <c r="D51" s="19"/>
      <c r="E51" s="102"/>
      <c r="F51" s="103"/>
    </row>
    <row r="52" spans="1:6" ht="17.399999999999999" customHeight="1" x14ac:dyDescent="0.25">
      <c r="A52" s="16" t="s">
        <v>98</v>
      </c>
      <c r="B52" s="17" t="s">
        <v>99</v>
      </c>
      <c r="C52" s="18" t="s">
        <v>100</v>
      </c>
      <c r="D52" s="84">
        <f>(3.2+3.2)*2*0.4*0.4</f>
        <v>2.0480000000000005</v>
      </c>
      <c r="E52" s="86"/>
      <c r="F52" s="85"/>
    </row>
    <row r="53" spans="1:6" ht="21.6" customHeight="1" x14ac:dyDescent="0.25">
      <c r="A53" s="16" t="s">
        <v>101</v>
      </c>
      <c r="B53" s="17" t="s">
        <v>102</v>
      </c>
      <c r="C53" s="18" t="s">
        <v>100</v>
      </c>
      <c r="D53" s="84">
        <f>(3.2+3.2)*2*0.4*0.4</f>
        <v>2.0480000000000005</v>
      </c>
      <c r="E53" s="86"/>
      <c r="F53" s="85"/>
    </row>
    <row r="54" spans="1:6" ht="21" customHeight="1" x14ac:dyDescent="0.25">
      <c r="A54" s="16" t="s">
        <v>103</v>
      </c>
      <c r="B54" s="17" t="s">
        <v>104</v>
      </c>
      <c r="C54" s="18" t="s">
        <v>105</v>
      </c>
      <c r="D54" s="84">
        <f>(3.2+3.2)*2*0.4</f>
        <v>5.120000000000001</v>
      </c>
      <c r="E54" s="86"/>
      <c r="F54" s="85"/>
    </row>
    <row r="55" spans="1:6" ht="19.2" customHeight="1" x14ac:dyDescent="0.25">
      <c r="A55" s="16" t="s">
        <v>106</v>
      </c>
      <c r="B55" s="17" t="s">
        <v>107</v>
      </c>
      <c r="C55" s="18" t="s">
        <v>100</v>
      </c>
      <c r="D55" s="84">
        <f>3.2*3.2*0.4</f>
        <v>4.096000000000001</v>
      </c>
      <c r="E55" s="86"/>
      <c r="F55" s="85"/>
    </row>
    <row r="56" spans="1:6" ht="28.95" customHeight="1" x14ac:dyDescent="0.25">
      <c r="A56" s="16" t="s">
        <v>108</v>
      </c>
      <c r="B56" s="17" t="s">
        <v>109</v>
      </c>
      <c r="C56" s="18" t="s">
        <v>100</v>
      </c>
      <c r="D56" s="84">
        <f>(3.2*0.2*4)+(0.15*0.15*4*4)+0.15*0.2*((3.2+3.2)*2)</f>
        <v>3.3040000000000003</v>
      </c>
      <c r="E56" s="86"/>
      <c r="F56" s="85"/>
    </row>
    <row r="57" spans="1:6" ht="30.6" customHeight="1" x14ac:dyDescent="0.25">
      <c r="A57" s="16" t="s">
        <v>110</v>
      </c>
      <c r="B57" s="17" t="s">
        <v>111</v>
      </c>
      <c r="C57" s="18" t="s">
        <v>100</v>
      </c>
      <c r="D57" s="84">
        <f>2.8*2.8*0.1</f>
        <v>0.78399999999999992</v>
      </c>
      <c r="E57" s="86"/>
      <c r="F57" s="85"/>
    </row>
    <row r="58" spans="1:6" ht="20.399999999999999" customHeight="1" x14ac:dyDescent="0.25">
      <c r="A58" s="16" t="s">
        <v>112</v>
      </c>
      <c r="B58" s="17" t="s">
        <v>113</v>
      </c>
      <c r="C58" s="18" t="s">
        <v>105</v>
      </c>
      <c r="D58" s="84">
        <f>2.8*3.5*4-((0.8*2.5)+(1.2*0.8*2))</f>
        <v>35.279999999999994</v>
      </c>
      <c r="E58" s="86"/>
      <c r="F58" s="85"/>
    </row>
    <row r="59" spans="1:6" ht="19.95" customHeight="1" x14ac:dyDescent="0.25">
      <c r="A59" s="16" t="s">
        <v>114</v>
      </c>
      <c r="B59" s="17" t="s">
        <v>115</v>
      </c>
      <c r="C59" s="18" t="s">
        <v>105</v>
      </c>
      <c r="D59" s="84">
        <f>2*3</f>
        <v>6</v>
      </c>
      <c r="E59" s="86"/>
      <c r="F59" s="85"/>
    </row>
    <row r="60" spans="1:6" ht="19.2" customHeight="1" x14ac:dyDescent="0.25">
      <c r="A60" s="16" t="s">
        <v>116</v>
      </c>
      <c r="B60" s="17" t="s">
        <v>117</v>
      </c>
      <c r="C60" s="18" t="s">
        <v>100</v>
      </c>
      <c r="D60" s="84">
        <f>2*0.9*0.7</f>
        <v>1.26</v>
      </c>
      <c r="E60" s="86"/>
      <c r="F60" s="85"/>
    </row>
    <row r="61" spans="1:6" ht="24" customHeight="1" x14ac:dyDescent="0.25">
      <c r="A61" s="16" t="s">
        <v>118</v>
      </c>
      <c r="B61" s="17" t="s">
        <v>119</v>
      </c>
      <c r="C61" s="18" t="s">
        <v>105</v>
      </c>
      <c r="D61" s="84">
        <f>(2.8*3.5*4-((0.8*2.5)+(1.2*0.8*2)))*2</f>
        <v>70.559999999999988</v>
      </c>
      <c r="E61" s="86"/>
      <c r="F61" s="85"/>
    </row>
    <row r="62" spans="1:6" ht="20.399999999999999" customHeight="1" x14ac:dyDescent="0.25">
      <c r="A62" s="16" t="s">
        <v>120</v>
      </c>
      <c r="B62" s="17" t="s">
        <v>121</v>
      </c>
      <c r="C62" s="18" t="s">
        <v>105</v>
      </c>
      <c r="D62" s="84">
        <f>3.5*4*3</f>
        <v>42</v>
      </c>
      <c r="E62" s="86"/>
      <c r="F62" s="85"/>
    </row>
    <row r="63" spans="1:6" ht="20.399999999999999" customHeight="1" x14ac:dyDescent="0.25">
      <c r="A63" s="16" t="s">
        <v>122</v>
      </c>
      <c r="B63" s="17" t="s">
        <v>123</v>
      </c>
      <c r="C63" s="18" t="s">
        <v>105</v>
      </c>
      <c r="D63" s="84">
        <f>3.25*3.2</f>
        <v>10.4</v>
      </c>
      <c r="E63" s="86"/>
      <c r="F63" s="85"/>
    </row>
    <row r="64" spans="1:6" ht="19.2" customHeight="1" x14ac:dyDescent="0.25">
      <c r="A64" s="16" t="s">
        <v>124</v>
      </c>
      <c r="B64" s="17" t="s">
        <v>125</v>
      </c>
      <c r="C64" s="18" t="s">
        <v>17</v>
      </c>
      <c r="D64" s="84">
        <v>1</v>
      </c>
      <c r="E64" s="86"/>
      <c r="F64" s="85"/>
    </row>
    <row r="65" spans="1:8" ht="21" customHeight="1" x14ac:dyDescent="0.25">
      <c r="A65" s="16" t="s">
        <v>126</v>
      </c>
      <c r="B65" s="17" t="s">
        <v>127</v>
      </c>
      <c r="C65" s="18" t="s">
        <v>17</v>
      </c>
      <c r="D65" s="84">
        <v>2</v>
      </c>
      <c r="E65" s="86"/>
      <c r="F65" s="85"/>
    </row>
    <row r="66" spans="1:8" ht="21" customHeight="1" x14ac:dyDescent="0.25">
      <c r="A66" s="16" t="s">
        <v>128</v>
      </c>
      <c r="B66" s="17" t="s">
        <v>129</v>
      </c>
      <c r="C66" s="18" t="s">
        <v>32</v>
      </c>
      <c r="D66" s="84">
        <f>3.2*3</f>
        <v>9.6000000000000014</v>
      </c>
      <c r="E66" s="86"/>
      <c r="F66" s="85"/>
    </row>
    <row r="67" spans="1:8" ht="21" customHeight="1" x14ac:dyDescent="0.25">
      <c r="A67" s="16" t="s">
        <v>130</v>
      </c>
      <c r="B67" s="17" t="s">
        <v>131</v>
      </c>
      <c r="C67" s="18" t="s">
        <v>105</v>
      </c>
      <c r="D67" s="84">
        <f>D62</f>
        <v>42</v>
      </c>
      <c r="E67" s="86"/>
      <c r="F67" s="85"/>
      <c r="G67" s="107"/>
    </row>
    <row r="68" spans="1:8" ht="19.95" customHeight="1" x14ac:dyDescent="0.25">
      <c r="A68" s="16" t="s">
        <v>132</v>
      </c>
      <c r="B68" s="17" t="s">
        <v>133</v>
      </c>
      <c r="C68" s="18" t="s">
        <v>105</v>
      </c>
      <c r="D68" s="84">
        <f>D67</f>
        <v>42</v>
      </c>
      <c r="E68" s="86"/>
      <c r="F68" s="85"/>
    </row>
    <row r="69" spans="1:8" ht="21" customHeight="1" x14ac:dyDescent="0.25">
      <c r="A69" s="16" t="s">
        <v>134</v>
      </c>
      <c r="B69" s="87" t="s">
        <v>135</v>
      </c>
      <c r="C69" s="88" t="s">
        <v>105</v>
      </c>
      <c r="D69" s="89">
        <f>((0.8*2.5)+(1.2*0.8*2))*2</f>
        <v>7.84</v>
      </c>
      <c r="E69" s="90"/>
      <c r="F69" s="91"/>
    </row>
    <row r="70" spans="1:8" ht="73.2" customHeight="1" x14ac:dyDescent="0.25">
      <c r="A70" s="16" t="s">
        <v>136</v>
      </c>
      <c r="B70" s="17" t="s">
        <v>137</v>
      </c>
      <c r="C70" s="19" t="s">
        <v>27</v>
      </c>
      <c r="D70" s="19">
        <v>1</v>
      </c>
      <c r="E70" s="102"/>
      <c r="F70" s="103"/>
    </row>
    <row r="71" spans="1:8" ht="22.95" customHeight="1" thickBot="1" x14ac:dyDescent="0.3">
      <c r="A71" s="16"/>
      <c r="B71" s="26" t="s">
        <v>138</v>
      </c>
      <c r="C71" s="92"/>
      <c r="D71" s="92"/>
      <c r="E71" s="93"/>
      <c r="F71" s="94"/>
    </row>
    <row r="72" spans="1:8" ht="18" customHeight="1" x14ac:dyDescent="0.25">
      <c r="A72" s="60"/>
      <c r="B72" s="61" t="s">
        <v>139</v>
      </c>
      <c r="C72" s="62"/>
      <c r="D72" s="62"/>
      <c r="E72" s="63"/>
      <c r="F72" s="64"/>
      <c r="G72" s="65"/>
    </row>
    <row r="73" spans="1:8" ht="16.2" customHeight="1" x14ac:dyDescent="0.25">
      <c r="A73" s="66"/>
      <c r="B73" s="67" t="s">
        <v>140</v>
      </c>
      <c r="C73" s="68"/>
      <c r="D73" s="19"/>
      <c r="E73" s="69"/>
      <c r="F73" s="70"/>
    </row>
    <row r="74" spans="1:8" ht="21.6" customHeight="1" thickBot="1" x14ac:dyDescent="0.3">
      <c r="A74" s="71"/>
      <c r="B74" s="72" t="s">
        <v>141</v>
      </c>
      <c r="C74" s="73"/>
      <c r="D74" s="74"/>
      <c r="E74" s="75"/>
      <c r="F74" s="76"/>
      <c r="G74" s="65"/>
    </row>
    <row r="75" spans="1:8" ht="16.8" thickTop="1" x14ac:dyDescent="0.3">
      <c r="H75" s="80"/>
    </row>
    <row r="77" spans="1:8" x14ac:dyDescent="0.25">
      <c r="F77" s="106"/>
    </row>
  </sheetData>
  <mergeCells count="10">
    <mergeCell ref="A1:F1"/>
    <mergeCell ref="H1:J1"/>
    <mergeCell ref="A2:F2"/>
    <mergeCell ref="A3:F3"/>
    <mergeCell ref="B11:E11"/>
    <mergeCell ref="A4:A5"/>
    <mergeCell ref="B4:B5"/>
    <mergeCell ref="C4:C5"/>
    <mergeCell ref="D4:D5"/>
    <mergeCell ref="E4:F4"/>
  </mergeCells>
  <pageMargins left="0.59055118110236227" right="0.59055118110236227" top="0.59055118110236227" bottom="0.59055118110236227" header="0.31496062992125984" footer="0.31496062992125984"/>
  <pageSetup paperSize="9" scale="89" orientation="portrait" r:id="rId1"/>
  <headerFooter>
    <oddFooter>&amp;A&amp;RPage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472D-78DE-4C9B-BBFC-8C5A9E565BCB}">
  <dimension ref="A1:M75"/>
  <sheetViews>
    <sheetView topLeftCell="A73" zoomScale="130" zoomScaleNormal="130" workbookViewId="0">
      <selection activeCell="G5" sqref="G5"/>
    </sheetView>
  </sheetViews>
  <sheetFormatPr baseColWidth="10" defaultColWidth="11.5546875" defaultRowHeight="13.8" x14ac:dyDescent="0.25"/>
  <cols>
    <col min="1" max="1" width="7.5546875" style="9" customWidth="1"/>
    <col min="2" max="2" width="54.33203125" style="9" customWidth="1"/>
    <col min="3" max="3" width="5.33203125" style="77" customWidth="1"/>
    <col min="4" max="4" width="8.44140625" style="78" customWidth="1"/>
    <col min="5" max="5" width="13.33203125" style="79" customWidth="1"/>
    <col min="6" max="6" width="12.6640625" style="79" customWidth="1"/>
    <col min="7" max="7" width="14.44140625" style="9" customWidth="1"/>
    <col min="8" max="8" width="47" style="9" customWidth="1"/>
    <col min="9" max="16384" width="11.5546875" style="9"/>
  </cols>
  <sheetData>
    <row r="1" spans="1:13" s="1" customFormat="1" ht="56.4" customHeight="1" x14ac:dyDescent="0.3">
      <c r="A1" s="108" t="s">
        <v>142</v>
      </c>
      <c r="B1" s="109"/>
      <c r="C1" s="109"/>
      <c r="D1" s="109"/>
      <c r="E1" s="109"/>
      <c r="F1" s="109"/>
      <c r="H1" s="110"/>
      <c r="I1" s="110"/>
      <c r="J1" s="110"/>
      <c r="K1" s="2"/>
      <c r="L1" s="2"/>
      <c r="M1" s="2"/>
    </row>
    <row r="2" spans="1:13" s="1" customFormat="1" ht="9" customHeight="1" x14ac:dyDescent="0.3">
      <c r="A2" s="111"/>
      <c r="B2" s="112"/>
      <c r="C2" s="112"/>
      <c r="D2" s="112"/>
      <c r="E2" s="112"/>
      <c r="F2" s="112"/>
    </row>
    <row r="3" spans="1:13" s="1" customFormat="1" ht="21.6" customHeight="1" thickBot="1" x14ac:dyDescent="0.35">
      <c r="A3" s="113" t="s">
        <v>147</v>
      </c>
      <c r="B3" s="113"/>
      <c r="C3" s="113"/>
      <c r="D3" s="113"/>
      <c r="E3" s="113"/>
      <c r="F3" s="113"/>
    </row>
    <row r="4" spans="1:13" s="1" customFormat="1" ht="13.2" customHeight="1" thickTop="1" x14ac:dyDescent="0.3">
      <c r="A4" s="115" t="s">
        <v>2</v>
      </c>
      <c r="B4" s="117" t="s">
        <v>3</v>
      </c>
      <c r="C4" s="117" t="s">
        <v>4</v>
      </c>
      <c r="D4" s="119" t="s">
        <v>5</v>
      </c>
      <c r="E4" s="121" t="s">
        <v>6</v>
      </c>
      <c r="F4" s="122"/>
    </row>
    <row r="5" spans="1:13" ht="30.6" customHeight="1" x14ac:dyDescent="0.25">
      <c r="A5" s="116"/>
      <c r="B5" s="118"/>
      <c r="C5" s="118"/>
      <c r="D5" s="120"/>
      <c r="E5" s="104" t="s">
        <v>148</v>
      </c>
      <c r="F5" s="105" t="s">
        <v>149</v>
      </c>
    </row>
    <row r="6" spans="1:13" ht="16.2" customHeight="1" x14ac:dyDescent="0.25">
      <c r="A6" s="10" t="s">
        <v>8</v>
      </c>
      <c r="B6" s="11" t="s">
        <v>9</v>
      </c>
      <c r="C6" s="12"/>
      <c r="D6" s="13"/>
      <c r="E6" s="14"/>
      <c r="F6" s="15"/>
    </row>
    <row r="7" spans="1:13" ht="17.399999999999999" customHeight="1" x14ac:dyDescent="0.25">
      <c r="A7" s="16" t="s">
        <v>10</v>
      </c>
      <c r="B7" s="17" t="s">
        <v>11</v>
      </c>
      <c r="C7" s="18" t="s">
        <v>12</v>
      </c>
      <c r="D7" s="19">
        <v>1</v>
      </c>
      <c r="E7" s="20"/>
      <c r="F7" s="21"/>
    </row>
    <row r="8" spans="1:13" ht="18.600000000000001" customHeight="1" x14ac:dyDescent="0.25">
      <c r="A8" s="16" t="s">
        <v>13</v>
      </c>
      <c r="B8" s="17" t="s">
        <v>14</v>
      </c>
      <c r="C8" s="18" t="s">
        <v>12</v>
      </c>
      <c r="D8" s="19">
        <v>1</v>
      </c>
      <c r="E8" s="20"/>
      <c r="F8" s="21"/>
    </row>
    <row r="9" spans="1:13" ht="56.4" customHeight="1" x14ac:dyDescent="0.25">
      <c r="A9" s="16" t="s">
        <v>15</v>
      </c>
      <c r="B9" s="17" t="s">
        <v>16</v>
      </c>
      <c r="C9" s="18" t="s">
        <v>17</v>
      </c>
      <c r="D9" s="19">
        <v>2</v>
      </c>
      <c r="E9" s="20"/>
      <c r="F9" s="21"/>
      <c r="G9" s="22"/>
    </row>
    <row r="10" spans="1:13" ht="48" customHeight="1" x14ac:dyDescent="0.25">
      <c r="A10" s="16" t="s">
        <v>18</v>
      </c>
      <c r="B10" s="17" t="s">
        <v>19</v>
      </c>
      <c r="C10" s="18" t="s">
        <v>17</v>
      </c>
      <c r="D10" s="19">
        <v>1</v>
      </c>
      <c r="E10" s="20"/>
      <c r="F10" s="21"/>
      <c r="G10" s="22"/>
    </row>
    <row r="11" spans="1:13" ht="18" customHeight="1" thickBot="1" x14ac:dyDescent="0.3">
      <c r="A11" s="23"/>
      <c r="B11" s="114" t="s">
        <v>20</v>
      </c>
      <c r="C11" s="114"/>
      <c r="D11" s="114"/>
      <c r="E11" s="114"/>
      <c r="F11" s="24"/>
    </row>
    <row r="12" spans="1:13" ht="22.95" customHeight="1" x14ac:dyDescent="0.25">
      <c r="A12" s="30" t="s">
        <v>21</v>
      </c>
      <c r="B12" s="31" t="s">
        <v>22</v>
      </c>
      <c r="C12" s="32"/>
      <c r="D12" s="33"/>
      <c r="E12" s="34"/>
      <c r="F12" s="35"/>
    </row>
    <row r="13" spans="1:13" ht="28.2" customHeight="1" x14ac:dyDescent="0.25">
      <c r="A13" s="16" t="s">
        <v>23</v>
      </c>
      <c r="B13" s="17" t="s">
        <v>24</v>
      </c>
      <c r="C13" s="18" t="s">
        <v>17</v>
      </c>
      <c r="D13" s="19">
        <v>1</v>
      </c>
      <c r="E13" s="20"/>
      <c r="F13" s="15"/>
      <c r="H13" s="36"/>
    </row>
    <row r="14" spans="1:13" ht="70.2" customHeight="1" x14ac:dyDescent="0.25">
      <c r="A14" s="16" t="s">
        <v>25</v>
      </c>
      <c r="B14" s="17" t="s">
        <v>26</v>
      </c>
      <c r="C14" s="18" t="s">
        <v>27</v>
      </c>
      <c r="D14" s="19">
        <v>1</v>
      </c>
      <c r="E14" s="20"/>
      <c r="F14" s="15"/>
      <c r="H14" s="36"/>
    </row>
    <row r="15" spans="1:13" ht="59.4" customHeight="1" x14ac:dyDescent="0.25">
      <c r="A15" s="16" t="s">
        <v>28</v>
      </c>
      <c r="B15" s="17" t="s">
        <v>143</v>
      </c>
      <c r="C15" s="18" t="s">
        <v>17</v>
      </c>
      <c r="D15" s="19">
        <v>1</v>
      </c>
      <c r="E15" s="20"/>
      <c r="F15" s="15"/>
      <c r="H15" s="36"/>
    </row>
    <row r="16" spans="1:13" ht="32.4" customHeight="1" x14ac:dyDescent="0.25">
      <c r="A16" s="16" t="s">
        <v>30</v>
      </c>
      <c r="B16" s="17" t="s">
        <v>31</v>
      </c>
      <c r="C16" s="19" t="s">
        <v>32</v>
      </c>
      <c r="D16" s="19">
        <v>62</v>
      </c>
      <c r="E16" s="39"/>
      <c r="F16" s="15"/>
      <c r="H16" s="36"/>
    </row>
    <row r="17" spans="1:12" ht="46.95" customHeight="1" x14ac:dyDescent="0.25">
      <c r="A17" s="16" t="s">
        <v>33</v>
      </c>
      <c r="B17" s="17" t="s">
        <v>34</v>
      </c>
      <c r="C17" s="18" t="s">
        <v>32</v>
      </c>
      <c r="D17" s="19">
        <f>D16</f>
        <v>62</v>
      </c>
      <c r="E17" s="39"/>
      <c r="F17" s="15"/>
      <c r="H17" s="37"/>
      <c r="I17" s="95"/>
      <c r="J17" s="95"/>
      <c r="K17" s="38"/>
      <c r="L17" s="38"/>
    </row>
    <row r="18" spans="1:12" ht="56.4" customHeight="1" x14ac:dyDescent="0.25">
      <c r="A18" s="16" t="s">
        <v>35</v>
      </c>
      <c r="B18" s="17" t="s">
        <v>36</v>
      </c>
      <c r="C18" s="18" t="s">
        <v>32</v>
      </c>
      <c r="D18" s="19">
        <f>D17</f>
        <v>62</v>
      </c>
      <c r="E18" s="39"/>
      <c r="F18" s="15"/>
      <c r="H18" s="37"/>
      <c r="I18" s="95"/>
      <c r="J18" s="95"/>
      <c r="K18" s="38"/>
      <c r="L18" s="38"/>
    </row>
    <row r="19" spans="1:12" ht="45" customHeight="1" x14ac:dyDescent="0.25">
      <c r="A19" s="16" t="s">
        <v>37</v>
      </c>
      <c r="B19" s="17" t="s">
        <v>38</v>
      </c>
      <c r="C19" s="18" t="s">
        <v>32</v>
      </c>
      <c r="D19" s="19">
        <f>D18</f>
        <v>62</v>
      </c>
      <c r="E19" s="39"/>
      <c r="F19" s="15"/>
      <c r="H19" s="37"/>
      <c r="I19" s="95"/>
      <c r="J19" s="95"/>
      <c r="K19" s="38"/>
      <c r="L19" s="38"/>
    </row>
    <row r="20" spans="1:12" ht="58.2" customHeight="1" x14ac:dyDescent="0.25">
      <c r="A20" s="16" t="s">
        <v>39</v>
      </c>
      <c r="B20" s="17" t="s">
        <v>40</v>
      </c>
      <c r="C20" s="18" t="s">
        <v>32</v>
      </c>
      <c r="D20" s="19">
        <f>D19</f>
        <v>62</v>
      </c>
      <c r="E20" s="39"/>
      <c r="F20" s="15"/>
      <c r="H20" s="37"/>
      <c r="I20" s="95"/>
      <c r="J20" s="95"/>
      <c r="K20" s="38"/>
      <c r="L20" s="38"/>
    </row>
    <row r="21" spans="1:12" ht="28.2" customHeight="1" x14ac:dyDescent="0.25">
      <c r="A21" s="16" t="s">
        <v>41</v>
      </c>
      <c r="B21" s="17" t="s">
        <v>42</v>
      </c>
      <c r="C21" s="18" t="s">
        <v>17</v>
      </c>
      <c r="D21" s="18">
        <v>1</v>
      </c>
      <c r="E21" s="39"/>
      <c r="F21" s="15"/>
      <c r="H21" s="37"/>
      <c r="I21" s="95"/>
      <c r="J21" s="95"/>
      <c r="K21" s="38"/>
      <c r="L21" s="38"/>
    </row>
    <row r="22" spans="1:12" ht="43.95" customHeight="1" x14ac:dyDescent="0.25">
      <c r="A22" s="16" t="s">
        <v>43</v>
      </c>
      <c r="B22" s="17" t="s">
        <v>44</v>
      </c>
      <c r="C22" s="18" t="s">
        <v>17</v>
      </c>
      <c r="D22" s="18">
        <v>1</v>
      </c>
      <c r="E22" s="39"/>
      <c r="F22" s="15"/>
      <c r="H22" s="36"/>
    </row>
    <row r="23" spans="1:12" ht="37.950000000000003" customHeight="1" x14ac:dyDescent="0.25">
      <c r="A23" s="16" t="s">
        <v>45</v>
      </c>
      <c r="B23" s="17" t="s">
        <v>46</v>
      </c>
      <c r="C23" s="18" t="s">
        <v>27</v>
      </c>
      <c r="D23" s="18">
        <v>1</v>
      </c>
      <c r="E23" s="39"/>
      <c r="F23" s="15"/>
      <c r="H23" s="36"/>
    </row>
    <row r="24" spans="1:12" ht="19.95" customHeight="1" thickBot="1" x14ac:dyDescent="0.3">
      <c r="A24" s="25"/>
      <c r="B24" s="26" t="s">
        <v>47</v>
      </c>
      <c r="C24" s="27"/>
      <c r="D24" s="27"/>
      <c r="E24" s="28"/>
      <c r="F24" s="29"/>
      <c r="H24" s="36"/>
    </row>
    <row r="25" spans="1:12" ht="17.399999999999999" customHeight="1" x14ac:dyDescent="0.25">
      <c r="A25" s="10" t="s">
        <v>48</v>
      </c>
      <c r="B25" s="31" t="s">
        <v>49</v>
      </c>
      <c r="C25" s="19"/>
      <c r="D25" s="19"/>
      <c r="E25" s="20"/>
      <c r="F25" s="15"/>
      <c r="H25" s="36"/>
    </row>
    <row r="26" spans="1:12" ht="58.95" customHeight="1" x14ac:dyDescent="0.25">
      <c r="A26" s="96" t="s">
        <v>50</v>
      </c>
      <c r="B26" s="97" t="s">
        <v>51</v>
      </c>
      <c r="C26" s="98" t="s">
        <v>17</v>
      </c>
      <c r="D26" s="98">
        <v>12</v>
      </c>
      <c r="E26" s="99"/>
      <c r="F26" s="40"/>
      <c r="H26" s="36"/>
    </row>
    <row r="27" spans="1:12" ht="52.95" customHeight="1" x14ac:dyDescent="0.25">
      <c r="A27" s="96" t="s">
        <v>52</v>
      </c>
      <c r="B27" s="97" t="s">
        <v>53</v>
      </c>
      <c r="C27" s="98" t="s">
        <v>17</v>
      </c>
      <c r="D27" s="98">
        <v>1</v>
      </c>
      <c r="E27" s="99"/>
      <c r="F27" s="40"/>
      <c r="H27" s="36"/>
    </row>
    <row r="28" spans="1:12" ht="42.6" customHeight="1" x14ac:dyDescent="0.25">
      <c r="A28" s="96" t="s">
        <v>54</v>
      </c>
      <c r="B28" s="17" t="s">
        <v>55</v>
      </c>
      <c r="C28" s="19" t="s">
        <v>17</v>
      </c>
      <c r="D28" s="19">
        <v>1</v>
      </c>
      <c r="E28" s="20"/>
      <c r="F28" s="15"/>
      <c r="H28" s="36"/>
    </row>
    <row r="29" spans="1:12" ht="44.4" customHeight="1" x14ac:dyDescent="0.25">
      <c r="A29" s="96" t="s">
        <v>56</v>
      </c>
      <c r="B29" s="17" t="s">
        <v>57</v>
      </c>
      <c r="C29" s="19" t="s">
        <v>32</v>
      </c>
      <c r="D29" s="19">
        <v>30</v>
      </c>
      <c r="E29" s="42"/>
      <c r="F29" s="41"/>
      <c r="H29" s="36"/>
    </row>
    <row r="30" spans="1:12" ht="33.6" customHeight="1" x14ac:dyDescent="0.25">
      <c r="A30" s="96" t="s">
        <v>58</v>
      </c>
      <c r="B30" s="17" t="s">
        <v>59</v>
      </c>
      <c r="C30" s="19" t="s">
        <v>17</v>
      </c>
      <c r="D30" s="19">
        <v>1</v>
      </c>
      <c r="E30" s="42"/>
      <c r="F30" s="41"/>
      <c r="H30" s="36"/>
    </row>
    <row r="31" spans="1:12" ht="33.6" customHeight="1" x14ac:dyDescent="0.25">
      <c r="A31" s="96" t="s">
        <v>60</v>
      </c>
      <c r="B31" s="17" t="s">
        <v>61</v>
      </c>
      <c r="C31" s="19" t="s">
        <v>17</v>
      </c>
      <c r="D31" s="19">
        <v>1</v>
      </c>
      <c r="E31" s="42"/>
      <c r="F31" s="41"/>
      <c r="H31" s="36"/>
    </row>
    <row r="32" spans="1:12" ht="33.6" customHeight="1" x14ac:dyDescent="0.25">
      <c r="A32" s="96" t="s">
        <v>62</v>
      </c>
      <c r="B32" s="17" t="s">
        <v>63</v>
      </c>
      <c r="C32" s="19" t="s">
        <v>17</v>
      </c>
      <c r="D32" s="19">
        <v>1</v>
      </c>
      <c r="E32" s="42"/>
      <c r="F32" s="41"/>
      <c r="H32" s="36"/>
    </row>
    <row r="33" spans="1:8" ht="42.6" customHeight="1" x14ac:dyDescent="0.25">
      <c r="A33" s="96" t="s">
        <v>64</v>
      </c>
      <c r="B33" s="17" t="s">
        <v>65</v>
      </c>
      <c r="C33" s="18" t="s">
        <v>27</v>
      </c>
      <c r="D33" s="19">
        <v>1</v>
      </c>
      <c r="E33" s="43"/>
      <c r="F33" s="15"/>
      <c r="H33" s="36"/>
    </row>
    <row r="34" spans="1:8" ht="115.95" customHeight="1" x14ac:dyDescent="0.25">
      <c r="A34" s="96" t="s">
        <v>66</v>
      </c>
      <c r="B34" s="44" t="s">
        <v>67</v>
      </c>
      <c r="C34" s="45" t="s">
        <v>32</v>
      </c>
      <c r="D34" s="46">
        <v>40</v>
      </c>
      <c r="E34" s="47"/>
      <c r="F34" s="15"/>
      <c r="H34" s="36"/>
    </row>
    <row r="35" spans="1:8" ht="46.2" customHeight="1" x14ac:dyDescent="0.25">
      <c r="A35" s="96" t="s">
        <v>68</v>
      </c>
      <c r="B35" s="44" t="s">
        <v>69</v>
      </c>
      <c r="C35" s="45" t="s">
        <v>17</v>
      </c>
      <c r="D35" s="45">
        <v>1</v>
      </c>
      <c r="E35" s="47"/>
      <c r="F35" s="48"/>
      <c r="H35" s="36"/>
    </row>
    <row r="36" spans="1:8" ht="57.6" customHeight="1" x14ac:dyDescent="0.25">
      <c r="A36" s="96" t="s">
        <v>70</v>
      </c>
      <c r="B36" s="44" t="s">
        <v>71</v>
      </c>
      <c r="C36" s="45" t="s">
        <v>32</v>
      </c>
      <c r="D36" s="45">
        <v>40</v>
      </c>
      <c r="E36" s="47"/>
      <c r="F36" s="81"/>
      <c r="H36" s="36"/>
    </row>
    <row r="37" spans="1:8" ht="18" customHeight="1" thickBot="1" x14ac:dyDescent="0.3">
      <c r="A37" s="25"/>
      <c r="B37" s="26" t="s">
        <v>72</v>
      </c>
      <c r="C37" s="27"/>
      <c r="D37" s="27"/>
      <c r="E37" s="28"/>
      <c r="F37" s="29"/>
    </row>
    <row r="38" spans="1:8" ht="97.95" customHeight="1" x14ac:dyDescent="0.25">
      <c r="A38" s="49" t="s">
        <v>73</v>
      </c>
      <c r="B38" s="50" t="s">
        <v>74</v>
      </c>
      <c r="C38" s="51"/>
      <c r="D38" s="51"/>
      <c r="E38" s="52"/>
      <c r="F38" s="53"/>
    </row>
    <row r="39" spans="1:8" ht="20.399999999999999" customHeight="1" x14ac:dyDescent="0.25">
      <c r="A39" s="16" t="s">
        <v>75</v>
      </c>
      <c r="B39" s="100" t="s">
        <v>76</v>
      </c>
      <c r="C39" s="19" t="s">
        <v>17</v>
      </c>
      <c r="D39" s="20">
        <v>1</v>
      </c>
      <c r="E39" s="54"/>
      <c r="F39" s="15"/>
    </row>
    <row r="40" spans="1:8" ht="30" customHeight="1" x14ac:dyDescent="0.25">
      <c r="A40" s="16" t="s">
        <v>77</v>
      </c>
      <c r="B40" s="17" t="s">
        <v>78</v>
      </c>
      <c r="C40" s="19" t="s">
        <v>17</v>
      </c>
      <c r="D40" s="20">
        <v>1</v>
      </c>
      <c r="E40" s="54"/>
      <c r="F40" s="15"/>
    </row>
    <row r="41" spans="1:8" ht="42.6" customHeight="1" x14ac:dyDescent="0.25">
      <c r="A41" s="16" t="s">
        <v>79</v>
      </c>
      <c r="B41" s="17" t="s">
        <v>80</v>
      </c>
      <c r="C41" s="19" t="s">
        <v>17</v>
      </c>
      <c r="D41" s="20">
        <v>1</v>
      </c>
      <c r="E41" s="54"/>
      <c r="F41" s="15"/>
    </row>
    <row r="42" spans="1:8" ht="18" customHeight="1" thickBot="1" x14ac:dyDescent="0.3">
      <c r="A42" s="25"/>
      <c r="B42" s="26" t="s">
        <v>81</v>
      </c>
      <c r="C42" s="27"/>
      <c r="D42" s="27"/>
      <c r="E42" s="28"/>
      <c r="F42" s="29"/>
    </row>
    <row r="43" spans="1:8" ht="17.399999999999999" customHeight="1" x14ac:dyDescent="0.25">
      <c r="A43" s="55" t="s">
        <v>82</v>
      </c>
      <c r="B43" s="56" t="s">
        <v>83</v>
      </c>
      <c r="C43" s="57"/>
      <c r="D43" s="57"/>
      <c r="E43" s="58"/>
      <c r="F43" s="53"/>
    </row>
    <row r="44" spans="1:8" ht="72" customHeight="1" x14ac:dyDescent="0.25">
      <c r="A44" s="16" t="s">
        <v>84</v>
      </c>
      <c r="B44" s="17" t="s">
        <v>85</v>
      </c>
      <c r="C44" s="18" t="s">
        <v>32</v>
      </c>
      <c r="D44" s="19">
        <v>90</v>
      </c>
      <c r="E44" s="39"/>
      <c r="F44" s="48"/>
    </row>
    <row r="45" spans="1:8" ht="76.95" customHeight="1" x14ac:dyDescent="0.25">
      <c r="A45" s="16" t="s">
        <v>86</v>
      </c>
      <c r="B45" s="59" t="s">
        <v>87</v>
      </c>
      <c r="C45" s="18" t="s">
        <v>32</v>
      </c>
      <c r="D45" s="18">
        <v>285</v>
      </c>
      <c r="E45" s="43"/>
      <c r="F45" s="48"/>
    </row>
    <row r="46" spans="1:8" ht="53.4" customHeight="1" x14ac:dyDescent="0.25">
      <c r="A46" s="16" t="s">
        <v>89</v>
      </c>
      <c r="B46" s="17" t="s">
        <v>90</v>
      </c>
      <c r="C46" s="45" t="s">
        <v>32</v>
      </c>
      <c r="D46" s="45">
        <v>95</v>
      </c>
      <c r="E46" s="47"/>
      <c r="F46" s="48"/>
    </row>
    <row r="47" spans="1:8" ht="84.6" customHeight="1" x14ac:dyDescent="0.25">
      <c r="A47" s="16" t="s">
        <v>91</v>
      </c>
      <c r="B47" s="17" t="s">
        <v>92</v>
      </c>
      <c r="C47" s="45" t="s">
        <v>17</v>
      </c>
      <c r="D47" s="45">
        <v>4</v>
      </c>
      <c r="E47" s="47"/>
      <c r="F47" s="48"/>
    </row>
    <row r="48" spans="1:8" ht="34.950000000000003" customHeight="1" x14ac:dyDescent="0.25">
      <c r="A48" s="16" t="s">
        <v>93</v>
      </c>
      <c r="B48" s="82" t="s">
        <v>144</v>
      </c>
      <c r="C48" s="45" t="s">
        <v>17</v>
      </c>
      <c r="D48" s="45">
        <v>1</v>
      </c>
      <c r="E48" s="47"/>
      <c r="F48" s="81"/>
    </row>
    <row r="49" spans="1:6" ht="46.95" customHeight="1" x14ac:dyDescent="0.25">
      <c r="A49" s="16" t="s">
        <v>145</v>
      </c>
      <c r="B49" s="82" t="s">
        <v>94</v>
      </c>
      <c r="C49" s="45" t="s">
        <v>17</v>
      </c>
      <c r="D49" s="45" t="s">
        <v>146</v>
      </c>
      <c r="E49" s="47"/>
      <c r="F49" s="81"/>
    </row>
    <row r="50" spans="1:6" ht="24" customHeight="1" thickBot="1" x14ac:dyDescent="0.3">
      <c r="A50" s="25"/>
      <c r="B50" s="26" t="s">
        <v>95</v>
      </c>
      <c r="C50" s="27"/>
      <c r="D50" s="27"/>
      <c r="E50" s="28"/>
      <c r="F50" s="29"/>
    </row>
    <row r="51" spans="1:6" ht="19.95" customHeight="1" x14ac:dyDescent="0.25">
      <c r="A51" s="10" t="s">
        <v>96</v>
      </c>
      <c r="B51" s="101" t="s">
        <v>97</v>
      </c>
      <c r="C51" s="18"/>
      <c r="D51" s="19"/>
      <c r="E51" s="102"/>
      <c r="F51" s="103"/>
    </row>
    <row r="52" spans="1:6" ht="19.2" customHeight="1" x14ac:dyDescent="0.25">
      <c r="A52" s="16" t="s">
        <v>98</v>
      </c>
      <c r="B52" s="17" t="s">
        <v>99</v>
      </c>
      <c r="C52" s="18" t="s">
        <v>100</v>
      </c>
      <c r="D52" s="84">
        <f>(3.2+3.2)*2*0.4*0.4</f>
        <v>2.0480000000000005</v>
      </c>
      <c r="E52" s="86"/>
      <c r="F52" s="85"/>
    </row>
    <row r="53" spans="1:6" ht="22.2" customHeight="1" x14ac:dyDescent="0.25">
      <c r="A53" s="16" t="s">
        <v>101</v>
      </c>
      <c r="B53" s="17" t="s">
        <v>102</v>
      </c>
      <c r="C53" s="18" t="s">
        <v>100</v>
      </c>
      <c r="D53" s="84">
        <f>(3.2+3.2)*2*0.4*0.4</f>
        <v>2.0480000000000005</v>
      </c>
      <c r="E53" s="86"/>
      <c r="F53" s="85"/>
    </row>
    <row r="54" spans="1:6" ht="19.95" customHeight="1" x14ac:dyDescent="0.25">
      <c r="A54" s="16" t="s">
        <v>103</v>
      </c>
      <c r="B54" s="17" t="s">
        <v>104</v>
      </c>
      <c r="C54" s="18" t="s">
        <v>105</v>
      </c>
      <c r="D54" s="84">
        <f>(3.2+3.2)*2*0.4</f>
        <v>5.120000000000001</v>
      </c>
      <c r="E54" s="86"/>
      <c r="F54" s="85"/>
    </row>
    <row r="55" spans="1:6" ht="24" customHeight="1" x14ac:dyDescent="0.25">
      <c r="A55" s="16" t="s">
        <v>106</v>
      </c>
      <c r="B55" s="17" t="s">
        <v>107</v>
      </c>
      <c r="C55" s="18" t="s">
        <v>100</v>
      </c>
      <c r="D55" s="84">
        <f>3.2*3.2*0.4</f>
        <v>4.096000000000001</v>
      </c>
      <c r="E55" s="86"/>
      <c r="F55" s="85"/>
    </row>
    <row r="56" spans="1:6" ht="27.6" customHeight="1" x14ac:dyDescent="0.25">
      <c r="A56" s="16" t="s">
        <v>108</v>
      </c>
      <c r="B56" s="17" t="s">
        <v>109</v>
      </c>
      <c r="C56" s="18" t="s">
        <v>100</v>
      </c>
      <c r="D56" s="84">
        <f>(3.2*0.2*4)+(0.15*0.15*4*4)+0.15*0.2*((3.2+3.2)*2)</f>
        <v>3.3040000000000003</v>
      </c>
      <c r="E56" s="86"/>
      <c r="F56" s="85"/>
    </row>
    <row r="57" spans="1:6" ht="30.6" customHeight="1" x14ac:dyDescent="0.25">
      <c r="A57" s="16" t="s">
        <v>110</v>
      </c>
      <c r="B57" s="17" t="s">
        <v>111</v>
      </c>
      <c r="C57" s="18" t="s">
        <v>100</v>
      </c>
      <c r="D57" s="84">
        <f>2.8*2.8*0.1</f>
        <v>0.78399999999999992</v>
      </c>
      <c r="E57" s="86"/>
      <c r="F57" s="85"/>
    </row>
    <row r="58" spans="1:6" ht="20.399999999999999" customHeight="1" x14ac:dyDescent="0.25">
      <c r="A58" s="16" t="s">
        <v>112</v>
      </c>
      <c r="B58" s="17" t="s">
        <v>113</v>
      </c>
      <c r="C58" s="18" t="s">
        <v>105</v>
      </c>
      <c r="D58" s="84">
        <f>2.8*3.5*4-((0.8*2.5)+(1.2*0.8*2))</f>
        <v>35.279999999999994</v>
      </c>
      <c r="E58" s="86"/>
      <c r="F58" s="85"/>
    </row>
    <row r="59" spans="1:6" ht="22.95" customHeight="1" x14ac:dyDescent="0.25">
      <c r="A59" s="16" t="s">
        <v>114</v>
      </c>
      <c r="B59" s="17" t="s">
        <v>115</v>
      </c>
      <c r="C59" s="18" t="s">
        <v>105</v>
      </c>
      <c r="D59" s="84">
        <f>2*3</f>
        <v>6</v>
      </c>
      <c r="E59" s="86"/>
      <c r="F59" s="85"/>
    </row>
    <row r="60" spans="1:6" ht="21.6" customHeight="1" x14ac:dyDescent="0.25">
      <c r="A60" s="16" t="s">
        <v>116</v>
      </c>
      <c r="B60" s="17" t="s">
        <v>117</v>
      </c>
      <c r="C60" s="18" t="s">
        <v>100</v>
      </c>
      <c r="D60" s="84">
        <f>2*0.9*0.7</f>
        <v>1.26</v>
      </c>
      <c r="E60" s="86"/>
      <c r="F60" s="85"/>
    </row>
    <row r="61" spans="1:6" ht="21" customHeight="1" x14ac:dyDescent="0.25">
      <c r="A61" s="16" t="s">
        <v>118</v>
      </c>
      <c r="B61" s="17" t="s">
        <v>119</v>
      </c>
      <c r="C61" s="18" t="s">
        <v>105</v>
      </c>
      <c r="D61" s="84">
        <f>(2.8*3.5*4-((0.8*2.5)+(1.2*0.8*2)))*2</f>
        <v>70.559999999999988</v>
      </c>
      <c r="E61" s="86"/>
      <c r="F61" s="85"/>
    </row>
    <row r="62" spans="1:6" ht="24" customHeight="1" x14ac:dyDescent="0.25">
      <c r="A62" s="16" t="s">
        <v>120</v>
      </c>
      <c r="B62" s="17" t="s">
        <v>121</v>
      </c>
      <c r="C62" s="18" t="s">
        <v>105</v>
      </c>
      <c r="D62" s="84">
        <f>3.5*4*3</f>
        <v>42</v>
      </c>
      <c r="E62" s="86"/>
      <c r="F62" s="85"/>
    </row>
    <row r="63" spans="1:6" ht="24" customHeight="1" x14ac:dyDescent="0.25">
      <c r="A63" s="16" t="s">
        <v>122</v>
      </c>
      <c r="B63" s="17" t="s">
        <v>123</v>
      </c>
      <c r="C63" s="18" t="s">
        <v>105</v>
      </c>
      <c r="D63" s="84">
        <f>3.25*3.2</f>
        <v>10.4</v>
      </c>
      <c r="E63" s="86"/>
      <c r="F63" s="85"/>
    </row>
    <row r="64" spans="1:6" ht="24" customHeight="1" x14ac:dyDescent="0.25">
      <c r="A64" s="16" t="s">
        <v>124</v>
      </c>
      <c r="B64" s="17" t="s">
        <v>125</v>
      </c>
      <c r="C64" s="18" t="s">
        <v>17</v>
      </c>
      <c r="D64" s="84">
        <v>1</v>
      </c>
      <c r="E64" s="86"/>
      <c r="F64" s="85"/>
    </row>
    <row r="65" spans="1:8" ht="24" customHeight="1" x14ac:dyDescent="0.25">
      <c r="A65" s="16" t="s">
        <v>126</v>
      </c>
      <c r="B65" s="17" t="s">
        <v>127</v>
      </c>
      <c r="C65" s="18" t="s">
        <v>17</v>
      </c>
      <c r="D65" s="84">
        <v>2</v>
      </c>
      <c r="E65" s="86"/>
      <c r="F65" s="85"/>
    </row>
    <row r="66" spans="1:8" ht="24" customHeight="1" x14ac:dyDescent="0.25">
      <c r="A66" s="16" t="s">
        <v>128</v>
      </c>
      <c r="B66" s="17" t="s">
        <v>129</v>
      </c>
      <c r="C66" s="18" t="s">
        <v>32</v>
      </c>
      <c r="D66" s="84">
        <f>3.2*3</f>
        <v>9.6000000000000014</v>
      </c>
      <c r="E66" s="86"/>
      <c r="F66" s="85"/>
    </row>
    <row r="67" spans="1:8" ht="21" customHeight="1" x14ac:dyDescent="0.25">
      <c r="A67" s="16" t="s">
        <v>130</v>
      </c>
      <c r="B67" s="17" t="s">
        <v>131</v>
      </c>
      <c r="C67" s="18" t="s">
        <v>105</v>
      </c>
      <c r="D67" s="84">
        <f>D62</f>
        <v>42</v>
      </c>
      <c r="E67" s="86"/>
      <c r="F67" s="85"/>
    </row>
    <row r="68" spans="1:8" ht="24" customHeight="1" x14ac:dyDescent="0.25">
      <c r="A68" s="16" t="s">
        <v>132</v>
      </c>
      <c r="B68" s="17" t="s">
        <v>133</v>
      </c>
      <c r="C68" s="18" t="s">
        <v>105</v>
      </c>
      <c r="D68" s="84">
        <f>D67</f>
        <v>42</v>
      </c>
      <c r="E68" s="86"/>
      <c r="F68" s="85"/>
    </row>
    <row r="69" spans="1:8" ht="21" customHeight="1" x14ac:dyDescent="0.25">
      <c r="A69" s="16" t="s">
        <v>134</v>
      </c>
      <c r="B69" s="87" t="s">
        <v>135</v>
      </c>
      <c r="C69" s="88" t="s">
        <v>105</v>
      </c>
      <c r="D69" s="89">
        <f>((0.8*2.5)+(1.2*0.8*2))*2</f>
        <v>7.84</v>
      </c>
      <c r="E69" s="90"/>
      <c r="F69" s="91"/>
    </row>
    <row r="70" spans="1:8" ht="55.2" customHeight="1" x14ac:dyDescent="0.25">
      <c r="A70" s="16" t="s">
        <v>136</v>
      </c>
      <c r="B70" s="17" t="s">
        <v>137</v>
      </c>
      <c r="C70" s="19" t="s">
        <v>27</v>
      </c>
      <c r="D70" s="19">
        <v>1</v>
      </c>
      <c r="E70" s="102"/>
      <c r="F70" s="103"/>
    </row>
    <row r="71" spans="1:8" ht="24" customHeight="1" thickBot="1" x14ac:dyDescent="0.3">
      <c r="A71" s="16"/>
      <c r="B71" s="26" t="s">
        <v>138</v>
      </c>
      <c r="C71" s="92"/>
      <c r="D71" s="92"/>
      <c r="E71" s="93"/>
      <c r="F71" s="94"/>
    </row>
    <row r="72" spans="1:8" ht="18" customHeight="1" x14ac:dyDescent="0.25">
      <c r="A72" s="60"/>
      <c r="B72" s="61" t="s">
        <v>139</v>
      </c>
      <c r="C72" s="62"/>
      <c r="D72" s="62"/>
      <c r="E72" s="63"/>
      <c r="F72" s="64"/>
      <c r="G72" s="65"/>
    </row>
    <row r="73" spans="1:8" ht="16.2" customHeight="1" x14ac:dyDescent="0.25">
      <c r="A73" s="66"/>
      <c r="B73" s="67" t="s">
        <v>140</v>
      </c>
      <c r="C73" s="68"/>
      <c r="D73" s="19"/>
      <c r="E73" s="69"/>
      <c r="F73" s="70"/>
    </row>
    <row r="74" spans="1:8" ht="21.6" customHeight="1" thickBot="1" x14ac:dyDescent="0.3">
      <c r="A74" s="71"/>
      <c r="B74" s="72" t="s">
        <v>141</v>
      </c>
      <c r="C74" s="73"/>
      <c r="D74" s="74"/>
      <c r="E74" s="75"/>
      <c r="F74" s="76"/>
      <c r="G74" s="65"/>
    </row>
    <row r="75" spans="1:8" ht="16.8" thickTop="1" x14ac:dyDescent="0.3">
      <c r="H75" s="80"/>
    </row>
  </sheetData>
  <mergeCells count="10">
    <mergeCell ref="A1:F1"/>
    <mergeCell ref="H1:J1"/>
    <mergeCell ref="A2:F2"/>
    <mergeCell ref="A3:F3"/>
    <mergeCell ref="B11:E11"/>
    <mergeCell ref="A4:A5"/>
    <mergeCell ref="B4:B5"/>
    <mergeCell ref="C4:C5"/>
    <mergeCell ref="D4:D5"/>
    <mergeCell ref="E4:F4"/>
  </mergeCells>
  <pageMargins left="0.59055118110236227" right="0.59055118110236227" top="0.59055118110236227" bottom="0.59055118110236227" header="0.31496062992125984" footer="0.31496062992125984"/>
  <pageSetup paperSize="9" scale="89" orientation="portrait" r:id="rId1"/>
  <headerFooter>
    <oddFooter>&amp;A&amp;RPage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Lot1_3-DQE PEA Bous</vt:lpstr>
      <vt:lpstr>Lot2_4-DQE PEA Kors</vt:lpstr>
      <vt:lpstr>5-BPU PEA Bous</vt:lpstr>
      <vt:lpstr>6-BPU PEA Kors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HIEN, Hermann</cp:lastModifiedBy>
  <cp:revision/>
  <dcterms:created xsi:type="dcterms:W3CDTF">2026-07-03T19:02:57Z</dcterms:created>
  <dcterms:modified xsi:type="dcterms:W3CDTF">2026-09-25T15:36:03Z</dcterms:modified>
  <cp:category/>
  <cp:contentStatus/>
</cp:coreProperties>
</file>